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risnik\Desktop\BAGATELNA NABAVA 2017\E-BAG-07-2017 sanitarni čvorovi REKTORAT ZAPAD\"/>
    </mc:Choice>
  </mc:AlternateContent>
  <bookViews>
    <workbookView xWindow="0" yWindow="0" windowWidth="19230" windowHeight="11805" tabRatio="894" activeTab="4"/>
  </bookViews>
  <sheets>
    <sheet name="A. GRAĐEVINSKI RADOVI" sheetId="2" r:id="rId1"/>
    <sheet name="B. VODOVOD i KANALIZACIJA" sheetId="7" r:id="rId2"/>
    <sheet name="C. OBRTNIČKI RADOVI" sheetId="4" r:id="rId3"/>
    <sheet name="E. ELEKTROINSTALACIJE" sheetId="6" r:id="rId4"/>
    <sheet name="REKAPITULACIJA" sheetId="10" r:id="rId5"/>
  </sheets>
  <definedNames>
    <definedName name="_xlnm.Print_Titles" localSheetId="0">'A. GRAĐEVINSKI RADOVI'!$1:$1</definedName>
    <definedName name="_xlnm.Print_Titles" localSheetId="1">'B. VODOVOD i KANALIZACIJA'!$1:$1</definedName>
    <definedName name="_xlnm.Print_Titles" localSheetId="2">'C. OBRTNIČKI RADOVI'!$1:$1</definedName>
    <definedName name="_xlnm.Print_Titles" localSheetId="3">'E. ELEKTROINSTALACIJE'!#REF!</definedName>
    <definedName name="_xlnm.Print_Titles" localSheetId="4">REKAPITULACIJA!$1:$1</definedName>
    <definedName name="_xlnm.Print_Area" localSheetId="0">'A. GRAĐEVINSKI RADOVI'!$A$1:$F$49</definedName>
    <definedName name="_xlnm.Print_Area" localSheetId="1">'B. VODOVOD i KANALIZACIJA'!$A$1:$F$55</definedName>
    <definedName name="_xlnm.Print_Area" localSheetId="2">'C. OBRTNIČKI RADOVI'!$A$1:$F$30</definedName>
    <definedName name="_xlnm.Print_Area" localSheetId="3">'E. ELEKTROINSTALACIJE'!$A$1:$F$13</definedName>
    <definedName name="_xlnm.Print_Area" localSheetId="4">REKAPITULACIJA!$A$1:$F$18</definedName>
  </definedNames>
  <calcPr calcId="152511"/>
</workbook>
</file>

<file path=xl/calcChain.xml><?xml version="1.0" encoding="utf-8"?>
<calcChain xmlns="http://schemas.openxmlformats.org/spreadsheetml/2006/main">
  <c r="B5" i="10" l="1"/>
  <c r="B53" i="7"/>
  <c r="B52" i="7"/>
  <c r="B51" i="7"/>
  <c r="F41" i="7"/>
  <c r="F40" i="7"/>
  <c r="D11" i="2" l="1"/>
  <c r="D18" i="2"/>
  <c r="D17" i="2"/>
  <c r="F44" i="7" l="1"/>
  <c r="F46" i="7"/>
  <c r="F47" i="7"/>
  <c r="F48" i="7"/>
  <c r="F42" i="7"/>
  <c r="F9" i="4"/>
  <c r="F10" i="4"/>
  <c r="F11" i="4"/>
  <c r="F12" i="4"/>
  <c r="F3" i="6" l="1"/>
  <c r="F36" i="7"/>
  <c r="F30" i="7"/>
  <c r="F26" i="7"/>
  <c r="F22" i="7"/>
  <c r="F23" i="7"/>
  <c r="F24" i="7"/>
  <c r="F17" i="7"/>
  <c r="F10" i="7"/>
  <c r="F11" i="7"/>
  <c r="F12" i="7"/>
  <c r="F13" i="7"/>
  <c r="F4" i="7"/>
  <c r="F5" i="7"/>
  <c r="F6" i="7"/>
  <c r="F7" i="7"/>
  <c r="F43" i="2"/>
  <c r="F38" i="2"/>
  <c r="F39" i="2"/>
  <c r="F40" i="2"/>
  <c r="F31" i="2"/>
  <c r="F30" i="2"/>
  <c r="F25" i="2"/>
  <c r="F26" i="2"/>
  <c r="F27" i="2"/>
  <c r="F18" i="2"/>
  <c r="F19" i="2"/>
  <c r="F17" i="2"/>
  <c r="F12" i="2"/>
  <c r="F13" i="2"/>
  <c r="F14" i="2"/>
  <c r="F11" i="2"/>
  <c r="F16" i="4"/>
  <c r="F20" i="4" l="1"/>
  <c r="F12" i="6"/>
  <c r="F13" i="6" s="1"/>
  <c r="F5" i="10" s="1"/>
  <c r="F39" i="7"/>
  <c r="F35" i="2"/>
  <c r="F22" i="2"/>
  <c r="F32" i="7"/>
  <c r="F27" i="7"/>
  <c r="F19" i="7"/>
  <c r="F42" i="2"/>
  <c r="F24" i="2"/>
  <c r="F16" i="2"/>
  <c r="F10" i="2"/>
  <c r="F23" i="4"/>
  <c r="F15" i="4"/>
  <c r="B54" i="7"/>
  <c r="F34" i="7"/>
  <c r="F29" i="7"/>
  <c r="F11" i="6"/>
  <c r="F10" i="6"/>
  <c r="F9" i="6"/>
  <c r="F8" i="6"/>
  <c r="F7" i="6"/>
  <c r="F6" i="6"/>
  <c r="F5" i="6"/>
  <c r="F21" i="2"/>
  <c r="F14" i="7" l="1"/>
  <c r="F52" i="7" s="1"/>
  <c r="F37" i="7"/>
  <c r="F53" i="7" s="1"/>
  <c r="F49" i="7"/>
  <c r="F54" i="7" s="1"/>
  <c r="F8" i="7"/>
  <c r="F51" i="7" s="1"/>
  <c r="F28" i="2"/>
  <c r="F46" i="2" s="1"/>
  <c r="F32" i="2"/>
  <c r="F47" i="2" s="1"/>
  <c r="F44" i="2"/>
  <c r="F48" i="2" s="1"/>
  <c r="F24" i="4"/>
  <c r="F29" i="4" s="1"/>
  <c r="F17" i="4"/>
  <c r="F27" i="4" s="1"/>
  <c r="F13" i="4"/>
  <c r="F26" i="4" s="1"/>
  <c r="F21" i="4"/>
  <c r="F28" i="4" s="1"/>
  <c r="F55" i="7" l="1"/>
  <c r="F3" i="10" s="1"/>
  <c r="F49" i="2"/>
  <c r="F2" i="10" s="1"/>
  <c r="F30" i="4"/>
  <c r="F4" i="10" s="1"/>
  <c r="F6" i="10" l="1"/>
  <c r="F7" i="10" s="1"/>
  <c r="F8" i="10" s="1"/>
</calcChain>
</file>

<file path=xl/sharedStrings.xml><?xml version="1.0" encoding="utf-8"?>
<sst xmlns="http://schemas.openxmlformats.org/spreadsheetml/2006/main" count="331" uniqueCount="192">
  <si>
    <t>­atesti kompletne ugrađene elektrotehničke opreme</t>
  </si>
  <si>
    <t xml:space="preserve">­ispitno izvješće o otporima petlji svih strujnih krugova jake struje </t>
  </si>
  <si>
    <t>­ispitno izvješće o otporima izolacije svih primjenjenih kabela</t>
  </si>
  <si>
    <t>­ispitno izvješće o galvanskoj povezanosti metalnih masa</t>
  </si>
  <si>
    <t>­ispitno izvješće o mjerenju osvjetljenosti sigurnosne rasvjete te funkcionalno ispitivanje iste</t>
  </si>
  <si>
    <t>­funkcionalno ispitivanje isključenja strujnih zaštitnih sklopki</t>
  </si>
  <si>
    <t>­ispitno izvješće o mjerenju osvjetljenosti zajedničkih prostora</t>
  </si>
  <si>
    <t>­funkcionalno ispitivanje isključenja glavne sklopke</t>
  </si>
  <si>
    <t>Šlicanje zidova od pune opeke i armiranog betona za potrebe demontaže i montaže instalacija vodovoda, kanalizacije i vatroobrane, s utovarom i odvozom materijala sve sukladno uvjetima navedenim u općenitom dijelu demontaža i rušenja. Obračun po m' išlicanog presjeka različitih dimenzija u različitom materijalu.</t>
  </si>
  <si>
    <t>zid od opeke</t>
  </si>
  <si>
    <t>zid od armiranog betona</t>
  </si>
  <si>
    <t xml:space="preserve"> I/ </t>
  </si>
  <si>
    <t>II/</t>
  </si>
  <si>
    <t xml:space="preserve">Popravak sloja betona poda betonom C 25/30, debljine 10cm, nakon polaganja i izvedbe instalacija vodovoda, kanalizacije i vatroobrane. </t>
  </si>
  <si>
    <t>Ručno spravljanje betona u priručnoj mješalici i ugradnja betona C 25/30 za potrebe krpanja ištemanih otvora, ugradnje slivnika i sl.</t>
  </si>
  <si>
    <t>III/</t>
  </si>
  <si>
    <t>Svi radovi moraju biti izvedeni prema važećim pravilima struke i normama. 
Za pripremu cementnih ili produžno vapnenih mortova treba uporabiti isključivo portland cement. Voda za spravljanje mortova mora biti čista.</t>
  </si>
  <si>
    <t xml:space="preserve">IV/ </t>
  </si>
  <si>
    <t xml:space="preserve">II/ </t>
  </si>
  <si>
    <t xml:space="preserve">I/ </t>
  </si>
  <si>
    <t xml:space="preserve">III/ </t>
  </si>
  <si>
    <t>IV/</t>
  </si>
  <si>
    <t xml:space="preserve">Dobava i ugradnja galanterije za ugradnju u sanitarne prostore. Komplet sa svim montažnim priborom. Ponuditi projektantu tri modela na odabir. </t>
  </si>
  <si>
    <t xml:space="preserve">Nabava, doprema i montaža jednoručnih mješalica sa aeratorom - slavina za toplu i hladnu vodu, kromiranih, sa sifonom u kompletu tip kao GROHE za intenzivnu upotrebu ili jednakovrijedno, garancija sukladno općim uvjetima dokumentacije za nadmetanje. Obračun po ugrađenom kompletu različitog tipa mješalice. Ponuditi projektantu na odabir uz mogućnost kombiniranja modela, prilagođeno funkcionalnom korištenju.      </t>
  </si>
  <si>
    <t>I/</t>
  </si>
  <si>
    <t>HIDROIZOLATERSKI RADOVI</t>
  </si>
  <si>
    <t>KERAMIČARSKI RADOVI</t>
  </si>
  <si>
    <t>STOLARSKI  RADOVI</t>
  </si>
  <si>
    <t>SOBOSLIKARSKO LIČILAČKI RADOVI  RADOVI</t>
  </si>
  <si>
    <t>Obračun sa svim potrebnim sredstvima i radom u kompletu.</t>
  </si>
  <si>
    <t>OPĆENITO:</t>
  </si>
  <si>
    <t>OPĆENITO - RADOVI ŽBUKANJA</t>
  </si>
  <si>
    <t>Popravak žbuke unutrašnjih zidova (na mjestima oštećenja, na mjestima probijanja novih otvora. postavljanja instalacija...). Debljina žbuke 2 cm (gruba 1,5 cm, fina 0,5 cm).
Potrebna radna skela kao si sav ostali rad i materijal su uključeni u cijenu.</t>
  </si>
  <si>
    <t>Popravak žbuke stopova (na mjestima oštećenja i postavljanja instalacija...). Debljina žbuke 2 cm (gruba 1,5 cm, fina 0,5 cm).
Potrebna radna skela kao si sav ostali rad i materijal su uključeni u cijenu uključujući obradu svih špaleta.</t>
  </si>
  <si>
    <t>Ispitivanje  kompletnog cjevovoda na tlak vodom. Tlačnu probu izvesti prema općim uputstvima o provođenju tlačne probe za tu vrstu cjevovoda. ( tlak od 10 bara u trajanju minimalno 12 sati). Obuhvaćeno ispitivanje vanjske i unutarnje vodovodne mreža, sa izdavanjem atesta. Komplet. U obračun je uključena i izrada postava i demontaža privremenih uporišta te svi prijenosi i materijali.</t>
  </si>
  <si>
    <t>Izoliranje razvoda se vrši sa samoljepljivom izolacijskom cijevi d=13 mm, izrađenom iz spužvastog materijala na bazi sintetskog kaučuka, toplinske vodljivosti do 0,036 W/m/K, prema HRN EN ISO 8497:1998 i
HRN EN 12667:2002, koeficijent otpora prolasku vodene pare minimalno 7000, prema 
HRN EN 13469:2012, klasa zapaljivosti - teško zapaljiv prema HRN EN 4102-4:1996 , samogasiv, nekapajući i neprenosi vatru.</t>
  </si>
  <si>
    <t>Dobava i montaža PP-R (80) vodovodnih cijevi PN20 SDR 6 za vruću i hladnu pitku vodu, 67°C prema HRN EN ISO 15874-2:2013. Vodovodne cijevi isporučuju se u šipkama po 4m. U cijenu uračunati sav potreban sitni pribor, spojni materijal, fazonske komade, ventile, prelazne komade polipropilen/čelik , adekvatnu izolaciju i potreban učvrsni i ovjesni pribor.</t>
  </si>
  <si>
    <t>nosač WC-papira</t>
  </si>
  <si>
    <t>nosač za ručnike</t>
  </si>
  <si>
    <t>kpl</t>
  </si>
  <si>
    <t>VODOVOD I KANALIZACIJA</t>
  </si>
  <si>
    <t>Dobava i izrada posteljice za cijevi vodovoda i kanalizacije. Posteljicu izraditi od pješčanog materijala 10 cm ispod cijevi, te 20 cm iznad tjemena cijevi. Posteljicu je potrebno zbiti i poravnati da bi se omogućilo ispravno postavljanje cijevi.</t>
  </si>
  <si>
    <t>MONTAŽERSKI RADOVI</t>
  </si>
  <si>
    <t>Uzorkovanje i izvođenje suglasnosti o upotrebljivosti vode od strane nadležne sanitarne službe.</t>
  </si>
  <si>
    <t>VODOVOD I KANALIZACIJA RAZVOD</t>
  </si>
  <si>
    <t>Postavljanje PVC  kanalizacionih cijevi od objekta do mjesta zbrinjavanja, uključivo sve fazonske komade, te sav spojni i brtveni materijal, te ispitivanje cijevi na nepropusnost. U cijenu uračunati sav osnovni i pomoćni materijal i rad.</t>
  </si>
  <si>
    <t>PVC, DN 250</t>
  </si>
  <si>
    <t>Postavljanje pocinčane cijevi  od priključka do vertikala. Cijevi je potrebno zaštititi omatanjem filcom, te položiti  u rov. U cijenu uračunati sve fazonske komade, ventile, koji pripadaju, izolaciju, sav osnovni i pomoćni materijali rad.</t>
  </si>
  <si>
    <t>pocinčana cijev DN 50</t>
  </si>
  <si>
    <t>UNUTARNJI RAZVOD</t>
  </si>
  <si>
    <t>PVC, DN 110</t>
  </si>
  <si>
    <t>PVC, DN 125</t>
  </si>
  <si>
    <t>PVC, DN 160</t>
  </si>
  <si>
    <t>Postavljanje polipropilenskih niskošumnih cijevi kao vertikala na objektu, uključivo sve fazonske komade, te sav spojni i brtveni materijal, te ispitivanje cijevi na nepropusnost. Pri dnu svake vertikale postaviti revizijski fazonski komad. U cijenu uračunati sav osnovni i pomoćni materijal i rad.</t>
  </si>
  <si>
    <t>PP-R  20x3,4 mm</t>
  </si>
  <si>
    <t>PP-R  25x4,2 mm</t>
  </si>
  <si>
    <t>Dobava i ugradnja PVC podnih sifona u kupaonicama, sa  INOX kvadratnim okvirom i perforiranom rešetkom.</t>
  </si>
  <si>
    <t>veličina rešetke 15/15; DN 50</t>
  </si>
  <si>
    <t>Dobava i ugradnja ventilacionih kapa na završetcima vertikala, za plastične sijevi. Komplet sa original gumenim brtvama.</t>
  </si>
  <si>
    <t>DN 110</t>
  </si>
  <si>
    <t>SANITARNI UREĐAJI, PRIBOR I ARMATURA</t>
  </si>
  <si>
    <t>KOLIČINA</t>
  </si>
  <si>
    <t>1.</t>
  </si>
  <si>
    <t>2.</t>
  </si>
  <si>
    <t>3.</t>
  </si>
  <si>
    <t>4.</t>
  </si>
  <si>
    <t>kom</t>
  </si>
  <si>
    <t>5.</t>
  </si>
  <si>
    <t>6.</t>
  </si>
  <si>
    <t>7.</t>
  </si>
  <si>
    <t>8.</t>
  </si>
  <si>
    <t>9.</t>
  </si>
  <si>
    <t>10.</t>
  </si>
  <si>
    <t>m</t>
  </si>
  <si>
    <t>11.</t>
  </si>
  <si>
    <t>12.</t>
  </si>
  <si>
    <t>13.</t>
  </si>
  <si>
    <t>14.</t>
  </si>
  <si>
    <t>15.</t>
  </si>
  <si>
    <t>16.</t>
  </si>
  <si>
    <t>17.</t>
  </si>
  <si>
    <t>18.</t>
  </si>
  <si>
    <t>19.</t>
  </si>
  <si>
    <t>20.</t>
  </si>
  <si>
    <t>21.</t>
  </si>
  <si>
    <t>22.</t>
  </si>
  <si>
    <t>m2</t>
  </si>
  <si>
    <t>GRAĐEVINSKI RADOVI</t>
  </si>
  <si>
    <t>POZ</t>
  </si>
  <si>
    <t>OPIS RADA</t>
  </si>
  <si>
    <t>MJ</t>
  </si>
  <si>
    <t>JEDINIČNA CIJENA</t>
  </si>
  <si>
    <t>UKUPNA CIJENA</t>
  </si>
  <si>
    <t>0,81x1,98 vrata</t>
  </si>
  <si>
    <t>armirani beton</t>
  </si>
  <si>
    <t>opeka</t>
  </si>
  <si>
    <t>ZEMLJANI RADOVI</t>
  </si>
  <si>
    <t>BETONSKI I ARMIRANO BETONSKI RADOVI</t>
  </si>
  <si>
    <t>ZIDARSKI RADOVI</t>
  </si>
  <si>
    <t>Nabava, doprema i montaža proturnih cijevi za instalacije vodovoda, kanalizacije i vatroobrane, te ventilacije sa zabrtljavanjem prostora između instalacija i cijevi trajnoelastičnim kitom. Obračun po komadu ugrađene cijevi dužine cca 300mm, različitog promjera.</t>
  </si>
  <si>
    <t>promjer do 100mm</t>
  </si>
  <si>
    <t>promjer do 200mm</t>
  </si>
  <si>
    <t>PRIPREMNI RADOVI, DEMONTAŽE I RUŠENJA</t>
  </si>
  <si>
    <t>OBRTNIČKI RADOVI</t>
  </si>
  <si>
    <t>OPĆENITO</t>
  </si>
  <si>
    <t>m'</t>
  </si>
  <si>
    <t>A.</t>
  </si>
  <si>
    <t>kom.</t>
  </si>
  <si>
    <t>REKAPITULACIJA  OBRTNIČKIH RADOVA</t>
  </si>
  <si>
    <t>HIDROIZOLATERSKI RADOVI UKUPNO:</t>
  </si>
  <si>
    <t>KERAMIČARSKI  RADOVI UKUPNO:</t>
  </si>
  <si>
    <t>STOLARSKI  RADOVI UKUPNO:</t>
  </si>
  <si>
    <t>SOBOSLIKARSKO LIČILAČKI RADOVI UKUPNO:</t>
  </si>
  <si>
    <t>STOLARSKI RADOVI</t>
  </si>
  <si>
    <t>SVEUKUPNO OBRTNIČKI RADOVI bez PDVa</t>
  </si>
  <si>
    <t>BETONSKI I ARMIRANO BETONSKI RADOVI 
UKUPNO:</t>
  </si>
  <si>
    <t>ZIDARSKI RADOVI UKUPNO:</t>
  </si>
  <si>
    <t xml:space="preserve"> SANITARNI UREĐAJI, PRIBOR I ARMATURA 
UKUPNO:</t>
  </si>
  <si>
    <t>VODOVOD I KANALIZACIJA RAZVOD UKUPNO:</t>
  </si>
  <si>
    <t>MONTAŽERSKI RADOVI UKUPNO:</t>
  </si>
  <si>
    <t>ZEMLJANI RADOVI UKUPNO:</t>
  </si>
  <si>
    <t>E.</t>
  </si>
  <si>
    <t xml:space="preserve">Napomena: Ponuditelji mogu ponuditi opremu i materijale koji su navedeni u opisima stavki, te ako nude upravo tu opremu i materijale, onda samo upisuju jediničnu i ukupnu cijenu za tu stavku. Ako ponuditelj nudi alternativnu opremu ili materijal koji su po karakteristikama jednakovrijedni projektiranoj i u troškovnicima opisanoj  opremi ili materijalima obvezan je na dnu stavke iza natpisa "Jednakovrijedan" upisati naziv, proizvođačko ime druge alternativne opreme ili materijala te za isti iskazati jediničnu i ukupnu cijenu stavke.
</t>
  </si>
  <si>
    <t xml:space="preserve">REKAPITULACIJA </t>
  </si>
  <si>
    <t>PDV (brojkama):</t>
  </si>
  <si>
    <t xml:space="preserve">PRIPREMNI RADOVI, DEMONTAŽE I RUŠENJA </t>
  </si>
  <si>
    <t>PRIPREMNI RADOVI, DEMONTAŽE I RUŠENJA UKUPNO:</t>
  </si>
  <si>
    <t xml:space="preserve">U jediničnu cijenu radova uračunati sve materijale i radove utrošene na postavljanju izolacije. Hidroizolaciju izvoditi u trenutku propisane maksimalne vlažnosti za primjenjenu hidroizolaciju ili manje od propisane maksimalne vlažnosti. Obratiti pozornost na spojeve i na dizanje izolacije min 10 cm vertikalno. _x000D_Izvoditelj je dužan osigurati da sve površine prije postavljanja izolacije budu suhe, oprane i čiste._x000D_ Ako se naknadno utvrdi nesolidna izvedba, izvođač će o svom trošku izvesti sanaciju. _x000D_
</t>
  </si>
  <si>
    <t xml:space="preserve">Dobava i ugradnja sistemske komponente hidroizolacije oko sifona i podnih odvoda 35 x 35 cm. Proizvod sifonska brtva, armirana, elastična zakrpa, vodonepropusna, kemijski postojana na razrijeđene kiseline, lužine i otopine soli. Sifonsku brtvu umetnuti u svježe sredstvo za brtvljenje, potom rubne zone potpuno obraditi sredstvom za brtvljenje. Nije preporučljiva primjena pri temperaturi ispod + 5° C. Visoka vlažnost zraka i niske temperature usporavaju, dok visoke temperature ubrzavaju proces vezivanja i stvrdnjavanja.
</t>
  </si>
  <si>
    <r>
      <rPr>
        <b/>
        <u/>
        <sz val="11"/>
        <rFont val="Arial"/>
        <family val="2"/>
        <charset val="238"/>
      </rPr>
      <t>VAŽNO :</t>
    </r>
    <r>
      <rPr>
        <sz val="11"/>
        <rFont val="Arial"/>
        <family val="2"/>
        <charset val="238"/>
      </rPr>
      <t xml:space="preserve"> 
Sve izmjene moraju biti odobrene putem građevinskog dnevnika od strane Glavnog nadzornog inženjera, a konačni odabir opreme, odnosno materijala mora biti usuglašen i s Investitorom.</t>
    </r>
  </si>
  <si>
    <t>Zatrpavanje rova za vodovodne i kanalizacione cijevi materijalom iz iskopa. Materijal u rovovima se mora zbiti da se zbijenost dovede na približnu vrijednost zbijenosti 20MN/m2.</t>
  </si>
  <si>
    <t>Dezinfekcija i ispiranje cjevovoda. Uračunat je utrošak vode i dezinfekcijskog sredstva (prema propisima lokalnog distributera vode).</t>
  </si>
  <si>
    <t>Postavljanje PVC  kanalizacijskih cijevi u objektu  do vertikala, uključivo sve fazonske komade, te sav spojni i brtveni materijal, te ispitivanje cijevi na nepropusnost. U cijenu uračunati sav osnovni i pomoćni materijal i rad.</t>
  </si>
  <si>
    <t>Dobava i postava temeljnog premaza kao tip Sikalastic -200 W ili jednakovrijedno, razrijeđenog s vodom u omjeru 1:1 volumno. Premaz se izvodi u jednom sloju vunenim valjkom s dlakom srednje veličine  na betonsku podlogu sanitarnih i mokrih čvorova. Potrošnja od 130 - 300 g/m2 (u ovisnosti o vrsti podloge).             
TIP:
PROIZVOĐAČ:</t>
  </si>
  <si>
    <t>Dobava i postava jednokomponentnog elastičnog hidroizolacijskog premaza na bazi akrila kao tip Sikalastic -200 W ili jednakovrijedno. Premaz se izvodi u  dva sloja (0,6kg/m2 po sloju) vunenim valjkom s dlakom srednje dužine. Ukupna suha debljine barem 0,5 mm. Sve spojeve zidova i ploča izvesti s dodatnim ojačanjem kao tip SikaSeal tape S ili jednakovrijedno (PP mrežica sa PVC ojačanjem za veće pomake). Traka se ugrađuje u svježe nanijet prvi sloj i potpuno prekriva drugim slojem nakon što je prvi stvrdnuo.   
hidroizolacijski premaz:                                                      
TIP:
PROIZVOĐAČ:
dodatna ojačanja:                                                      
TIP:
PROIZVOĐAČ:</t>
  </si>
  <si>
    <t>Soboslikanje unutarnjih zidova i stropova poludisperzivnim bojama  u boji i tonu RAL_9003 ili sukladnoj. U cijenu uključivo sve potrebne pregradnje, popravci i gletanje.</t>
  </si>
  <si>
    <t>B.</t>
  </si>
  <si>
    <t>C.</t>
  </si>
  <si>
    <r>
      <t>m</t>
    </r>
    <r>
      <rPr>
        <vertAlign val="superscript"/>
        <sz val="11"/>
        <rFont val="Arial"/>
        <family val="2"/>
        <charset val="238"/>
      </rPr>
      <t>3</t>
    </r>
  </si>
  <si>
    <r>
      <t>m</t>
    </r>
    <r>
      <rPr>
        <vertAlign val="superscript"/>
        <sz val="11"/>
        <rFont val="Arial"/>
        <family val="2"/>
        <charset val="238"/>
      </rPr>
      <t>2</t>
    </r>
  </si>
  <si>
    <t xml:space="preserve">Razbijanje sloja betonske ploče poda prizemlja debljine 10cm, u potrebnoj širini, za potrebe polaganja i izvedbe instalacija vodovoda, kanalizacije i vatroobrane. Stavka obuhvaća zarezivanje rubova flexericom, razbijanje do potrebne dubine, te utovar i odvoz materijalasve sukladno uvjetima navedenim u općenitom dijelu demontaža i rušenja. </t>
  </si>
  <si>
    <t xml:space="preserve">Ručno skidanje dotrajalih zidnih keramičkih pločica u prostorijama građevine, s utovarom u kamion, transportom i istovarom sve sukladno uvjetima navedenim u općenitom dijelu demontaža i rušenja. </t>
  </si>
  <si>
    <t>REKAPITULACIJA GRAĐEVINSKI RADOVI</t>
  </si>
  <si>
    <t>SVEUKUPNO GRAĐEVINSKI RADOVI bez PDV-a</t>
  </si>
  <si>
    <t>Izolacija hladnih plastičnih vodovodnih cijevi gotovim izolacijskim cijevima, d=4mm, kao tip "Armacell"  - Tubolit S ili jednakovrijedno.
TIP:
PROIZVOĐAČ:</t>
  </si>
  <si>
    <t>Jednoručne mješalice za umivaonike, s montažom na umivaonik i zatvaranjem odvoda sifona poteznom ručicom na tijelu mješalice.
TIP:
PROIZVOĐAČ</t>
  </si>
  <si>
    <t>REKAPITULACIJA VODOVOD I KANALIZACIJA</t>
  </si>
  <si>
    <t>SVEUKUPNO VODOVOD I KANALIZACIJA bez PDV-a:</t>
  </si>
  <si>
    <t>ELEKTROINSTALACIJE</t>
  </si>
  <si>
    <t>ZA PONUDITELJA:</t>
  </si>
  <si>
    <t>M.P.</t>
  </si>
  <si>
    <t>(ime, prezime i potpis ovlaštene osobe)</t>
  </si>
  <si>
    <t>umivaonici sa etažerima i ogledalima, 8 kom</t>
  </si>
  <si>
    <t>wc kotlići, 15 kom</t>
  </si>
  <si>
    <t>wc školjke, 15 kom</t>
  </si>
  <si>
    <t>pisoari, 6 kom</t>
  </si>
  <si>
    <t>top sifoni ( komplet sa ištemavanjem ) dim. do 25/25cm, 4 kom</t>
  </si>
  <si>
    <t>Struganje svih slojeva boje sa zidova i stropova. U cijenu uključeni svi pripremni i pomoćni radovi. Obračun po m2 ostrugane boje uključivo špalete.
Rad na visini do 5m</t>
  </si>
  <si>
    <t>Čišćenje podloge u svim sanitarnim i mokrim čvorovima Podloga može biti prirodno suha ili vlažna, čista, bez udjela ulja i masti, bez nevezanog materijala i cementnog mlijeka. Eventualne boje i premaze potrebno je odstraniti. 
Veće neravnine sanirati reparaturnim epoksidnim mortovima kao tip SikaRep ili kao tip SikaDur ili jednakovrijedno.       
TIP:
PROIZVOĐAČ:</t>
  </si>
  <si>
    <t>Dobava i ugradnja kompletnog WC-a iz bijele fajanse I, zaobljenih linija bez vidljiv utora i  pregiba  tip kao INKER ili jednakovrijedno. Sjedeća daska iz tvrde plastike u tonu i boji RAL 9016 s poklopcem i gumenim odbijačima. Sve komplet s niskomontažnim bešumnim vodokotlićem, cijevi za ispiranje iz plastike, poniklovanom fleksibilnom cijevi i ventilom za spoj na instalaciju vodovoda. Sve komplet s potrebnim priborom za montažu. Komplet za upotrebu.  Ponuditi  projektantu dva modela na odabir. 
TIP:
PROIZVOĐAČ:</t>
  </si>
  <si>
    <t>Keramički zidni pisoar bijele boje od sanitarnog porculana I klase komplet s odvodnim sifonom, spoj otraga, te ostalim spojnim i pričvrsnim materijalom, potrebnim za spajanje na vodovodnu i kanalizacijsku mrežu. Spojevi na mreže nisu vidljivi. Proizvod kao INKER ili jednako vrijedan proizvod drugog proizvođača.
TIP:
PROIZVOĐAČ:</t>
  </si>
  <si>
    <t>Dobava i ugradnja kompletnog umivaonika iz bijele fajanse I. klase tip kao INKER ili jednakovrijedno, dim. 600/500 mm sa ugradnjom armature na umivaonik. Umivaonik komplet s potrebnim priborom za montažu na zid. Armatura se obračunava posebno. Ponuditi projektantu tri  modela na odabir.
TIP:
PROIZVOĐAČ:</t>
  </si>
  <si>
    <t>Nabava i montaža elektronike pisoara za automatsko ispiranje sa svom potrebnom brtvenom spojno i drugom opremom. 
Uključivo izrada priključka za napajanje. Proizvod kao GEBERIT ili jednako vrijedan proizvod drugog proizvođača.
TIP:
PROIZVOĐAČ:</t>
  </si>
  <si>
    <t>Ispiranje kompletne postojeće kanalizacijske mreže zgrade (3 vertikale visine cca 16m).
Ispitivanje novopostavljene kanalizacije na nepropusnost i ispravno funkcioniranje. Tlak od 0,5 bara, u trajanju od 30min.</t>
  </si>
  <si>
    <t>polukristalno ogledalo dim. 220/120 cm</t>
  </si>
  <si>
    <t xml:space="preserve">Demontaža postojećih poklopaca šahtova s kompletnim ištemavanjem okvira ljevano-željeznih poklopaca okana vanjskog priključka kanalizacije. Poklopac dim. 600x600mm. </t>
  </si>
  <si>
    <t xml:space="preserve">Izrada mikroarmiranog cementnog estriha različite debljine za podove prizemlja i katova. Kompletno s potrebnim materijalom za rubno dilatiranje od zidova (rubne trake (EPS) d=12mm, h=80mm). Cementni estrih u prostorijama sa slivnicima izvesti sa padom prema podnom slivniku. Cementni estrih maksimalne granulacije 4mm, čvrstoće na pritisak (28d) &gt;20N/mm2, čvrstoće na zatezanje (28d) &gt;5N/mm2, koeficijent toplinske vodljivosti ƛ 1,4W/mK, µvrijednost 40, klasa čvrstoće E 225. Estrih se može zamješati ručno u mješalici sa slobodnim padom ili u mješalici pod pritiskom, ili automatski u protočnoj mješalici, odnosno u postrojenju za estrihe gdje se dozira direktno iz silosa. Kod materijala isporučenog u vrećama potrebno je cca 3l vode po vreći, kod materijala isporučenog u siklosu cca 180-200l vode po m3 (=90-100l/t). Smije se primjeniti samo pitka voda. Ako se koristi estrih iz silosa doziranje vode je automatski podešeno preko dozatora. </t>
  </si>
  <si>
    <t xml:space="preserve">Temperatura zraka, materijala i podloge mora za vrijeme obrade i vezivanja biti uvijek iznad +5°C. Propuh ili direktno sunčevo zračenje kao i prebrzo isušivanje treba izbjegavati. Potrebna naknadna njega. Nakon polaganja estrih utisnuti izravnavajućom letvom, te nakon toga izravnati gladilicom za glazure ili strojnom gladilicom.  Obračun po m2 izvedenog estriha debljine 5cm. Materijal i rad za mikroarmiranje (tekućina, vlakna) i dilatiranje (tipske trajnoelastične dilatacijske trake) u cijeni stavke.  </t>
  </si>
  <si>
    <t>Nabava, doprema i ugradnja podne sifonske rešetke za pješačko opterećenje od 5,00kN na reviziona okna vanjskog razvoda kanalizacije, vodomjerna okna, sanirana okna. Obračun po ugrađenom komadu, tip poklopca s mogučnošću zaključavanja.</t>
  </si>
  <si>
    <t xml:space="preserve">A. </t>
  </si>
  <si>
    <t>23.</t>
  </si>
  <si>
    <t>Opločenje zidova sanitarnih čvorova keramičkim pločicama I klase, dimenzija 20x30 cm kao tip GRANIT OGRESS, POLUSJAJ ili jednakovrijedno u boji i tonu RAL_9002 ili sukladnoj. 
TIP:
PROIZVOĐAČ:
Pločice se polažu u ljepilo i fugiraju vodonepropusnim fugirnim masama u boji. U cijenu uključivo postavljanje rubnih i kutnih lajsni, te kitanje spojeva poda i zida kitom u boji fugir mase.  
Visoko elastično ljepilo za keramiku na bazi cementa kao tip SikaCeram-203 ili jednakovrijedno, ljepilo se nanosi na potpuno vezani hidroizolacijski mort. Ljepilo se nanosi gleterom na podlogu ukupne debljine do 5mm.                                             
TIP:
PROIZVOĐAČ:</t>
  </si>
  <si>
    <t>Opločenje podova sanitarnih čvorova podnim keramičkim pločicama I klase kao tip GRANIT OGRESS, POLUSJAJ, protuklizna ili jednakovrijedno u boji i tonu RAL_9002 ili sukladnoj. 
TIP:
PROIZVOĐAČ:
Pločice se polažu u ljepilo i fugiraju vodonepropusnim fugirnim masama u boji. U cijenu uključivo postavljanje rubnih i kutnih lajsni, te kitanje spojeva poda i zida kitom u boji fugir mase. 
Visoko elastično ljepilo za keramiku na bazi cementa kao tip SikaCeram-203 ili jednakovrijedno, ljepilo se nanosi na potpuno vezani hidroizolacijski mort. Ljepilo se nanosi gleterom na podlogu ukupne debljine do 5mm.     
TIP:
PROIZVOĐAČ:</t>
  </si>
  <si>
    <t>Demontaža stolarije na unutarnjim otvorima. Stavka obuhvaća demontažu lajsni, krila s staklima, vratnih krila, nadsvjetla, prozorskih okvira kompletno s fiksnim ustakljenjem, okvira vrata, praga, s uklanjanjem svih pričvrsnih elemenata. Obračun po komadu demontirane stolarije određenih dimenzija stolarskog otvora sa tolerancijom +/- 3%.
Vrata pažljivo demontirati zbog ponovne montaže.</t>
  </si>
  <si>
    <t>Obnova i montaža drvenih jednokrilinih zaokretnih vrata sa suhomontažnim dovratnikom, sve furnirano. Vrata je potrebno reparirati - obrusiti, popraviti neravnine, premazati uljanom bojom koja ostavlja vidljive godove furnira u boji i tonu RAL_9010 ili sukladnoj. U cijenu uključivu sve potrebne popravke i izmjene okova, kvaka i brava.</t>
  </si>
  <si>
    <t>SOBOSLIKARSKO LIČILAČKI RADOVI</t>
  </si>
  <si>
    <t>Prije početka radova na elektrotehničkim instalacijama  izvršiti pregled postojeće elektroinstalacije.
Stavka uključuje:
- demontažu i ponovnu montažu postojećih rasvjetnih tijela i uređaja
- dobavu i montažu novih priključnica
- izradu priključka za napajanje ispiranja pisoara</t>
  </si>
  <si>
    <t>Izvršiti sljedeća ispitivanja i dostaviti pismene protokole i ateste ugrađene opreme:</t>
  </si>
  <si>
    <t>ELEKTROINSTALACIJE SVEUKUPNO bez PDV-a:</t>
  </si>
  <si>
    <t>Iskop rova za polaganje kanalizacijskih, vodovodnih cijevi i oborinske odvodnje. U cijenu uračunati utovar u kamion, sa odlaganjem iskopanog materijala na privremenu gradilišnu deponiju. Obračun po m³ iskopanog materijala.</t>
  </si>
  <si>
    <t>m³</t>
  </si>
  <si>
    <t>Iskop rova za tipska PVC reviziona okna, dubine do 2,20 m sa odlaganjem iskopanog materijala na privremenu gradilišnu deponiju udaljenu do 20m. Obračun po m³ iskopanog materijala.</t>
  </si>
  <si>
    <t>m²</t>
  </si>
  <si>
    <t>SVEUKUPNO bez PDV-a (brojkama):</t>
  </si>
  <si>
    <t>SVEUKUPNO s PDV-om (brojkama):</t>
  </si>
  <si>
    <t xml:space="preserve">Ručno skidanje svih podnih keramičkih pločica, uključujući i sokl od keramičkih pločica, u prostorijama građevine, s utovarom u kamion, transportom i istovarom sve sukladno općim uvjetima . </t>
  </si>
  <si>
    <t xml:space="preserve">Probijanje otvora za prolazak instalacija vodovoda, kanalizacije, te štemanja za ostale potrebe s utovarom i odvozom materijala sve sukladnoopćim uvjetima . </t>
  </si>
  <si>
    <t xml:space="preserve">Demontaža i iznošenje sanitarija u prostorijama građevine, sve sukladno općim uvjetima. Komplet sa uklanjanjem svog montažnog pribora, držača, priključka, sifona i sl. </t>
  </si>
  <si>
    <t xml:space="preserve">Demontaža kompletnog vertikalnog i horizontalnog razvoda od lijevano željeznih cijevi promjera do 150mm za sanitarnu kanalizaciju s utovarom i odvozom sve sukladno općim uvjetima. </t>
  </si>
  <si>
    <t xml:space="preserve">Demontaža kompletnog vertikalnog i horizontalnog razvoda od olovnih cijevi promjera do 50mm za sanitarnu kanalizaciju s utovarom i odvozom sve sukladno općim uvjetima. </t>
  </si>
  <si>
    <t xml:space="preserve">Demontaža kompletnog vertikalnog i horizontalnog razvoda od pocinčanih cijevi promjera do No40 za potrebe dovoda hladne vode s utovarom i odvozom sve sukladno općim uvjetima. </t>
  </si>
  <si>
    <t xml:space="preserve">Probijanje otvora u armiranom betonu za prolazak instalacija vodovoda krunskom pilom promjera do 80mm, dubine do 250mm, s utovarom i odvozom materijala  sve sukladno općim uvjetima.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</si>
</sst>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numFmt numFmtId="165" formatCode="#,##0.00\ &quot;kn&quot;"/>
    <numFmt numFmtId="166" formatCode="#,##0.00;[Red]#,##0.00"/>
    <numFmt numFmtId="167" formatCode="#,##0.00\ _k_n"/>
    <numFmt numFmtId="168" formatCode="mmm/dd"/>
  </numFmts>
  <fonts count="28" x14ac:knownFonts="1">
    <font>
      <sz val="11"/>
      <color theme="1"/>
      <name val="Calibri"/>
      <family val="2"/>
      <charset val="238"/>
      <scheme val="minor"/>
    </font>
    <font>
      <sz val="10"/>
      <name val="Arial"/>
      <family val="2"/>
      <charset val="238"/>
    </font>
    <font>
      <b/>
      <sz val="10"/>
      <name val="Arial"/>
      <family val="2"/>
    </font>
    <font>
      <b/>
      <sz val="12"/>
      <name val="Arial"/>
      <family val="2"/>
    </font>
    <font>
      <b/>
      <sz val="12"/>
      <name val="Arial"/>
      <family val="2"/>
      <charset val="238"/>
    </font>
    <font>
      <sz val="11"/>
      <name val="Arial"/>
      <family val="2"/>
      <charset val="238"/>
    </font>
    <font>
      <b/>
      <sz val="11"/>
      <name val="Arial"/>
      <family val="2"/>
      <charset val="238"/>
    </font>
    <font>
      <b/>
      <sz val="9"/>
      <name val="Arial"/>
      <family val="2"/>
      <charset val="238"/>
    </font>
    <font>
      <sz val="8"/>
      <name val="Calibri"/>
      <family val="2"/>
      <charset val="238"/>
    </font>
    <font>
      <sz val="11"/>
      <color indexed="8"/>
      <name val="Arial"/>
      <family val="2"/>
      <charset val="238"/>
    </font>
    <font>
      <sz val="11"/>
      <color indexed="10"/>
      <name val="Arial"/>
      <family val="2"/>
      <charset val="238"/>
    </font>
    <font>
      <b/>
      <sz val="11"/>
      <color indexed="8"/>
      <name val="Arial"/>
      <family val="2"/>
      <charset val="238"/>
    </font>
    <font>
      <b/>
      <u/>
      <sz val="11"/>
      <name val="Arial"/>
      <family val="2"/>
      <charset val="238"/>
    </font>
    <font>
      <vertAlign val="superscript"/>
      <sz val="11"/>
      <name val="Arial"/>
      <family val="2"/>
      <charset val="238"/>
    </font>
    <font>
      <sz val="12"/>
      <color theme="1"/>
      <name val="Calibri"/>
      <family val="2"/>
      <charset val="238"/>
      <scheme val="minor"/>
    </font>
    <font>
      <sz val="11"/>
      <color theme="1"/>
      <name val="Arial"/>
      <family val="2"/>
      <charset val="238"/>
    </font>
    <font>
      <sz val="11"/>
      <color rgb="FFFF0000"/>
      <name val="Arial"/>
      <family val="2"/>
      <charset val="238"/>
    </font>
    <font>
      <sz val="11"/>
      <color rgb="FF00B0F0"/>
      <name val="Arial"/>
      <family val="2"/>
      <charset val="238"/>
    </font>
    <font>
      <sz val="9"/>
      <color theme="1"/>
      <name val="Arial"/>
      <family val="2"/>
      <charset val="238"/>
    </font>
    <font>
      <sz val="9"/>
      <color rgb="FFFF0000"/>
      <name val="Arial"/>
      <family val="2"/>
      <charset val="238"/>
    </font>
    <font>
      <sz val="9"/>
      <color rgb="FF00B0F0"/>
      <name val="Arial"/>
      <family val="2"/>
      <charset val="238"/>
    </font>
    <font>
      <sz val="9"/>
      <color indexed="8"/>
      <name val="Arial"/>
      <family val="2"/>
      <charset val="238"/>
    </font>
    <font>
      <sz val="12"/>
      <name val="Times New Roman"/>
      <family val="1"/>
      <charset val="238"/>
    </font>
    <font>
      <b/>
      <sz val="12"/>
      <name val="Times New Roman"/>
      <family val="1"/>
      <charset val="238"/>
    </font>
    <font>
      <sz val="10"/>
      <name val="Times New Roman"/>
      <family val="1"/>
      <charset val="238"/>
    </font>
    <font>
      <b/>
      <sz val="11"/>
      <name val="Times New Roman"/>
      <family val="1"/>
      <charset val="238"/>
    </font>
    <font>
      <sz val="11"/>
      <color theme="1"/>
      <name val="Calibri"/>
      <family val="2"/>
      <charset val="238"/>
      <scheme val="minor"/>
    </font>
    <font>
      <b/>
      <sz val="12"/>
      <color theme="1"/>
      <name val="Arial"/>
      <family val="2"/>
      <charset val="238"/>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5"/>
      </patternFill>
    </fill>
  </fills>
  <borders count="48">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3">
    <xf numFmtId="0" fontId="0" fillId="0" borderId="0"/>
    <xf numFmtId="0" fontId="1" fillId="0" borderId="0"/>
    <xf numFmtId="0" fontId="26" fillId="7" borderId="0" applyNumberFormat="0" applyBorder="0" applyAlignment="0" applyProtection="0"/>
  </cellStyleXfs>
  <cellXfs count="360">
    <xf numFmtId="0" fontId="0" fillId="0" borderId="0" xfId="0"/>
    <xf numFmtId="0" fontId="0" fillId="0" borderId="0" xfId="0" applyAlignment="1">
      <alignment horizontal="center"/>
    </xf>
    <xf numFmtId="4" fontId="0" fillId="0" borderId="0" xfId="0" applyNumberFormat="1" applyAlignment="1">
      <alignment horizontal="right"/>
    </xf>
    <xf numFmtId="2" fontId="0" fillId="0" borderId="0" xfId="0" applyNumberFormat="1" applyAlignment="1">
      <alignment horizontal="right"/>
    </xf>
    <xf numFmtId="2" fontId="1" fillId="0" borderId="0" xfId="0" applyNumberFormat="1" applyFont="1" applyAlignment="1">
      <alignment horizontal="left"/>
    </xf>
    <xf numFmtId="0" fontId="5" fillId="0" borderId="0" xfId="0" applyFont="1" applyBorder="1" applyAlignment="1">
      <alignment vertical="center" wrapText="1"/>
    </xf>
    <xf numFmtId="0" fontId="0" fillId="0" borderId="0" xfId="0" applyAlignment="1">
      <alignment vertical="top"/>
    </xf>
    <xf numFmtId="0" fontId="1" fillId="0" borderId="0" xfId="0" applyFont="1" applyAlignment="1">
      <alignment vertical="top"/>
    </xf>
    <xf numFmtId="0" fontId="0" fillId="0" borderId="0" xfId="0" applyAlignment="1">
      <alignment horizontal="center" vertical="center" wrapText="1"/>
    </xf>
    <xf numFmtId="0" fontId="2" fillId="0" borderId="0" xfId="0" applyFont="1" applyAlignment="1">
      <alignment horizontal="right" vertical="top"/>
    </xf>
    <xf numFmtId="0" fontId="14" fillId="0" borderId="0" xfId="0" applyFont="1"/>
    <xf numFmtId="0" fontId="14" fillId="0" borderId="0" xfId="0" applyFont="1" applyAlignment="1">
      <alignment horizontal="center" vertical="center" wrapText="1"/>
    </xf>
    <xf numFmtId="0" fontId="4" fillId="2" borderId="23" xfId="0" applyFont="1" applyFill="1" applyBorder="1" applyAlignment="1">
      <alignment horizontal="left" wrapText="1"/>
    </xf>
    <xf numFmtId="164" fontId="4" fillId="2" borderId="26" xfId="0" applyNumberFormat="1" applyFont="1" applyFill="1" applyBorder="1" applyAlignment="1">
      <alignment horizontal="right" vertical="center" wrapText="1"/>
    </xf>
    <xf numFmtId="0" fontId="6" fillId="3" borderId="4"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6" fillId="4" borderId="19" xfId="0" applyFont="1" applyFill="1" applyBorder="1" applyAlignment="1">
      <alignment vertical="center" wrapText="1"/>
    </xf>
    <xf numFmtId="0" fontId="5" fillId="0" borderId="2" xfId="0" applyFont="1" applyFill="1" applyBorder="1" applyAlignment="1">
      <alignment horizontal="center" vertical="center" wrapText="1"/>
    </xf>
    <xf numFmtId="4" fontId="16" fillId="0" borderId="0" xfId="0" applyNumberFormat="1" applyFont="1" applyAlignment="1">
      <alignment horizontal="center" vertical="center" wrapText="1"/>
    </xf>
    <xf numFmtId="4" fontId="16" fillId="0" borderId="0" xfId="0" applyNumberFormat="1" applyFont="1" applyAlignment="1" applyProtection="1">
      <alignment horizontal="center" vertical="center" wrapText="1"/>
      <protection locked="0"/>
    </xf>
    <xf numFmtId="0" fontId="3" fillId="3" borderId="23" xfId="0" applyFont="1" applyFill="1" applyBorder="1" applyAlignment="1">
      <alignment horizontal="center" vertical="center"/>
    </xf>
    <xf numFmtId="0" fontId="15" fillId="0" borderId="0" xfId="0" applyFont="1" applyAlignment="1">
      <alignment vertical="center" wrapText="1"/>
    </xf>
    <xf numFmtId="0" fontId="15" fillId="0" borderId="0" xfId="0" applyFont="1" applyAlignment="1">
      <alignment vertical="center"/>
    </xf>
    <xf numFmtId="4" fontId="17" fillId="0" borderId="0" xfId="0" applyNumberFormat="1" applyFont="1" applyAlignment="1">
      <alignment horizontal="center" vertical="center"/>
    </xf>
    <xf numFmtId="0" fontId="5" fillId="0" borderId="0" xfId="0" applyFont="1" applyAlignment="1">
      <alignment horizontal="center" vertical="center"/>
    </xf>
    <xf numFmtId="0" fontId="15" fillId="0" borderId="0" xfId="0" applyFont="1" applyAlignment="1">
      <alignment horizontal="center" vertical="center"/>
    </xf>
    <xf numFmtId="0" fontId="5" fillId="0" borderId="12" xfId="0" applyFont="1" applyBorder="1" applyAlignment="1" applyProtection="1">
      <alignment vertical="center" wrapText="1"/>
    </xf>
    <xf numFmtId="49" fontId="15" fillId="0" borderId="0" xfId="0" applyNumberFormat="1" applyFont="1" applyAlignment="1" applyProtection="1">
      <alignment vertical="center"/>
      <protection locked="0"/>
    </xf>
    <xf numFmtId="4" fontId="17" fillId="0" borderId="0" xfId="0" applyNumberFormat="1" applyFont="1" applyAlignment="1" applyProtection="1">
      <alignment horizontal="center" vertical="center"/>
      <protection locked="0"/>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vertical="center" wrapText="1"/>
    </xf>
    <xf numFmtId="49" fontId="6" fillId="2" borderId="3" xfId="0" applyNumberFormat="1" applyFont="1" applyFill="1" applyBorder="1" applyAlignment="1">
      <alignment horizontal="center" vertical="center"/>
    </xf>
    <xf numFmtId="0" fontId="6" fillId="0" borderId="19" xfId="0" applyFont="1" applyBorder="1" applyAlignment="1">
      <alignment horizontal="left" vertical="center" wrapText="1"/>
    </xf>
    <xf numFmtId="0" fontId="5" fillId="5" borderId="23" xfId="0" applyFont="1" applyFill="1" applyBorder="1" applyAlignment="1">
      <alignment horizontal="center" vertical="center"/>
    </xf>
    <xf numFmtId="0" fontId="6" fillId="0" borderId="0" xfId="0" applyFont="1" applyAlignment="1">
      <alignment vertical="center" wrapText="1"/>
    </xf>
    <xf numFmtId="0" fontId="5" fillId="0" borderId="0" xfId="0" applyFont="1" applyAlignment="1">
      <alignment vertical="center"/>
    </xf>
    <xf numFmtId="0" fontId="7"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4" fontId="7" fillId="3" borderId="4" xfId="0" applyNumberFormat="1" applyFont="1" applyFill="1" applyBorder="1" applyAlignment="1">
      <alignment horizontal="center" vertical="center"/>
    </xf>
    <xf numFmtId="2" fontId="7" fillId="3" borderId="4" xfId="0" applyNumberFormat="1" applyFont="1" applyFill="1" applyBorder="1" applyAlignment="1">
      <alignment horizontal="center" vertical="center" wrapText="1"/>
    </xf>
    <xf numFmtId="0" fontId="18" fillId="0" borderId="0" xfId="0" applyFont="1" applyAlignment="1">
      <alignment vertical="center"/>
    </xf>
    <xf numFmtId="4" fontId="19" fillId="0" borderId="0" xfId="0" applyNumberFormat="1" applyFont="1" applyAlignment="1">
      <alignment horizontal="center" vertical="center" wrapText="1"/>
    </xf>
    <xf numFmtId="4" fontId="20" fillId="0" borderId="0" xfId="0" applyNumberFormat="1" applyFont="1" applyAlignment="1">
      <alignment horizontal="center" vertical="center" wrapText="1"/>
    </xf>
    <xf numFmtId="0" fontId="6" fillId="2" borderId="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1" fillId="0" borderId="0" xfId="0" applyFont="1" applyBorder="1" applyAlignment="1">
      <alignment horizontal="left" vertical="center" wrapText="1" shrinkToFit="1"/>
    </xf>
    <xf numFmtId="49" fontId="9" fillId="0" borderId="12" xfId="0" applyNumberFormat="1" applyFont="1" applyBorder="1" applyAlignment="1" applyProtection="1">
      <alignment horizontal="left" vertical="center" wrapText="1" shrinkToFit="1"/>
      <protection locked="0"/>
    </xf>
    <xf numFmtId="0" fontId="5" fillId="0" borderId="10" xfId="0" applyFont="1" applyBorder="1" applyAlignment="1">
      <alignment horizontal="justify" vertical="center" wrapText="1"/>
    </xf>
    <xf numFmtId="0" fontId="5" fillId="0" borderId="10" xfId="0" applyFont="1" applyBorder="1" applyAlignment="1">
      <alignment vertical="center" wrapText="1"/>
    </xf>
    <xf numFmtId="0" fontId="5" fillId="0" borderId="13" xfId="0" applyFont="1" applyBorder="1" applyAlignment="1">
      <alignment horizontal="left" vertical="center" wrapText="1"/>
    </xf>
    <xf numFmtId="0" fontId="5" fillId="0" borderId="5" xfId="0" applyFont="1" applyBorder="1" applyAlignment="1">
      <alignment vertical="center" wrapText="1"/>
    </xf>
    <xf numFmtId="0" fontId="5" fillId="0" borderId="1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 xfId="0" applyFont="1" applyBorder="1" applyAlignment="1">
      <alignment horizontal="center" vertical="center" wrapText="1"/>
    </xf>
    <xf numFmtId="49" fontId="5" fillId="0" borderId="2" xfId="0" applyNumberFormat="1"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Font="1" applyBorder="1" applyAlignment="1">
      <alignment vertical="center" wrapText="1"/>
    </xf>
    <xf numFmtId="0" fontId="5" fillId="0" borderId="7" xfId="0" applyFont="1" applyBorder="1" applyAlignment="1">
      <alignment vertical="center" wrapText="1"/>
    </xf>
    <xf numFmtId="0" fontId="6" fillId="0" borderId="2" xfId="0" applyFont="1" applyFill="1" applyBorder="1" applyAlignment="1">
      <alignment horizontal="center" vertical="center" wrapText="1"/>
    </xf>
    <xf numFmtId="49" fontId="6" fillId="3" borderId="4" xfId="0" applyNumberFormat="1" applyFont="1" applyFill="1" applyBorder="1" applyAlignment="1">
      <alignment horizontal="center" vertical="center"/>
    </xf>
    <xf numFmtId="0" fontId="5" fillId="0" borderId="12" xfId="0" applyFont="1" applyBorder="1" applyAlignment="1" applyProtection="1">
      <alignment horizontal="center" vertical="center" wrapText="1"/>
    </xf>
    <xf numFmtId="4" fontId="5" fillId="0" borderId="12" xfId="0" applyNumberFormat="1" applyFont="1" applyBorder="1" applyAlignment="1" applyProtection="1">
      <alignment horizontal="center" vertical="center" wrapText="1"/>
    </xf>
    <xf numFmtId="4" fontId="15" fillId="0" borderId="2" xfId="0" applyNumberFormat="1" applyFont="1" applyFill="1" applyBorder="1" applyAlignment="1">
      <alignment horizontal="center" vertical="center" wrapText="1"/>
    </xf>
    <xf numFmtId="4" fontId="15" fillId="0" borderId="7" xfId="0" applyNumberFormat="1" applyFont="1" applyFill="1" applyBorder="1" applyAlignment="1">
      <alignment horizontal="center" vertical="center" wrapText="1"/>
    </xf>
    <xf numFmtId="4" fontId="15" fillId="0" borderId="4" xfId="0" applyNumberFormat="1" applyFont="1" applyFill="1" applyBorder="1" applyAlignment="1">
      <alignment horizontal="center" vertical="center" wrapText="1"/>
    </xf>
    <xf numFmtId="4" fontId="15" fillId="0" borderId="8" xfId="0" applyNumberFormat="1" applyFont="1" applyFill="1" applyBorder="1" applyAlignment="1">
      <alignment horizontal="center" vertical="center" wrapText="1"/>
    </xf>
    <xf numFmtId="0" fontId="15" fillId="0" borderId="20" xfId="0" applyFont="1" applyBorder="1" applyAlignment="1">
      <alignment horizontal="center" vertical="center" wrapText="1"/>
    </xf>
    <xf numFmtId="4" fontId="15" fillId="0" borderId="20" xfId="0" applyNumberFormat="1" applyFont="1" applyBorder="1" applyAlignment="1">
      <alignment horizontal="center" vertical="center" wrapText="1"/>
    </xf>
    <xf numFmtId="0" fontId="6" fillId="4" borderId="20" xfId="0" applyFont="1" applyFill="1" applyBorder="1" applyAlignment="1">
      <alignment horizontal="center" vertical="center" wrapText="1"/>
    </xf>
    <xf numFmtId="4" fontId="6" fillId="4" borderId="20" xfId="0" applyNumberFormat="1" applyFont="1" applyFill="1" applyBorder="1" applyAlignment="1">
      <alignment horizontal="center" vertical="center" wrapText="1"/>
    </xf>
    <xf numFmtId="0" fontId="15" fillId="0" borderId="0" xfId="0" applyFont="1" applyAlignment="1">
      <alignment horizontal="center" vertical="center" wrapText="1"/>
    </xf>
    <xf numFmtId="4" fontId="15" fillId="0" borderId="0" xfId="0" applyNumberFormat="1" applyFont="1" applyAlignment="1">
      <alignment horizontal="center" vertical="center" wrapText="1"/>
    </xf>
    <xf numFmtId="4" fontId="15" fillId="0" borderId="0" xfId="0" applyNumberFormat="1" applyFont="1" applyAlignment="1">
      <alignment horizontal="center" vertical="center"/>
    </xf>
    <xf numFmtId="4" fontId="5" fillId="0" borderId="0" xfId="0" applyNumberFormat="1" applyFont="1" applyAlignment="1">
      <alignment horizontal="center" vertical="center"/>
    </xf>
    <xf numFmtId="0" fontId="5" fillId="0" borderId="12" xfId="0" applyFont="1" applyBorder="1" applyAlignment="1">
      <alignment horizontal="center" vertical="center" wrapText="1"/>
    </xf>
    <xf numFmtId="0" fontId="6" fillId="0" borderId="30" xfId="0" applyFont="1" applyBorder="1" applyAlignment="1">
      <alignment horizontal="center" vertical="center"/>
    </xf>
    <xf numFmtId="0" fontId="6" fillId="0" borderId="18" xfId="0" applyFont="1" applyBorder="1" applyAlignment="1">
      <alignment horizontal="center" vertical="center"/>
    </xf>
    <xf numFmtId="0" fontId="6" fillId="0" borderId="23" xfId="0" applyFont="1" applyBorder="1" applyAlignment="1">
      <alignment horizontal="center" vertical="center"/>
    </xf>
    <xf numFmtId="4" fontId="7" fillId="3" borderId="4" xfId="0" applyNumberFormat="1" applyFont="1" applyFill="1" applyBorder="1" applyAlignment="1">
      <alignment horizontal="center" vertical="center" wrapText="1"/>
    </xf>
    <xf numFmtId="4" fontId="9" fillId="0" borderId="0" xfId="0" applyNumberFormat="1" applyFont="1" applyBorder="1" applyAlignment="1">
      <alignment horizontal="right" vertical="center" wrapText="1"/>
    </xf>
    <xf numFmtId="0" fontId="9" fillId="0" borderId="12" xfId="0" applyFont="1" applyBorder="1" applyAlignment="1">
      <alignment horizontal="center" vertical="center" wrapText="1"/>
    </xf>
    <xf numFmtId="0" fontId="9" fillId="0" borderId="6" xfId="0" applyFont="1" applyBorder="1" applyAlignment="1">
      <alignment vertical="center" wrapText="1"/>
    </xf>
    <xf numFmtId="0" fontId="9" fillId="0" borderId="12" xfId="0" applyFont="1" applyBorder="1" applyAlignment="1">
      <alignment vertical="center" wrapText="1"/>
    </xf>
    <xf numFmtId="0" fontId="9" fillId="0" borderId="0" xfId="0" applyFont="1" applyAlignment="1">
      <alignment vertical="center" wrapText="1"/>
    </xf>
    <xf numFmtId="0" fontId="9" fillId="0" borderId="17" xfId="0" applyFont="1" applyBorder="1" applyAlignment="1">
      <alignment vertical="center" wrapText="1"/>
    </xf>
    <xf numFmtId="0" fontId="9" fillId="0" borderId="2" xfId="0" applyFont="1" applyBorder="1" applyAlignment="1">
      <alignment horizontal="center" vertical="center" wrapText="1"/>
    </xf>
    <xf numFmtId="0" fontId="9" fillId="0" borderId="14" xfId="0" applyFont="1" applyBorder="1" applyAlignment="1">
      <alignment vertical="center" wrapText="1"/>
    </xf>
    <xf numFmtId="0" fontId="5" fillId="0" borderId="0" xfId="1" applyFont="1" applyFill="1" applyAlignment="1">
      <alignment vertical="center" wrapText="1"/>
    </xf>
    <xf numFmtId="0" fontId="17" fillId="0" borderId="0" xfId="1" applyFont="1" applyFill="1" applyAlignment="1">
      <alignment vertical="center" wrapText="1"/>
    </xf>
    <xf numFmtId="0" fontId="5" fillId="0" borderId="15" xfId="0" applyFont="1" applyBorder="1" applyAlignment="1">
      <alignmen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2" fontId="9" fillId="0" borderId="9" xfId="0" applyNumberFormat="1" applyFont="1" applyBorder="1" applyAlignment="1">
      <alignment horizontal="left" vertical="center" wrapText="1"/>
    </xf>
    <xf numFmtId="0" fontId="9" fillId="0" borderId="1" xfId="0" applyFont="1" applyBorder="1" applyAlignment="1">
      <alignment vertical="center" wrapText="1"/>
    </xf>
    <xf numFmtId="0" fontId="9" fillId="0" borderId="15" xfId="0" applyFont="1" applyBorder="1" applyAlignment="1">
      <alignment vertical="center" wrapText="1"/>
    </xf>
    <xf numFmtId="2" fontId="5" fillId="0" borderId="8"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vertical="center" wrapText="1"/>
    </xf>
    <xf numFmtId="0" fontId="17" fillId="0" borderId="0" xfId="0" applyFont="1" applyBorder="1" applyAlignment="1">
      <alignment vertical="center" wrapText="1"/>
    </xf>
    <xf numFmtId="0" fontId="5" fillId="0" borderId="0" xfId="0" applyFont="1" applyBorder="1" applyAlignment="1">
      <alignment horizontal="center" vertical="center" wrapText="1"/>
    </xf>
    <xf numFmtId="0" fontId="6" fillId="3" borderId="3" xfId="0" applyFont="1" applyFill="1" applyBorder="1" applyAlignment="1">
      <alignment horizontal="center" vertical="center" wrapText="1"/>
    </xf>
    <xf numFmtId="0" fontId="9" fillId="0" borderId="0" xfId="0" applyFont="1" applyBorder="1" applyAlignment="1">
      <alignment vertical="center" wrapText="1"/>
    </xf>
    <xf numFmtId="2" fontId="5" fillId="0" borderId="1" xfId="0" applyNumberFormat="1" applyFont="1" applyBorder="1" applyAlignment="1">
      <alignment vertical="center" wrapText="1"/>
    </xf>
    <xf numFmtId="0" fontId="6" fillId="2" borderId="9" xfId="0" applyFont="1" applyFill="1" applyBorder="1" applyAlignment="1">
      <alignment horizontal="center" vertical="center" wrapText="1"/>
    </xf>
    <xf numFmtId="0" fontId="5" fillId="0" borderId="0" xfId="0" applyFont="1" applyAlignment="1">
      <alignment horizontal="center" vertical="center" wrapText="1"/>
    </xf>
    <xf numFmtId="0" fontId="9" fillId="0" borderId="0" xfId="0" applyFont="1" applyAlignment="1">
      <alignment horizontal="center" vertical="center" wrapText="1"/>
    </xf>
    <xf numFmtId="0" fontId="6" fillId="0" borderId="0" xfId="0" applyFont="1" applyFill="1" applyAlignment="1">
      <alignment vertical="center" wrapText="1"/>
    </xf>
    <xf numFmtId="0" fontId="9" fillId="0" borderId="0" xfId="0" applyFont="1" applyFill="1" applyAlignment="1">
      <alignment vertical="center" wrapText="1"/>
    </xf>
    <xf numFmtId="0" fontId="5" fillId="0" borderId="0" xfId="0" applyFont="1" applyFill="1" applyAlignment="1">
      <alignment horizontal="left" vertical="center" wrapText="1"/>
    </xf>
    <xf numFmtId="0" fontId="9" fillId="0" borderId="15" xfId="0" applyFont="1" applyBorder="1" applyAlignment="1">
      <alignment horizontal="center" vertical="center" wrapText="1"/>
    </xf>
    <xf numFmtId="4" fontId="9" fillId="0" borderId="15" xfId="0" applyNumberFormat="1" applyFont="1" applyBorder="1" applyAlignment="1">
      <alignment horizontal="center" vertical="center" wrapText="1"/>
    </xf>
    <xf numFmtId="4" fontId="9" fillId="0" borderId="12" xfId="0" applyNumberFormat="1" applyFont="1" applyBorder="1" applyAlignment="1">
      <alignment horizontal="center" vertical="center" wrapText="1"/>
    </xf>
    <xf numFmtId="4" fontId="9" fillId="0" borderId="0" xfId="0" applyNumberFormat="1" applyFont="1" applyBorder="1" applyAlignment="1">
      <alignment horizontal="center" vertical="center" wrapText="1"/>
    </xf>
    <xf numFmtId="1" fontId="9" fillId="0" borderId="12" xfId="0" applyNumberFormat="1" applyFont="1" applyBorder="1" applyAlignment="1">
      <alignment horizontal="center" vertical="center" wrapText="1"/>
    </xf>
    <xf numFmtId="1" fontId="9" fillId="0" borderId="15"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0" fontId="6" fillId="2" borderId="4"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9"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9" fillId="0" borderId="0" xfId="0" applyNumberFormat="1" applyFont="1" applyAlignment="1">
      <alignment horizontal="center" vertical="center" wrapText="1"/>
    </xf>
    <xf numFmtId="0" fontId="6" fillId="0" borderId="0" xfId="0" applyFont="1" applyFill="1" applyAlignment="1">
      <alignment horizontal="center" vertical="center" wrapText="1"/>
    </xf>
    <xf numFmtId="4" fontId="6"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5" fillId="0" borderId="0" xfId="0" applyFont="1" applyFill="1" applyAlignment="1">
      <alignment horizontal="center" vertical="center" wrapText="1"/>
    </xf>
    <xf numFmtId="2" fontId="5" fillId="0" borderId="12" xfId="0" applyNumberFormat="1" applyFont="1" applyBorder="1" applyAlignment="1">
      <alignment horizontal="left" vertical="center" wrapText="1"/>
    </xf>
    <xf numFmtId="0" fontId="5" fillId="0" borderId="12" xfId="0" applyFont="1" applyBorder="1" applyAlignment="1">
      <alignment vertical="center" wrapText="1"/>
    </xf>
    <xf numFmtId="0" fontId="6" fillId="2" borderId="1" xfId="0" applyFont="1" applyFill="1" applyBorder="1" applyAlignment="1">
      <alignment vertical="center" wrapText="1"/>
    </xf>
    <xf numFmtId="0" fontId="6" fillId="2" borderId="25" xfId="0" applyFont="1" applyFill="1" applyBorder="1" applyAlignment="1">
      <alignment horizontal="center" vertical="center" wrapText="1"/>
    </xf>
    <xf numFmtId="2" fontId="5" fillId="0" borderId="4"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4" fontId="9" fillId="0" borderId="7"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6" fillId="0" borderId="25"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5" borderId="43" xfId="0" applyFont="1" applyFill="1" applyBorder="1" applyAlignment="1">
      <alignment horizontal="center" vertical="center" wrapText="1"/>
    </xf>
    <xf numFmtId="164" fontId="4" fillId="0" borderId="36" xfId="0" applyNumberFormat="1" applyFont="1" applyBorder="1" applyAlignment="1">
      <alignment vertical="center" wrapText="1"/>
    </xf>
    <xf numFmtId="164" fontId="4" fillId="0" borderId="32" xfId="0" applyNumberFormat="1" applyFont="1" applyBorder="1" applyAlignment="1">
      <alignment vertical="center" wrapText="1"/>
    </xf>
    <xf numFmtId="4" fontId="5" fillId="0" borderId="1" xfId="0" applyNumberFormat="1" applyFont="1" applyBorder="1" applyAlignment="1">
      <alignment horizontal="left" vertical="center" wrapText="1"/>
    </xf>
    <xf numFmtId="0" fontId="21" fillId="0" borderId="0" xfId="0" applyFont="1" applyAlignment="1">
      <alignment vertical="center" wrapText="1"/>
    </xf>
    <xf numFmtId="0" fontId="9" fillId="0" borderId="15" xfId="0" applyFont="1" applyBorder="1" applyAlignment="1">
      <alignment horizontal="center" vertical="center" wrapText="1" shrinkToFi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vertical="center" wrapText="1"/>
    </xf>
    <xf numFmtId="164" fontId="9" fillId="0" borderId="4"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164" fontId="9" fillId="0" borderId="8"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164" fontId="9" fillId="0" borderId="7" xfId="0" quotePrefix="1" applyNumberFormat="1" applyFont="1" applyBorder="1" applyAlignment="1">
      <alignment horizontal="center" vertical="center" wrapText="1"/>
    </xf>
    <xf numFmtId="164" fontId="9" fillId="0" borderId="4" xfId="0" quotePrefix="1" applyNumberFormat="1" applyFont="1" applyBorder="1" applyAlignment="1">
      <alignment horizontal="center" vertical="center" wrapText="1"/>
    </xf>
    <xf numFmtId="1" fontId="9" fillId="0" borderId="4" xfId="0" applyNumberFormat="1" applyFont="1" applyBorder="1" applyAlignment="1">
      <alignment horizontal="center" vertical="center" wrapText="1"/>
    </xf>
    <xf numFmtId="1" fontId="5" fillId="0" borderId="8" xfId="0" applyNumberFormat="1" applyFont="1" applyBorder="1" applyAlignment="1">
      <alignment horizontal="center" vertical="center" wrapText="1"/>
    </xf>
    <xf numFmtId="1" fontId="5" fillId="0" borderId="7"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4" fontId="5" fillId="0" borderId="10" xfId="0" applyNumberFormat="1" applyFont="1" applyBorder="1" applyAlignment="1">
      <alignment horizontal="left" vertical="center" wrapText="1"/>
    </xf>
    <xf numFmtId="0" fontId="5" fillId="0" borderId="11" xfId="0" applyFont="1" applyBorder="1" applyAlignment="1">
      <alignment vertical="center" wrapText="1"/>
    </xf>
    <xf numFmtId="0" fontId="5" fillId="0" borderId="13" xfId="0" applyFont="1" applyBorder="1" applyAlignment="1">
      <alignment vertical="center" wrapText="1"/>
    </xf>
    <xf numFmtId="4" fontId="5" fillId="0" borderId="11" xfId="0" applyNumberFormat="1" applyFont="1" applyBorder="1" applyAlignment="1">
      <alignment horizontal="left" vertical="center" wrapText="1"/>
    </xf>
    <xf numFmtId="1" fontId="5" fillId="0" borderId="13" xfId="0" applyNumberFormat="1" applyFont="1" applyBorder="1" applyAlignment="1">
      <alignment horizontal="left" vertical="center" wrapText="1"/>
    </xf>
    <xf numFmtId="4" fontId="5" fillId="0" borderId="13" xfId="0" applyNumberFormat="1" applyFont="1" applyBorder="1" applyAlignment="1">
      <alignment vertical="center" wrapText="1"/>
    </xf>
    <xf numFmtId="0" fontId="6" fillId="2" borderId="16"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4" xfId="0" applyFont="1" applyFill="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0" fontId="6" fillId="5" borderId="23" xfId="0" applyFont="1" applyFill="1" applyBorder="1" applyAlignment="1">
      <alignment horizontal="center" vertical="center" wrapText="1"/>
    </xf>
    <xf numFmtId="0" fontId="10" fillId="0" borderId="0" xfId="0" applyFont="1" applyAlignment="1">
      <alignment vertical="center"/>
    </xf>
    <xf numFmtId="0" fontId="9" fillId="0" borderId="2" xfId="0" applyNumberFormat="1" applyFont="1" applyBorder="1" applyAlignment="1" applyProtection="1">
      <alignment horizontal="center" vertical="center"/>
    </xf>
    <xf numFmtId="2" fontId="9" fillId="0" borderId="0" xfId="0" applyNumberFormat="1" applyFont="1" applyBorder="1" applyAlignment="1" applyProtection="1">
      <alignment vertical="center" wrapText="1"/>
    </xf>
    <xf numFmtId="0" fontId="9" fillId="0" borderId="2" xfId="0" applyFont="1" applyBorder="1" applyAlignment="1" applyProtection="1">
      <alignment horizontal="center" vertical="center"/>
    </xf>
    <xf numFmtId="2" fontId="10" fillId="0" borderId="0" xfId="0" applyNumberFormat="1" applyFont="1" applyAlignment="1" applyProtection="1">
      <alignment vertical="center" wrapText="1"/>
    </xf>
    <xf numFmtId="49" fontId="10" fillId="0" borderId="0" xfId="0" applyNumberFormat="1" applyFont="1" applyAlignment="1" applyProtection="1">
      <alignment horizontal="center" vertical="center"/>
    </xf>
    <xf numFmtId="2" fontId="5" fillId="0" borderId="0" xfId="0" applyNumberFormat="1" applyFont="1" applyFill="1" applyAlignment="1">
      <alignment vertical="center" wrapText="1"/>
    </xf>
    <xf numFmtId="49" fontId="9" fillId="0" borderId="0" xfId="0" applyNumberFormat="1" applyFont="1" applyBorder="1" applyAlignment="1" applyProtection="1">
      <alignment horizontal="center" vertical="center" wrapText="1"/>
    </xf>
    <xf numFmtId="49" fontId="9" fillId="0" borderId="2" xfId="0" applyNumberFormat="1" applyFont="1" applyBorder="1" applyAlignment="1" applyProtection="1">
      <alignment horizontal="center" vertical="center" wrapText="1"/>
    </xf>
    <xf numFmtId="0" fontId="10" fillId="0" borderId="0" xfId="0" applyFont="1" applyAlignment="1" applyProtection="1">
      <alignment horizontal="center" vertical="center"/>
    </xf>
    <xf numFmtId="4" fontId="9" fillId="0" borderId="2" xfId="0" applyNumberFormat="1" applyFont="1" applyBorder="1" applyAlignment="1" applyProtection="1">
      <alignment horizontal="center" vertical="center" wrapText="1"/>
    </xf>
    <xf numFmtId="4" fontId="9" fillId="0" borderId="0" xfId="0" applyNumberFormat="1" applyFont="1" applyBorder="1" applyAlignment="1" applyProtection="1">
      <alignment horizontal="center" vertical="center" wrapText="1"/>
    </xf>
    <xf numFmtId="4" fontId="10" fillId="0" borderId="0" xfId="0" applyNumberFormat="1" applyFont="1" applyAlignment="1" applyProtection="1">
      <alignment horizontal="center" vertical="center"/>
    </xf>
    <xf numFmtId="168" fontId="9" fillId="0" borderId="2" xfId="0" applyNumberFormat="1" applyFont="1" applyBorder="1" applyAlignment="1" applyProtection="1">
      <alignment horizontal="center" vertical="center"/>
    </xf>
    <xf numFmtId="0" fontId="15" fillId="0" borderId="0" xfId="0" applyFont="1" applyBorder="1" applyAlignment="1">
      <alignment vertical="center"/>
    </xf>
    <xf numFmtId="0" fontId="15" fillId="0" borderId="24" xfId="0" applyFont="1" applyBorder="1" applyAlignment="1">
      <alignment vertical="center"/>
    </xf>
    <xf numFmtId="49" fontId="6" fillId="5" borderId="19" xfId="0" applyNumberFormat="1" applyFont="1" applyFill="1" applyBorder="1" applyAlignment="1" applyProtection="1">
      <alignment horizontal="center" vertical="center"/>
    </xf>
    <xf numFmtId="0" fontId="7" fillId="3" borderId="8" xfId="0" applyFont="1" applyFill="1" applyBorder="1" applyAlignment="1">
      <alignment horizontal="center" vertical="center" wrapText="1"/>
    </xf>
    <xf numFmtId="0" fontId="7" fillId="3" borderId="11" xfId="0" applyFont="1" applyFill="1" applyBorder="1" applyAlignment="1">
      <alignment horizontal="center" vertical="center" wrapText="1"/>
    </xf>
    <xf numFmtId="4" fontId="7" fillId="3" borderId="8" xfId="0" applyNumberFormat="1" applyFont="1" applyFill="1" applyBorder="1" applyAlignment="1">
      <alignment horizontal="center" vertical="center" wrapText="1"/>
    </xf>
    <xf numFmtId="2" fontId="7" fillId="3" borderId="8"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4" fillId="0" borderId="30" xfId="0" applyFont="1" applyBorder="1" applyAlignment="1">
      <alignment horizontal="right" vertical="center"/>
    </xf>
    <xf numFmtId="0" fontId="4" fillId="0" borderId="18" xfId="0" applyFont="1" applyBorder="1" applyAlignment="1">
      <alignment horizontal="right" vertical="center"/>
    </xf>
    <xf numFmtId="0" fontId="22" fillId="0" borderId="0" xfId="0" applyFont="1"/>
    <xf numFmtId="0" fontId="22" fillId="0" borderId="0" xfId="0" applyFont="1" applyAlignment="1">
      <alignment vertical="center"/>
    </xf>
    <xf numFmtId="0" fontId="23" fillId="0" borderId="0" xfId="0" applyFont="1" applyAlignment="1">
      <alignment horizontal="right" vertical="center"/>
    </xf>
    <xf numFmtId="0" fontId="24" fillId="0" borderId="0" xfId="0" applyFont="1"/>
    <xf numFmtId="0" fontId="25" fillId="0" borderId="0" xfId="0" applyFont="1" applyAlignment="1">
      <alignment vertical="center"/>
    </xf>
    <xf numFmtId="0" fontId="22" fillId="0" borderId="0" xfId="0" applyFont="1" applyAlignment="1">
      <alignment horizontal="right" vertical="center"/>
    </xf>
    <xf numFmtId="0" fontId="22" fillId="0" borderId="12" xfId="0" applyFont="1" applyBorder="1"/>
    <xf numFmtId="0" fontId="22" fillId="0" borderId="12" xfId="0" applyFont="1" applyBorder="1" applyAlignment="1">
      <alignment vertical="center"/>
    </xf>
    <xf numFmtId="0" fontId="22" fillId="0" borderId="12" xfId="0" applyFont="1" applyBorder="1" applyAlignment="1">
      <alignment horizontal="right" vertical="center"/>
    </xf>
    <xf numFmtId="164" fontId="4" fillId="0" borderId="32" xfId="0" applyNumberFormat="1" applyFont="1" applyFill="1" applyBorder="1" applyAlignment="1">
      <alignment vertical="center" wrapText="1"/>
    </xf>
    <xf numFmtId="0" fontId="5" fillId="0" borderId="0" xfId="1" applyFont="1" applyFill="1" applyAlignment="1">
      <alignment horizontal="center" vertical="center" wrapText="1"/>
    </xf>
    <xf numFmtId="0" fontId="21" fillId="0" borderId="0" xfId="0" applyFont="1" applyAlignment="1">
      <alignment horizontal="center" vertical="center" wrapText="1"/>
    </xf>
    <xf numFmtId="0" fontId="18" fillId="0" borderId="0" xfId="0" applyFont="1" applyAlignment="1">
      <alignment horizontal="center" vertical="center"/>
    </xf>
    <xf numFmtId="49" fontId="15" fillId="0" borderId="0" xfId="0" applyNumberFormat="1" applyFont="1" applyAlignment="1" applyProtection="1">
      <alignment horizontal="center" vertical="center"/>
      <protection locked="0"/>
    </xf>
    <xf numFmtId="0" fontId="5" fillId="0" borderId="17" xfId="0" applyFont="1" applyBorder="1" applyAlignment="1">
      <alignment vertical="center" wrapText="1"/>
    </xf>
    <xf numFmtId="0" fontId="4" fillId="2" borderId="29" xfId="0" applyFont="1" applyFill="1" applyBorder="1" applyAlignment="1">
      <alignment horizontal="left" wrapText="1"/>
    </xf>
    <xf numFmtId="164" fontId="27" fillId="7" borderId="38" xfId="2" applyNumberFormat="1" applyFont="1" applyBorder="1" applyAlignment="1">
      <alignment horizontal="right" vertical="center" wrapText="1"/>
    </xf>
    <xf numFmtId="0" fontId="4" fillId="0" borderId="44" xfId="0" applyFont="1" applyBorder="1" applyAlignment="1">
      <alignment horizontal="right" vertical="center"/>
    </xf>
    <xf numFmtId="164" fontId="4" fillId="0" borderId="47" xfId="0" applyNumberFormat="1" applyFont="1" applyBorder="1" applyAlignment="1">
      <alignment vertical="center" wrapText="1"/>
    </xf>
    <xf numFmtId="0" fontId="9" fillId="0" borderId="28" xfId="0" applyNumberFormat="1" applyFont="1" applyBorder="1" applyAlignment="1" applyProtection="1">
      <alignment horizontal="center" vertical="center"/>
    </xf>
    <xf numFmtId="2" fontId="9" fillId="0" borderId="27" xfId="0" applyNumberFormat="1" applyFont="1" applyBorder="1" applyAlignment="1" applyProtection="1">
      <alignment vertical="center" wrapText="1"/>
    </xf>
    <xf numFmtId="49" fontId="5" fillId="0" borderId="35" xfId="0" applyNumberFormat="1" applyFont="1" applyBorder="1" applyAlignment="1" applyProtection="1">
      <alignment horizontal="center" vertical="center" wrapText="1"/>
    </xf>
    <xf numFmtId="4" fontId="9" fillId="0" borderId="28" xfId="0" applyNumberFormat="1" applyFont="1" applyBorder="1" applyAlignment="1" applyProtection="1">
      <alignment horizontal="center" vertical="center" wrapText="1"/>
    </xf>
    <xf numFmtId="49" fontId="9" fillId="0" borderId="0" xfId="0" applyNumberFormat="1" applyFont="1" applyBorder="1" applyAlignment="1" applyProtection="1">
      <alignment vertical="center" wrapText="1"/>
    </xf>
    <xf numFmtId="4" fontId="9" fillId="0" borderId="15" xfId="0" applyNumberFormat="1" applyFont="1" applyBorder="1" applyAlignment="1">
      <alignment horizontal="center" vertical="center" wrapText="1" shrinkToFit="1"/>
    </xf>
    <xf numFmtId="49" fontId="9" fillId="0" borderId="12" xfId="0" applyNumberFormat="1" applyFont="1" applyBorder="1" applyAlignment="1" applyProtection="1">
      <alignment horizontal="center" vertical="center" wrapText="1" shrinkToFit="1"/>
      <protection locked="0"/>
    </xf>
    <xf numFmtId="4" fontId="9" fillId="0" borderId="12" xfId="0" applyNumberFormat="1" applyFont="1" applyBorder="1" applyAlignment="1" applyProtection="1">
      <alignment horizontal="center" vertical="center" wrapText="1" shrinkToFit="1"/>
      <protection locked="0"/>
    </xf>
    <xf numFmtId="4" fontId="9" fillId="0" borderId="4" xfId="0" applyNumberFormat="1" applyFont="1" applyBorder="1" applyAlignment="1">
      <alignment horizontal="center" vertical="center" wrapText="1"/>
    </xf>
    <xf numFmtId="49" fontId="9" fillId="0" borderId="5" xfId="0" applyNumberFormat="1"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9" fillId="0" borderId="0"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49" fontId="9" fillId="0" borderId="13" xfId="0" applyNumberFormat="1" applyFont="1" applyBorder="1" applyAlignment="1" applyProtection="1">
      <alignment horizontal="center" vertical="center" wrapText="1" shrinkToFit="1"/>
      <protection locked="0"/>
    </xf>
    <xf numFmtId="164" fontId="15" fillId="0" borderId="4" xfId="0" applyNumberFormat="1" applyFont="1" applyBorder="1" applyAlignment="1">
      <alignment horizontal="center" vertical="center" wrapText="1"/>
    </xf>
    <xf numFmtId="164" fontId="6" fillId="2" borderId="3" xfId="0" applyNumberFormat="1" applyFont="1" applyFill="1" applyBorder="1" applyAlignment="1">
      <alignment horizontal="center" vertical="center" wrapText="1"/>
    </xf>
    <xf numFmtId="164" fontId="15" fillId="0" borderId="8" xfId="0" applyNumberFormat="1" applyFont="1" applyBorder="1" applyAlignment="1">
      <alignment horizontal="center" vertical="center" wrapText="1"/>
    </xf>
    <xf numFmtId="164" fontId="15" fillId="0" borderId="7" xfId="0" applyNumberFormat="1" applyFont="1" applyBorder="1" applyAlignment="1">
      <alignment horizontal="center" vertical="center" wrapText="1"/>
    </xf>
    <xf numFmtId="164" fontId="15" fillId="0" borderId="26" xfId="0" applyNumberFormat="1" applyFont="1" applyBorder="1" applyAlignment="1">
      <alignment horizontal="center" vertical="center" wrapText="1"/>
    </xf>
    <xf numFmtId="164" fontId="6" fillId="0" borderId="36" xfId="0" applyNumberFormat="1" applyFont="1" applyBorder="1" applyAlignment="1">
      <alignment horizontal="center" vertical="center" wrapText="1"/>
    </xf>
    <xf numFmtId="164" fontId="6" fillId="0" borderId="32" xfId="0" applyNumberFormat="1" applyFont="1" applyBorder="1" applyAlignment="1">
      <alignment horizontal="center" vertical="center" wrapText="1"/>
    </xf>
    <xf numFmtId="164" fontId="6" fillId="4" borderId="20" xfId="0" applyNumberFormat="1" applyFont="1" applyFill="1" applyBorder="1" applyAlignment="1">
      <alignment horizontal="center" vertical="center"/>
    </xf>
    <xf numFmtId="4" fontId="6" fillId="4" borderId="26" xfId="0" applyNumberFormat="1" applyFont="1" applyFill="1" applyBorder="1" applyAlignment="1">
      <alignment horizontal="center" vertical="center"/>
    </xf>
    <xf numFmtId="164" fontId="6" fillId="0" borderId="0" xfId="0" applyNumberFormat="1" applyFont="1" applyAlignment="1">
      <alignment horizontal="center" vertical="center" wrapText="1"/>
    </xf>
    <xf numFmtId="2" fontId="15" fillId="0" borderId="0" xfId="0" applyNumberFormat="1" applyFont="1" applyAlignment="1">
      <alignment horizontal="center" vertical="center"/>
    </xf>
    <xf numFmtId="164" fontId="9" fillId="0" borderId="1"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164" fontId="6" fillId="2" borderId="16" xfId="0" applyNumberFormat="1"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9" fillId="0" borderId="12" xfId="0" applyNumberFormat="1" applyFont="1" applyBorder="1" applyAlignment="1">
      <alignment horizontal="center" vertical="center" wrapText="1"/>
    </xf>
    <xf numFmtId="4" fontId="5" fillId="0" borderId="8" xfId="0" applyNumberFormat="1" applyFont="1" applyBorder="1" applyAlignment="1">
      <alignment horizontal="center" vertical="center" wrapText="1"/>
    </xf>
    <xf numFmtId="4" fontId="6" fillId="0" borderId="36" xfId="0" applyNumberFormat="1" applyFont="1" applyFill="1" applyBorder="1" applyAlignment="1">
      <alignment horizontal="center" vertical="center" wrapText="1"/>
    </xf>
    <xf numFmtId="4" fontId="6" fillId="0" borderId="31" xfId="0" applyNumberFormat="1" applyFont="1" applyFill="1" applyBorder="1" applyAlignment="1">
      <alignment horizontal="center" vertical="center" wrapText="1"/>
    </xf>
    <xf numFmtId="4" fontId="6" fillId="5" borderId="26" xfId="0" applyNumberFormat="1" applyFont="1" applyFill="1" applyBorder="1" applyAlignment="1">
      <alignment horizontal="center" vertical="center" wrapText="1"/>
    </xf>
    <xf numFmtId="2" fontId="9" fillId="0" borderId="0" xfId="0" applyNumberFormat="1" applyFont="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vertical="center" wrapText="1"/>
    </xf>
    <xf numFmtId="4" fontId="15" fillId="0" borderId="4"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vertical="center" wrapText="1"/>
    </xf>
    <xf numFmtId="4" fontId="15" fillId="0" borderId="2" xfId="0" applyNumberFormat="1" applyFont="1" applyBorder="1" applyAlignment="1">
      <alignment horizontal="center" vertical="center" wrapText="1"/>
    </xf>
    <xf numFmtId="0" fontId="18" fillId="0" borderId="0" xfId="0" applyFont="1" applyAlignment="1">
      <alignment horizontal="center" vertical="center" wrapText="1"/>
    </xf>
    <xf numFmtId="0" fontId="20" fillId="0" borderId="0" xfId="0" applyFont="1" applyAlignment="1">
      <alignment vertical="center" wrapText="1"/>
    </xf>
    <xf numFmtId="0" fontId="18" fillId="0" borderId="0" xfId="0" applyFont="1" applyAlignment="1">
      <alignment vertical="center" wrapText="1"/>
    </xf>
    <xf numFmtId="0" fontId="17" fillId="0" borderId="0" xfId="0" applyFont="1" applyAlignment="1">
      <alignment vertical="center" wrapText="1"/>
    </xf>
    <xf numFmtId="165" fontId="15" fillId="0" borderId="0" xfId="0" applyNumberFormat="1" applyFont="1" applyAlignment="1">
      <alignment horizontal="center" vertical="center" wrapText="1"/>
    </xf>
    <xf numFmtId="165" fontId="17" fillId="0" borderId="0" xfId="0" applyNumberFormat="1" applyFont="1" applyAlignment="1">
      <alignment vertical="center" wrapText="1"/>
    </xf>
    <xf numFmtId="0" fontId="15" fillId="0" borderId="0" xfId="0" applyFont="1" applyBorder="1" applyAlignment="1">
      <alignment vertical="center" wrapText="1"/>
    </xf>
    <xf numFmtId="0" fontId="15" fillId="0" borderId="0" xfId="0" applyFont="1" applyFill="1" applyAlignment="1">
      <alignment horizontal="center"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4" fontId="9" fillId="0" borderId="8" xfId="0" applyNumberFormat="1" applyFont="1" applyBorder="1" applyAlignment="1">
      <alignment horizontal="center" vertical="center" wrapText="1"/>
    </xf>
    <xf numFmtId="4" fontId="9" fillId="0" borderId="11"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164" fontId="9" fillId="0" borderId="5" xfId="0" applyNumberFormat="1" applyFont="1" applyBorder="1" applyAlignment="1">
      <alignment horizontal="center" vertical="center" wrapText="1"/>
    </xf>
    <xf numFmtId="164" fontId="9" fillId="0" borderId="13"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7" xfId="0" applyNumberFormat="1" applyFont="1" applyBorder="1" applyAlignment="1">
      <alignment horizontal="center" vertical="center" wrapText="1"/>
    </xf>
    <xf numFmtId="4" fontId="6" fillId="3" borderId="22" xfId="0" applyNumberFormat="1"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0" fontId="15" fillId="0" borderId="8" xfId="0" applyFont="1" applyBorder="1" applyAlignment="1">
      <alignment horizontal="center" vertical="center" wrapText="1"/>
    </xf>
    <xf numFmtId="164" fontId="9" fillId="0" borderId="10" xfId="0" applyNumberFormat="1" applyFont="1" applyBorder="1" applyAlignment="1">
      <alignment horizontal="center" vertical="center" wrapText="1"/>
    </xf>
    <xf numFmtId="4" fontId="6" fillId="6" borderId="36" xfId="0" applyNumberFormat="1" applyFont="1" applyFill="1" applyBorder="1" applyAlignment="1">
      <alignment horizontal="center" vertical="center" wrapText="1"/>
    </xf>
    <xf numFmtId="4" fontId="6" fillId="0" borderId="32" xfId="0" applyNumberFormat="1" applyFont="1" applyFill="1" applyBorder="1" applyAlignment="1">
      <alignment horizontal="center" vertical="center" wrapText="1"/>
    </xf>
    <xf numFmtId="167" fontId="5" fillId="0" borderId="28" xfId="0" applyNumberFormat="1" applyFont="1" applyBorder="1" applyAlignment="1" applyProtection="1">
      <alignment horizontal="center" vertical="center" wrapText="1"/>
    </xf>
    <xf numFmtId="164" fontId="9" fillId="0" borderId="28" xfId="0" applyNumberFormat="1" applyFont="1" applyBorder="1" applyAlignment="1" applyProtection="1">
      <alignment horizontal="center" vertical="center" wrapText="1"/>
    </xf>
    <xf numFmtId="167" fontId="9" fillId="0" borderId="2" xfId="0" applyNumberFormat="1" applyFont="1" applyBorder="1" applyAlignment="1" applyProtection="1">
      <alignment horizontal="center" vertical="center" wrapText="1"/>
    </xf>
    <xf numFmtId="166" fontId="9" fillId="0" borderId="2" xfId="0" applyNumberFormat="1" applyFont="1" applyBorder="1" applyAlignment="1" applyProtection="1">
      <alignment horizontal="center" vertical="center"/>
    </xf>
    <xf numFmtId="164" fontId="9" fillId="0" borderId="2" xfId="0" applyNumberFormat="1" applyFont="1" applyBorder="1" applyAlignment="1" applyProtection="1">
      <alignment horizontal="center" vertical="center" wrapText="1"/>
    </xf>
    <xf numFmtId="4" fontId="6" fillId="5" borderId="22" xfId="0" applyNumberFormat="1" applyFont="1" applyFill="1" applyBorder="1" applyAlignment="1" applyProtection="1">
      <alignment horizontal="center" vertical="center"/>
    </xf>
    <xf numFmtId="167" fontId="5" fillId="0" borderId="0" xfId="0" applyNumberFormat="1" applyFont="1" applyAlignment="1" applyProtection="1">
      <alignment horizontal="center" vertical="center"/>
    </xf>
    <xf numFmtId="167" fontId="10" fillId="0" borderId="0" xfId="0" applyNumberFormat="1" applyFont="1" applyAlignment="1" applyProtection="1">
      <alignment horizontal="center" vertical="center"/>
    </xf>
    <xf numFmtId="167" fontId="6" fillId="5" borderId="43" xfId="0"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2" borderId="20"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6" fillId="5" borderId="39" xfId="0" applyFont="1" applyFill="1" applyBorder="1" applyAlignment="1">
      <alignment horizontal="left" vertical="center" wrapText="1"/>
    </xf>
    <xf numFmtId="0" fontId="6" fillId="5" borderId="40"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2" borderId="19"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2" borderId="33" xfId="0" applyFont="1" applyFill="1" applyBorder="1" applyAlignment="1">
      <alignment horizontal="left" vertical="center" wrapText="1"/>
    </xf>
    <xf numFmtId="0" fontId="6" fillId="5" borderId="19"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37" xfId="0" applyFont="1" applyBorder="1" applyAlignment="1">
      <alignment horizontal="left" vertical="center" wrapText="1"/>
    </xf>
    <xf numFmtId="0" fontId="6" fillId="0" borderId="35" xfId="0" applyFont="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2" fontId="6" fillId="5" borderId="19" xfId="0" applyNumberFormat="1" applyFont="1" applyFill="1" applyBorder="1" applyAlignment="1" applyProtection="1">
      <alignment horizontal="left" vertical="center" wrapText="1"/>
    </xf>
    <xf numFmtId="2" fontId="6" fillId="5" borderId="20" xfId="0" applyNumberFormat="1" applyFont="1" applyFill="1" applyBorder="1" applyAlignment="1" applyProtection="1">
      <alignment horizontal="left" vertical="center" wrapText="1"/>
    </xf>
    <xf numFmtId="0" fontId="24" fillId="0" borderId="15" xfId="0" applyFont="1" applyBorder="1" applyAlignment="1">
      <alignment horizontal="center"/>
    </xf>
    <xf numFmtId="0" fontId="4" fillId="2" borderId="21"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37" xfId="0" applyFont="1" applyBorder="1" applyAlignment="1">
      <alignment horizontal="left" vertical="center" wrapText="1"/>
    </xf>
    <xf numFmtId="0" fontId="4" fillId="0" borderId="35"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cellXfs>
  <cellStyles count="3">
    <cellStyle name="40% - Isticanje6" xfId="2" builtinId="51"/>
    <cellStyle name="Normalno" xfId="0" builtinId="0"/>
    <cellStyle name="Normalno 2" xfId="1"/>
  </cellStyles>
  <dxfs count="2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59996337778862885"/>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26</xdr:row>
      <xdr:rowOff>0</xdr:rowOff>
    </xdr:from>
    <xdr:to>
      <xdr:col>2</xdr:col>
      <xdr:colOff>76200</xdr:colOff>
      <xdr:row>28</xdr:row>
      <xdr:rowOff>21536</xdr:rowOff>
    </xdr:to>
    <xdr:sp macro="" textlink="">
      <xdr:nvSpPr>
        <xdr:cNvPr id="16842" name="Text Box 4"/>
        <xdr:cNvSpPr txBox="1">
          <a:spLocks noChangeArrowheads="1"/>
        </xdr:cNvSpPr>
      </xdr:nvSpPr>
      <xdr:spPr bwMode="auto">
        <a:xfrm>
          <a:off x="3952875" y="34204275"/>
          <a:ext cx="76200" cy="327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104775</xdr:rowOff>
    </xdr:to>
    <xdr:sp macro="" textlink="">
      <xdr:nvSpPr>
        <xdr:cNvPr id="16843" name="Text Box 5"/>
        <xdr:cNvSpPr txBox="1">
          <a:spLocks noChangeArrowheads="1"/>
        </xdr:cNvSpPr>
      </xdr:nvSpPr>
      <xdr:spPr bwMode="auto">
        <a:xfrm>
          <a:off x="3952875" y="413289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32</xdr:row>
      <xdr:rowOff>389697</xdr:rowOff>
    </xdr:to>
    <xdr:sp macro="" textlink="">
      <xdr:nvSpPr>
        <xdr:cNvPr id="16844" name="Text Box 6"/>
        <xdr:cNvSpPr txBox="1">
          <a:spLocks noChangeArrowheads="1"/>
        </xdr:cNvSpPr>
      </xdr:nvSpPr>
      <xdr:spPr bwMode="auto">
        <a:xfrm>
          <a:off x="3952875" y="418147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12</xdr:row>
      <xdr:rowOff>0</xdr:rowOff>
    </xdr:from>
    <xdr:to>
      <xdr:col>2</xdr:col>
      <xdr:colOff>76200</xdr:colOff>
      <xdr:row>12</xdr:row>
      <xdr:rowOff>200025</xdr:rowOff>
    </xdr:to>
    <xdr:sp macro="" textlink="">
      <xdr:nvSpPr>
        <xdr:cNvPr id="5068" name="Text Box 4"/>
        <xdr:cNvSpPr txBox="1">
          <a:spLocks noChangeArrowheads="1"/>
        </xdr:cNvSpPr>
      </xdr:nvSpPr>
      <xdr:spPr bwMode="auto">
        <a:xfrm>
          <a:off x="3876675" y="35337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xdr:row>
      <xdr:rowOff>0</xdr:rowOff>
    </xdr:from>
    <xdr:to>
      <xdr:col>2</xdr:col>
      <xdr:colOff>76200</xdr:colOff>
      <xdr:row>12</xdr:row>
      <xdr:rowOff>228600</xdr:rowOff>
    </xdr:to>
    <xdr:sp macro="" textlink="">
      <xdr:nvSpPr>
        <xdr:cNvPr id="5069" name="Text Box 5"/>
        <xdr:cNvSpPr txBox="1">
          <a:spLocks noChangeArrowheads="1"/>
        </xdr:cNvSpPr>
      </xdr:nvSpPr>
      <xdr:spPr bwMode="auto">
        <a:xfrm>
          <a:off x="3876675" y="496062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76200</xdr:colOff>
      <xdr:row>3</xdr:row>
      <xdr:rowOff>200025</xdr:rowOff>
    </xdr:to>
    <xdr:sp macro="" textlink="">
      <xdr:nvSpPr>
        <xdr:cNvPr id="14784" name="Text Box 4"/>
        <xdr:cNvSpPr txBox="1">
          <a:spLocks noChangeArrowheads="1"/>
        </xdr:cNvSpPr>
      </xdr:nvSpPr>
      <xdr:spPr bwMode="auto">
        <a:xfrm>
          <a:off x="3876675" y="1495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2</xdr:col>
      <xdr:colOff>76200</xdr:colOff>
      <xdr:row>3</xdr:row>
      <xdr:rowOff>228600</xdr:rowOff>
    </xdr:to>
    <xdr:sp macro="" textlink="">
      <xdr:nvSpPr>
        <xdr:cNvPr id="14785" name="Text Box 5"/>
        <xdr:cNvSpPr txBox="1">
          <a:spLocks noChangeArrowheads="1"/>
        </xdr:cNvSpPr>
      </xdr:nvSpPr>
      <xdr:spPr bwMode="auto">
        <a:xfrm>
          <a:off x="3876675" y="14954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zoomScaleNormal="100" zoomScaleSheetLayoutView="100" workbookViewId="0">
      <selection activeCell="B26" sqref="B26"/>
    </sheetView>
  </sheetViews>
  <sheetFormatPr defaultColWidth="2.42578125" defaultRowHeight="14.25" x14ac:dyDescent="0.25"/>
  <cols>
    <col min="1" max="1" width="4.85546875" style="116" customWidth="1"/>
    <col min="2" max="2" width="51" style="95" customWidth="1"/>
    <col min="3" max="3" width="8.140625" style="117" customWidth="1"/>
    <col min="4" max="4" width="10.28515625" style="133" customWidth="1"/>
    <col min="5" max="5" width="10.85546875" style="133" customWidth="1"/>
    <col min="6" max="6" width="17.42578125" style="133" customWidth="1"/>
    <col min="7" max="7" width="62" style="82" customWidth="1"/>
    <col min="8" max="8" width="18.85546875" style="268" customWidth="1"/>
    <col min="9" max="9" width="46.28515625" style="24" customWidth="1"/>
    <col min="10" max="253" width="9.140625" style="24" customWidth="1"/>
    <col min="254" max="254" width="3.7109375" style="24" customWidth="1"/>
    <col min="255" max="16384" width="2.42578125" style="24"/>
  </cols>
  <sheetData>
    <row r="1" spans="1:8" s="267" customFormat="1" ht="24.75" thickBot="1" x14ac:dyDescent="0.3">
      <c r="A1" s="43" t="s">
        <v>88</v>
      </c>
      <c r="B1" s="43" t="s">
        <v>89</v>
      </c>
      <c r="C1" s="43" t="s">
        <v>90</v>
      </c>
      <c r="D1" s="90" t="s">
        <v>61</v>
      </c>
      <c r="E1" s="90" t="s">
        <v>91</v>
      </c>
      <c r="F1" s="90" t="s">
        <v>92</v>
      </c>
      <c r="G1" s="265"/>
      <c r="H1" s="266"/>
    </row>
    <row r="2" spans="1:8" ht="28.5" customHeight="1" thickBot="1" x14ac:dyDescent="0.3">
      <c r="A2" s="37" t="s">
        <v>106</v>
      </c>
      <c r="B2" s="301" t="s">
        <v>87</v>
      </c>
      <c r="C2" s="301"/>
      <c r="D2" s="301"/>
      <c r="E2" s="301"/>
      <c r="F2" s="302"/>
    </row>
    <row r="3" spans="1:8" ht="31.5" customHeight="1" x14ac:dyDescent="0.25">
      <c r="A3" s="115" t="s">
        <v>24</v>
      </c>
      <c r="B3" s="303" t="s">
        <v>125</v>
      </c>
      <c r="C3" s="304"/>
      <c r="D3" s="304"/>
      <c r="E3" s="304"/>
      <c r="F3" s="305"/>
    </row>
    <row r="4" spans="1:8" ht="80.25" customHeight="1" x14ac:dyDescent="0.25">
      <c r="A4" s="16" t="s">
        <v>62</v>
      </c>
      <c r="B4" s="96" t="s">
        <v>187</v>
      </c>
      <c r="C4" s="102"/>
      <c r="D4" s="122"/>
      <c r="E4" s="275"/>
      <c r="F4" s="276"/>
    </row>
    <row r="5" spans="1:8" ht="31.5" customHeight="1" x14ac:dyDescent="0.25">
      <c r="A5" s="18"/>
      <c r="B5" s="93" t="s">
        <v>29</v>
      </c>
      <c r="C5" s="97"/>
      <c r="D5" s="124"/>
      <c r="E5" s="277"/>
      <c r="F5" s="278"/>
    </row>
    <row r="6" spans="1:8" ht="19.5" customHeight="1" x14ac:dyDescent="0.25">
      <c r="A6" s="18"/>
      <c r="B6" s="93" t="s">
        <v>152</v>
      </c>
      <c r="C6" s="97"/>
      <c r="D6" s="124"/>
      <c r="E6" s="277"/>
      <c r="F6" s="279"/>
      <c r="G6" s="269"/>
      <c r="H6" s="270"/>
    </row>
    <row r="7" spans="1:8" ht="19.5" customHeight="1" x14ac:dyDescent="0.25">
      <c r="A7" s="18"/>
      <c r="B7" s="93" t="s">
        <v>153</v>
      </c>
      <c r="C7" s="97"/>
      <c r="D7" s="124"/>
      <c r="E7" s="277"/>
      <c r="F7" s="279"/>
      <c r="G7" s="269"/>
      <c r="H7" s="270"/>
    </row>
    <row r="8" spans="1:8" ht="19.5" customHeight="1" x14ac:dyDescent="0.25">
      <c r="A8" s="18"/>
      <c r="B8" s="93" t="s">
        <v>154</v>
      </c>
      <c r="C8" s="97"/>
      <c r="D8" s="124"/>
      <c r="E8" s="277"/>
      <c r="F8" s="279"/>
      <c r="G8" s="269"/>
      <c r="H8" s="270"/>
    </row>
    <row r="9" spans="1:8" ht="19.5" customHeight="1" x14ac:dyDescent="0.25">
      <c r="A9" s="18"/>
      <c r="B9" s="93" t="s">
        <v>155</v>
      </c>
      <c r="C9" s="97"/>
      <c r="D9" s="124"/>
      <c r="E9" s="277"/>
      <c r="F9" s="279"/>
      <c r="G9" s="269"/>
    </row>
    <row r="10" spans="1:8" s="99" customFormat="1" ht="38.25" customHeight="1" x14ac:dyDescent="0.25">
      <c r="A10" s="17"/>
      <c r="B10" s="98" t="s">
        <v>156</v>
      </c>
      <c r="C10" s="103" t="s">
        <v>39</v>
      </c>
      <c r="D10" s="123">
        <v>1</v>
      </c>
      <c r="E10" s="144"/>
      <c r="F10" s="280">
        <f>ROUND(D10*E10,2)</f>
        <v>0</v>
      </c>
      <c r="G10" s="215"/>
      <c r="H10" s="100"/>
    </row>
    <row r="11" spans="1:8" ht="84.75" customHeight="1" x14ac:dyDescent="0.25">
      <c r="A11" s="15" t="s">
        <v>63</v>
      </c>
      <c r="B11" s="104" t="s">
        <v>157</v>
      </c>
      <c r="C11" s="15" t="s">
        <v>139</v>
      </c>
      <c r="D11" s="142">
        <f>(19+18+16+16+17+17)*4+92</f>
        <v>504</v>
      </c>
      <c r="E11" s="281"/>
      <c r="F11" s="280">
        <f t="shared" ref="F11:F14" si="0">ROUND(D11*E11,2)</f>
        <v>0</v>
      </c>
    </row>
    <row r="12" spans="1:8" ht="103.5" customHeight="1" x14ac:dyDescent="0.25">
      <c r="A12" s="63" t="s">
        <v>64</v>
      </c>
      <c r="B12" s="36" t="s">
        <v>188</v>
      </c>
      <c r="C12" s="108" t="s">
        <v>105</v>
      </c>
      <c r="D12" s="131">
        <v>20</v>
      </c>
      <c r="E12" s="232"/>
      <c r="F12" s="280">
        <f t="shared" si="0"/>
        <v>0</v>
      </c>
    </row>
    <row r="13" spans="1:8" ht="98.25" customHeight="1" x14ac:dyDescent="0.25">
      <c r="A13" s="63" t="s">
        <v>65</v>
      </c>
      <c r="B13" s="105" t="s">
        <v>189</v>
      </c>
      <c r="C13" s="108" t="s">
        <v>105</v>
      </c>
      <c r="D13" s="131">
        <v>30</v>
      </c>
      <c r="E13" s="232"/>
      <c r="F13" s="280">
        <f t="shared" si="0"/>
        <v>0</v>
      </c>
    </row>
    <row r="14" spans="1:8" ht="100.5" customHeight="1" x14ac:dyDescent="0.25">
      <c r="A14" s="63" t="s">
        <v>67</v>
      </c>
      <c r="B14" s="105" t="s">
        <v>190</v>
      </c>
      <c r="C14" s="108" t="s">
        <v>105</v>
      </c>
      <c r="D14" s="131">
        <v>30</v>
      </c>
      <c r="E14" s="232"/>
      <c r="F14" s="280">
        <f t="shared" si="0"/>
        <v>0</v>
      </c>
    </row>
    <row r="15" spans="1:8" ht="150" customHeight="1" x14ac:dyDescent="0.25">
      <c r="A15" s="64" t="s">
        <v>68</v>
      </c>
      <c r="B15" s="106" t="s">
        <v>173</v>
      </c>
      <c r="C15" s="107"/>
      <c r="D15" s="126"/>
      <c r="E15" s="275"/>
      <c r="F15" s="276"/>
    </row>
    <row r="16" spans="1:8" ht="20.25" customHeight="1" x14ac:dyDescent="0.25">
      <c r="A16" s="61"/>
      <c r="B16" s="138" t="s">
        <v>93</v>
      </c>
      <c r="C16" s="103" t="s">
        <v>66</v>
      </c>
      <c r="D16" s="125">
        <v>21</v>
      </c>
      <c r="E16" s="144"/>
      <c r="F16" s="280">
        <f>ROUND(D16*E16,2)</f>
        <v>0</v>
      </c>
    </row>
    <row r="17" spans="1:14" ht="94.5" customHeight="1" x14ac:dyDescent="0.25">
      <c r="A17" s="63" t="s">
        <v>69</v>
      </c>
      <c r="B17" s="36" t="s">
        <v>185</v>
      </c>
      <c r="C17" s="108" t="s">
        <v>139</v>
      </c>
      <c r="D17" s="143">
        <f>(17+17+13+13+16+15)</f>
        <v>91</v>
      </c>
      <c r="E17" s="232"/>
      <c r="F17" s="280">
        <f t="shared" ref="F17:F19" si="1">ROUND(D17*E17,2)</f>
        <v>0</v>
      </c>
    </row>
    <row r="18" spans="1:14" ht="82.5" customHeight="1" x14ac:dyDescent="0.25">
      <c r="A18" s="63" t="s">
        <v>70</v>
      </c>
      <c r="B18" s="105" t="s">
        <v>141</v>
      </c>
      <c r="C18" s="108" t="s">
        <v>139</v>
      </c>
      <c r="D18" s="143">
        <f>(19+18+16+16+17+17)*2+(2.5*3+2.5*5)*3*2</f>
        <v>326</v>
      </c>
      <c r="E18" s="232"/>
      <c r="F18" s="280">
        <f t="shared" si="1"/>
        <v>0</v>
      </c>
    </row>
    <row r="19" spans="1:14" ht="129.75" customHeight="1" x14ac:dyDescent="0.25">
      <c r="A19" s="63" t="s">
        <v>71</v>
      </c>
      <c r="B19" s="36" t="s">
        <v>140</v>
      </c>
      <c r="C19" s="63" t="s">
        <v>139</v>
      </c>
      <c r="D19" s="132">
        <v>35</v>
      </c>
      <c r="E19" s="281"/>
      <c r="F19" s="280">
        <f t="shared" si="1"/>
        <v>0</v>
      </c>
      <c r="H19" s="110"/>
      <c r="I19" s="271"/>
      <c r="J19" s="271"/>
      <c r="K19" s="271"/>
      <c r="L19" s="271"/>
      <c r="M19" s="271"/>
      <c r="N19" s="271"/>
    </row>
    <row r="20" spans="1:14" ht="107.25" customHeight="1" x14ac:dyDescent="0.25">
      <c r="A20" s="61" t="s">
        <v>72</v>
      </c>
      <c r="B20" s="113" t="s">
        <v>8</v>
      </c>
      <c r="C20" s="61"/>
      <c r="D20" s="124"/>
      <c r="E20" s="282"/>
      <c r="F20" s="278"/>
      <c r="H20" s="110"/>
      <c r="I20" s="111"/>
      <c r="J20" s="91"/>
      <c r="K20" s="271"/>
      <c r="L20" s="271"/>
      <c r="M20" s="271"/>
      <c r="N20" s="271"/>
    </row>
    <row r="21" spans="1:14" ht="24" customHeight="1" x14ac:dyDescent="0.25">
      <c r="A21" s="61"/>
      <c r="B21" s="139" t="s">
        <v>9</v>
      </c>
      <c r="C21" s="65" t="s">
        <v>105</v>
      </c>
      <c r="D21" s="123">
        <v>50</v>
      </c>
      <c r="E21" s="283"/>
      <c r="F21" s="280">
        <f>ROUND(D21*E21,2)</f>
        <v>0</v>
      </c>
      <c r="H21" s="110"/>
      <c r="I21" s="111"/>
      <c r="J21" s="91"/>
      <c r="K21" s="271"/>
      <c r="L21" s="271"/>
      <c r="M21" s="271"/>
      <c r="N21" s="271"/>
    </row>
    <row r="22" spans="1:14" ht="24" customHeight="1" x14ac:dyDescent="0.25">
      <c r="A22" s="65"/>
      <c r="B22" s="139" t="s">
        <v>10</v>
      </c>
      <c r="C22" s="65" t="s">
        <v>105</v>
      </c>
      <c r="D22" s="123">
        <v>50</v>
      </c>
      <c r="E22" s="283"/>
      <c r="F22" s="280">
        <f>ROUND(D22*E22,2)</f>
        <v>0</v>
      </c>
      <c r="H22" s="110"/>
      <c r="I22" s="111"/>
      <c r="J22" s="91"/>
      <c r="K22" s="271"/>
      <c r="L22" s="271"/>
      <c r="M22" s="271"/>
      <c r="N22" s="271"/>
    </row>
    <row r="23" spans="1:14" ht="80.25" customHeight="1" x14ac:dyDescent="0.25">
      <c r="A23" s="64" t="s">
        <v>74</v>
      </c>
      <c r="B23" s="106" t="s">
        <v>186</v>
      </c>
      <c r="C23" s="64"/>
      <c r="D23" s="127"/>
      <c r="E23" s="254"/>
      <c r="F23" s="276"/>
      <c r="H23" s="110"/>
      <c r="I23" s="271"/>
      <c r="J23" s="271"/>
      <c r="K23" s="271"/>
      <c r="L23" s="271"/>
      <c r="M23" s="271"/>
      <c r="N23" s="271"/>
    </row>
    <row r="24" spans="1:14" ht="24" customHeight="1" x14ac:dyDescent="0.25">
      <c r="A24" s="61"/>
      <c r="B24" s="139" t="s">
        <v>94</v>
      </c>
      <c r="C24" s="65" t="s">
        <v>138</v>
      </c>
      <c r="D24" s="128">
        <v>2</v>
      </c>
      <c r="E24" s="283"/>
      <c r="F24" s="280">
        <f t="shared" ref="F24:F27" si="2">ROUND(D24*E24,2)</f>
        <v>0</v>
      </c>
      <c r="H24" s="110"/>
      <c r="I24" s="271"/>
      <c r="J24" s="271"/>
      <c r="K24" s="271"/>
      <c r="L24" s="271"/>
      <c r="M24" s="271"/>
      <c r="N24" s="271"/>
    </row>
    <row r="25" spans="1:14" ht="24" customHeight="1" x14ac:dyDescent="0.25">
      <c r="A25" s="65"/>
      <c r="B25" s="139" t="s">
        <v>95</v>
      </c>
      <c r="C25" s="65" t="s">
        <v>138</v>
      </c>
      <c r="D25" s="128">
        <v>2</v>
      </c>
      <c r="E25" s="283"/>
      <c r="F25" s="280">
        <f t="shared" si="2"/>
        <v>0</v>
      </c>
      <c r="H25" s="110"/>
      <c r="I25" s="271"/>
      <c r="J25" s="271"/>
      <c r="K25" s="271"/>
      <c r="L25" s="271"/>
      <c r="M25" s="271"/>
      <c r="N25" s="271"/>
    </row>
    <row r="26" spans="1:14" ht="84" customHeight="1" x14ac:dyDescent="0.25">
      <c r="A26" s="63" t="s">
        <v>75</v>
      </c>
      <c r="B26" s="105" t="s">
        <v>191</v>
      </c>
      <c r="C26" s="63" t="s">
        <v>66</v>
      </c>
      <c r="D26" s="132">
        <v>20</v>
      </c>
      <c r="E26" s="281"/>
      <c r="F26" s="280">
        <f t="shared" si="2"/>
        <v>0</v>
      </c>
    </row>
    <row r="27" spans="1:14" ht="99" customHeight="1" thickBot="1" x14ac:dyDescent="0.3">
      <c r="A27" s="63" t="s">
        <v>76</v>
      </c>
      <c r="B27" s="105" t="s">
        <v>165</v>
      </c>
      <c r="C27" s="108" t="s">
        <v>66</v>
      </c>
      <c r="D27" s="131">
        <v>1</v>
      </c>
      <c r="E27" s="281"/>
      <c r="F27" s="280">
        <f t="shared" si="2"/>
        <v>0</v>
      </c>
    </row>
    <row r="28" spans="1:14" s="274" customFormat="1" ht="42" customHeight="1" thickBot="1" x14ac:dyDescent="0.3">
      <c r="A28" s="112" t="s">
        <v>11</v>
      </c>
      <c r="B28" s="306" t="s">
        <v>126</v>
      </c>
      <c r="C28" s="307"/>
      <c r="D28" s="307"/>
      <c r="E28" s="308"/>
      <c r="F28" s="284">
        <f>SUM(F4:F27)</f>
        <v>0</v>
      </c>
      <c r="G28" s="272"/>
      <c r="H28" s="273"/>
    </row>
    <row r="29" spans="1:14" ht="30" customHeight="1" x14ac:dyDescent="0.25">
      <c r="A29" s="129" t="s">
        <v>12</v>
      </c>
      <c r="B29" s="309" t="s">
        <v>97</v>
      </c>
      <c r="C29" s="309"/>
      <c r="D29" s="309"/>
      <c r="E29" s="309"/>
      <c r="F29" s="310"/>
    </row>
    <row r="30" spans="1:14" ht="56.25" customHeight="1" x14ac:dyDescent="0.25">
      <c r="A30" s="63" t="s">
        <v>77</v>
      </c>
      <c r="B30" s="114" t="s">
        <v>13</v>
      </c>
      <c r="C30" s="63" t="s">
        <v>138</v>
      </c>
      <c r="D30" s="131">
        <v>4</v>
      </c>
      <c r="E30" s="281"/>
      <c r="F30" s="280">
        <f t="shared" ref="F30" si="3">ROUND(D30*E30,2)</f>
        <v>0</v>
      </c>
    </row>
    <row r="31" spans="1:14" s="109" customFormat="1" ht="60" customHeight="1" thickBot="1" x14ac:dyDescent="0.3">
      <c r="A31" s="63" t="s">
        <v>78</v>
      </c>
      <c r="B31" s="105" t="s">
        <v>14</v>
      </c>
      <c r="C31" s="63" t="s">
        <v>138</v>
      </c>
      <c r="D31" s="132">
        <v>3</v>
      </c>
      <c r="E31" s="281"/>
      <c r="F31" s="280">
        <f>ROUND(D31*E31,2)</f>
        <v>0</v>
      </c>
      <c r="G31" s="116"/>
      <c r="H31" s="268"/>
    </row>
    <row r="32" spans="1:14" ht="30.75" customHeight="1" thickBot="1" x14ac:dyDescent="0.3">
      <c r="A32" s="112" t="s">
        <v>12</v>
      </c>
      <c r="B32" s="306" t="s">
        <v>115</v>
      </c>
      <c r="C32" s="307"/>
      <c r="D32" s="307"/>
      <c r="E32" s="308"/>
      <c r="F32" s="284">
        <f>SUM(F30:F31)</f>
        <v>0</v>
      </c>
    </row>
    <row r="33" spans="1:6" ht="35.25" customHeight="1" x14ac:dyDescent="0.25">
      <c r="A33" s="129" t="s">
        <v>20</v>
      </c>
      <c r="B33" s="140" t="s">
        <v>98</v>
      </c>
      <c r="C33" s="129"/>
      <c r="D33" s="130"/>
      <c r="E33" s="285"/>
      <c r="F33" s="286"/>
    </row>
    <row r="34" spans="1:6" ht="307.5" customHeight="1" x14ac:dyDescent="0.25">
      <c r="A34" s="64" t="s">
        <v>79</v>
      </c>
      <c r="B34" s="68" t="s">
        <v>166</v>
      </c>
      <c r="C34" s="287"/>
      <c r="D34" s="287"/>
      <c r="E34" s="287"/>
      <c r="F34" s="287"/>
    </row>
    <row r="35" spans="1:6" ht="156.75" x14ac:dyDescent="0.25">
      <c r="A35" s="65"/>
      <c r="B35" s="69" t="s">
        <v>167</v>
      </c>
      <c r="C35" s="65" t="s">
        <v>182</v>
      </c>
      <c r="D35" s="144">
        <v>100</v>
      </c>
      <c r="E35" s="283"/>
      <c r="F35" s="161">
        <f>ROUND(D35*E35,2)</f>
        <v>0</v>
      </c>
    </row>
    <row r="36" spans="1:6" ht="25.5" customHeight="1" x14ac:dyDescent="0.25">
      <c r="A36" s="63"/>
      <c r="B36" s="311" t="s">
        <v>31</v>
      </c>
      <c r="C36" s="312"/>
      <c r="D36" s="312"/>
      <c r="E36" s="312"/>
      <c r="F36" s="313"/>
    </row>
    <row r="37" spans="1:6" ht="90" customHeight="1" x14ac:dyDescent="0.25">
      <c r="A37" s="65"/>
      <c r="B37" s="139" t="s">
        <v>16</v>
      </c>
      <c r="C37" s="86"/>
      <c r="D37" s="123"/>
      <c r="E37" s="128"/>
      <c r="F37" s="280"/>
    </row>
    <row r="38" spans="1:6" ht="102" customHeight="1" x14ac:dyDescent="0.25">
      <c r="A38" s="63" t="s">
        <v>80</v>
      </c>
      <c r="B38" s="36" t="s">
        <v>32</v>
      </c>
      <c r="C38" s="63" t="s">
        <v>182</v>
      </c>
      <c r="D38" s="131">
        <v>412</v>
      </c>
      <c r="E38" s="281"/>
      <c r="F38" s="288">
        <f t="shared" ref="F38:F40" si="4">ROUND(D38*E38,2)</f>
        <v>0</v>
      </c>
    </row>
    <row r="39" spans="1:6" ht="87" customHeight="1" x14ac:dyDescent="0.25">
      <c r="A39" s="63" t="s">
        <v>81</v>
      </c>
      <c r="B39" s="36" t="s">
        <v>33</v>
      </c>
      <c r="C39" s="63" t="s">
        <v>182</v>
      </c>
      <c r="D39" s="131">
        <v>92</v>
      </c>
      <c r="E39" s="281"/>
      <c r="F39" s="288">
        <f t="shared" si="4"/>
        <v>0</v>
      </c>
    </row>
    <row r="40" spans="1:6" ht="93.75" customHeight="1" x14ac:dyDescent="0.25">
      <c r="A40" s="63" t="s">
        <v>82</v>
      </c>
      <c r="B40" s="36" t="s">
        <v>168</v>
      </c>
      <c r="C40" s="63" t="s">
        <v>66</v>
      </c>
      <c r="D40" s="131">
        <v>2</v>
      </c>
      <c r="E40" s="281"/>
      <c r="F40" s="288">
        <f t="shared" si="4"/>
        <v>0</v>
      </c>
    </row>
    <row r="41" spans="1:6" ht="96.75" customHeight="1" x14ac:dyDescent="0.25">
      <c r="A41" s="61" t="s">
        <v>83</v>
      </c>
      <c r="B41" s="5" t="s">
        <v>99</v>
      </c>
      <c r="C41" s="61"/>
      <c r="D41" s="124"/>
      <c r="E41" s="282"/>
      <c r="F41" s="278"/>
    </row>
    <row r="42" spans="1:6" ht="24.75" customHeight="1" x14ac:dyDescent="0.25">
      <c r="A42" s="61"/>
      <c r="B42" s="94" t="s">
        <v>100</v>
      </c>
      <c r="C42" s="65" t="s">
        <v>66</v>
      </c>
      <c r="D42" s="123">
        <v>24</v>
      </c>
      <c r="E42" s="283"/>
      <c r="F42" s="280">
        <f>ROUND(D42*E42,2)</f>
        <v>0</v>
      </c>
    </row>
    <row r="43" spans="1:6" ht="24.75" customHeight="1" thickBot="1" x14ac:dyDescent="0.3">
      <c r="A43" s="61"/>
      <c r="B43" s="113" t="s">
        <v>101</v>
      </c>
      <c r="C43" s="61" t="s">
        <v>66</v>
      </c>
      <c r="D43" s="124">
        <v>3</v>
      </c>
      <c r="E43" s="282"/>
      <c r="F43" s="280">
        <f>ROUND(D43*E43,2)</f>
        <v>0</v>
      </c>
    </row>
    <row r="44" spans="1:6" ht="29.25" customHeight="1" thickBot="1" x14ac:dyDescent="0.3">
      <c r="A44" s="112" t="s">
        <v>20</v>
      </c>
      <c r="B44" s="306" t="s">
        <v>116</v>
      </c>
      <c r="C44" s="307"/>
      <c r="D44" s="307"/>
      <c r="E44" s="308"/>
      <c r="F44" s="284">
        <f>SUM(F34:F43)</f>
        <v>0</v>
      </c>
    </row>
    <row r="45" spans="1:6" ht="31.5" customHeight="1" thickBot="1" x14ac:dyDescent="0.3">
      <c r="A45" s="146" t="s">
        <v>169</v>
      </c>
      <c r="B45" s="320" t="s">
        <v>142</v>
      </c>
      <c r="C45" s="321"/>
      <c r="D45" s="321"/>
      <c r="E45" s="321"/>
      <c r="F45" s="322"/>
    </row>
    <row r="46" spans="1:6" ht="31.5" customHeight="1" x14ac:dyDescent="0.25">
      <c r="A46" s="147" t="s">
        <v>24</v>
      </c>
      <c r="B46" s="323" t="s">
        <v>102</v>
      </c>
      <c r="C46" s="324"/>
      <c r="D46" s="324"/>
      <c r="E46" s="325"/>
      <c r="F46" s="289">
        <f>F28</f>
        <v>0</v>
      </c>
    </row>
    <row r="47" spans="1:6" ht="31.5" customHeight="1" x14ac:dyDescent="0.25">
      <c r="A47" s="148" t="s">
        <v>12</v>
      </c>
      <c r="B47" s="317" t="s">
        <v>97</v>
      </c>
      <c r="C47" s="318"/>
      <c r="D47" s="318"/>
      <c r="E47" s="319"/>
      <c r="F47" s="290">
        <f>F32</f>
        <v>0</v>
      </c>
    </row>
    <row r="48" spans="1:6" ht="31.5" customHeight="1" x14ac:dyDescent="0.25">
      <c r="A48" s="148" t="s">
        <v>20</v>
      </c>
      <c r="B48" s="317" t="s">
        <v>98</v>
      </c>
      <c r="C48" s="318"/>
      <c r="D48" s="318"/>
      <c r="E48" s="319"/>
      <c r="F48" s="290">
        <f>F44</f>
        <v>0</v>
      </c>
    </row>
    <row r="49" spans="1:8" ht="31.5" customHeight="1" thickBot="1" x14ac:dyDescent="0.3">
      <c r="A49" s="149"/>
      <c r="B49" s="314" t="s">
        <v>143</v>
      </c>
      <c r="C49" s="315"/>
      <c r="D49" s="315"/>
      <c r="E49" s="316"/>
      <c r="F49" s="299">
        <f>SUM(F46:F48)</f>
        <v>0</v>
      </c>
    </row>
    <row r="50" spans="1:8" s="274" customFormat="1" ht="31.5" customHeight="1" x14ac:dyDescent="0.25">
      <c r="A50" s="134"/>
      <c r="B50" s="118"/>
      <c r="C50" s="134"/>
      <c r="D50" s="135"/>
      <c r="E50" s="135"/>
      <c r="F50" s="135"/>
      <c r="G50" s="272"/>
      <c r="H50" s="273"/>
    </row>
    <row r="51" spans="1:8" s="274" customFormat="1" ht="15" x14ac:dyDescent="0.25">
      <c r="A51" s="134"/>
      <c r="B51" s="118"/>
      <c r="C51" s="134"/>
      <c r="D51" s="135"/>
      <c r="E51" s="135"/>
      <c r="F51" s="135"/>
      <c r="G51" s="272"/>
      <c r="H51" s="273"/>
    </row>
    <row r="52" spans="1:8" s="274" customFormat="1" ht="15" x14ac:dyDescent="0.25">
      <c r="A52" s="134"/>
      <c r="B52" s="118"/>
      <c r="C52" s="134"/>
      <c r="D52" s="135"/>
      <c r="E52" s="135"/>
      <c r="F52" s="135"/>
      <c r="G52" s="272"/>
      <c r="H52" s="273"/>
    </row>
    <row r="53" spans="1:8" ht="15" x14ac:dyDescent="0.25">
      <c r="A53" s="272"/>
      <c r="B53" s="120"/>
      <c r="C53" s="136"/>
      <c r="D53" s="137"/>
      <c r="E53" s="135"/>
      <c r="F53" s="135"/>
    </row>
    <row r="54" spans="1:8" ht="15" x14ac:dyDescent="0.25">
      <c r="D54" s="300"/>
      <c r="E54" s="300"/>
      <c r="F54" s="300"/>
    </row>
  </sheetData>
  <mergeCells count="13">
    <mergeCell ref="D54:F54"/>
    <mergeCell ref="B2:F2"/>
    <mergeCell ref="B3:F3"/>
    <mergeCell ref="B28:E28"/>
    <mergeCell ref="B29:F29"/>
    <mergeCell ref="B32:E32"/>
    <mergeCell ref="B36:F36"/>
    <mergeCell ref="B44:E44"/>
    <mergeCell ref="B49:E49"/>
    <mergeCell ref="B48:E48"/>
    <mergeCell ref="B45:F45"/>
    <mergeCell ref="B46:E46"/>
    <mergeCell ref="B47:E47"/>
  </mergeCells>
  <phoneticPr fontId="8" type="noConversion"/>
  <conditionalFormatting sqref="B24:B25 B54:B65381 B21:B22 B1 B49:B52 H20:H22 B32:B39 B27 B3:B19 B41:B46 B29:B30">
    <cfRule type="expression" dxfId="23" priority="104" stopIfTrue="1">
      <formula>#REF!&lt;&gt;""</formula>
    </cfRule>
  </conditionalFormatting>
  <conditionalFormatting sqref="B2">
    <cfRule type="expression" dxfId="22" priority="9" stopIfTrue="1">
      <formula>#REF!&lt;&gt;""</formula>
    </cfRule>
  </conditionalFormatting>
  <conditionalFormatting sqref="B47">
    <cfRule type="expression" dxfId="21" priority="7" stopIfTrue="1">
      <formula>#REF!&lt;&gt;""</formula>
    </cfRule>
  </conditionalFormatting>
  <conditionalFormatting sqref="B48">
    <cfRule type="expression" dxfId="20" priority="6" stopIfTrue="1">
      <formula>#REF!&lt;&gt;""</formula>
    </cfRule>
  </conditionalFormatting>
  <conditionalFormatting sqref="B28">
    <cfRule type="expression" dxfId="19" priority="1" stopIfTrue="1">
      <formula>#REF!&lt;&gt;""</formula>
    </cfRule>
  </conditionalFormatting>
  <pageMargins left="0.70866141732283472" right="0.39370078740157483" top="0.39370078740157483" bottom="0.39370078740157483" header="0" footer="0"/>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115" zoomScaleNormal="115" zoomScaleSheetLayoutView="85" workbookViewId="0">
      <selection activeCell="F52" sqref="F52"/>
    </sheetView>
  </sheetViews>
  <sheetFormatPr defaultColWidth="3.140625" defaultRowHeight="14.25" x14ac:dyDescent="0.25"/>
  <cols>
    <col min="1" max="1" width="4.28515625" style="116" customWidth="1"/>
    <col min="2" max="2" width="51" style="109" customWidth="1"/>
    <col min="3" max="3" width="8.140625" style="117" customWidth="1"/>
    <col min="4" max="4" width="10.140625" style="133" customWidth="1"/>
    <col min="5" max="5" width="10.7109375" style="258" customWidth="1"/>
    <col min="6" max="6" width="17.28515625" style="133" customWidth="1"/>
    <col min="7" max="7" width="31.85546875" style="117" customWidth="1"/>
    <col min="8" max="252" width="9.140625" style="95" customWidth="1"/>
    <col min="253" max="253" width="4" style="95" customWidth="1"/>
    <col min="254" max="16384" width="3.140625" style="95"/>
  </cols>
  <sheetData>
    <row r="1" spans="1:7" s="153" customFormat="1" ht="24.75" thickBot="1" x14ac:dyDescent="0.3">
      <c r="A1" s="198" t="s">
        <v>88</v>
      </c>
      <c r="B1" s="199" t="s">
        <v>89</v>
      </c>
      <c r="C1" s="198" t="s">
        <v>90</v>
      </c>
      <c r="D1" s="200" t="s">
        <v>61</v>
      </c>
      <c r="E1" s="201" t="s">
        <v>91</v>
      </c>
      <c r="F1" s="200" t="s">
        <v>92</v>
      </c>
      <c r="G1" s="216"/>
    </row>
    <row r="2" spans="1:7" ht="37.5" customHeight="1" thickBot="1" x14ac:dyDescent="0.3">
      <c r="A2" s="141" t="s">
        <v>136</v>
      </c>
      <c r="B2" s="301" t="s">
        <v>40</v>
      </c>
      <c r="C2" s="301"/>
      <c r="D2" s="301"/>
      <c r="E2" s="301"/>
      <c r="F2" s="329"/>
    </row>
    <row r="3" spans="1:7" ht="24.75" customHeight="1" x14ac:dyDescent="0.25">
      <c r="A3" s="202" t="s">
        <v>19</v>
      </c>
      <c r="B3" s="326" t="s">
        <v>96</v>
      </c>
      <c r="C3" s="327"/>
      <c r="D3" s="327"/>
      <c r="E3" s="327"/>
      <c r="F3" s="328"/>
    </row>
    <row r="4" spans="1:7" ht="81.75" customHeight="1" x14ac:dyDescent="0.25">
      <c r="A4" s="63" t="s">
        <v>62</v>
      </c>
      <c r="B4" s="168" t="s">
        <v>179</v>
      </c>
      <c r="C4" s="155" t="s">
        <v>180</v>
      </c>
      <c r="D4" s="158">
        <v>4</v>
      </c>
      <c r="E4" s="249"/>
      <c r="F4" s="158">
        <f t="shared" ref="F4:F7" si="0">ROUND(D4*E4,2)</f>
        <v>0</v>
      </c>
    </row>
    <row r="5" spans="1:7" ht="70.5" customHeight="1" x14ac:dyDescent="0.25">
      <c r="A5" s="63" t="s">
        <v>63</v>
      </c>
      <c r="B5" s="168" t="s">
        <v>181</v>
      </c>
      <c r="C5" s="155" t="s">
        <v>180</v>
      </c>
      <c r="D5" s="158">
        <v>4</v>
      </c>
      <c r="E5" s="249"/>
      <c r="F5" s="158">
        <f t="shared" si="0"/>
        <v>0</v>
      </c>
    </row>
    <row r="6" spans="1:7" ht="88.5" customHeight="1" x14ac:dyDescent="0.25">
      <c r="A6" s="61" t="s">
        <v>64</v>
      </c>
      <c r="B6" s="56" t="s">
        <v>41</v>
      </c>
      <c r="C6" s="92" t="s">
        <v>180</v>
      </c>
      <c r="D6" s="159">
        <v>2</v>
      </c>
      <c r="E6" s="250"/>
      <c r="F6" s="161">
        <f t="shared" si="0"/>
        <v>0</v>
      </c>
    </row>
    <row r="7" spans="1:7" ht="67.5" customHeight="1" thickBot="1" x14ac:dyDescent="0.3">
      <c r="A7" s="63" t="s">
        <v>65</v>
      </c>
      <c r="B7" s="54" t="s">
        <v>130</v>
      </c>
      <c r="C7" s="155" t="s">
        <v>180</v>
      </c>
      <c r="D7" s="158">
        <v>3</v>
      </c>
      <c r="E7" s="249"/>
      <c r="F7" s="158">
        <f t="shared" si="0"/>
        <v>0</v>
      </c>
    </row>
    <row r="8" spans="1:7" ht="27" customHeight="1" thickBot="1" x14ac:dyDescent="0.3">
      <c r="A8" s="49" t="s">
        <v>19</v>
      </c>
      <c r="B8" s="301" t="s">
        <v>120</v>
      </c>
      <c r="C8" s="301"/>
      <c r="D8" s="301"/>
      <c r="E8" s="302"/>
      <c r="F8" s="239">
        <f>SUM(F4:F7)</f>
        <v>0</v>
      </c>
    </row>
    <row r="9" spans="1:7" ht="27" customHeight="1" x14ac:dyDescent="0.25">
      <c r="A9" s="14" t="s">
        <v>18</v>
      </c>
      <c r="B9" s="326" t="s">
        <v>42</v>
      </c>
      <c r="C9" s="327"/>
      <c r="D9" s="327"/>
      <c r="E9" s="327"/>
      <c r="F9" s="328"/>
    </row>
    <row r="10" spans="1:7" ht="55.5" customHeight="1" x14ac:dyDescent="0.25">
      <c r="A10" s="63" t="s">
        <v>67</v>
      </c>
      <c r="B10" s="54" t="s">
        <v>131</v>
      </c>
      <c r="C10" s="155" t="s">
        <v>39</v>
      </c>
      <c r="D10" s="158">
        <v>1</v>
      </c>
      <c r="E10" s="249"/>
      <c r="F10" s="161">
        <f t="shared" ref="F10:F13" si="1">ROUND(D10*E10,2)</f>
        <v>0</v>
      </c>
    </row>
    <row r="11" spans="1:7" ht="126" customHeight="1" x14ac:dyDescent="0.25">
      <c r="A11" s="63" t="s">
        <v>68</v>
      </c>
      <c r="B11" s="152" t="s">
        <v>34</v>
      </c>
      <c r="C11" s="108" t="s">
        <v>39</v>
      </c>
      <c r="D11" s="158">
        <v>1</v>
      </c>
      <c r="E11" s="249"/>
      <c r="F11" s="161">
        <f t="shared" si="1"/>
        <v>0</v>
      </c>
    </row>
    <row r="12" spans="1:7" ht="98.25" customHeight="1" x14ac:dyDescent="0.25">
      <c r="A12" s="63" t="s">
        <v>69</v>
      </c>
      <c r="B12" s="36" t="s">
        <v>163</v>
      </c>
      <c r="C12" s="108" t="s">
        <v>39</v>
      </c>
      <c r="D12" s="158">
        <v>1</v>
      </c>
      <c r="E12" s="249"/>
      <c r="F12" s="161">
        <f t="shared" si="1"/>
        <v>0</v>
      </c>
    </row>
    <row r="13" spans="1:7" ht="45.75" customHeight="1" x14ac:dyDescent="0.25">
      <c r="A13" s="63" t="s">
        <v>70</v>
      </c>
      <c r="B13" s="36" t="s">
        <v>43</v>
      </c>
      <c r="C13" s="108" t="s">
        <v>39</v>
      </c>
      <c r="D13" s="158">
        <v>1</v>
      </c>
      <c r="E13" s="249"/>
      <c r="F13" s="161">
        <f t="shared" si="1"/>
        <v>0</v>
      </c>
    </row>
    <row r="14" spans="1:7" ht="27.75" customHeight="1" thickBot="1" x14ac:dyDescent="0.3">
      <c r="A14" s="174" t="s">
        <v>18</v>
      </c>
      <c r="B14" s="334" t="s">
        <v>119</v>
      </c>
      <c r="C14" s="335"/>
      <c r="D14" s="335"/>
      <c r="E14" s="336"/>
      <c r="F14" s="251">
        <f>SUM(F10:F13)</f>
        <v>0</v>
      </c>
    </row>
    <row r="15" spans="1:7" ht="27.75" customHeight="1" x14ac:dyDescent="0.25">
      <c r="A15" s="14" t="s">
        <v>15</v>
      </c>
      <c r="B15" s="326" t="s">
        <v>44</v>
      </c>
      <c r="C15" s="327"/>
      <c r="D15" s="327"/>
      <c r="E15" s="327"/>
      <c r="F15" s="328"/>
    </row>
    <row r="16" spans="1:7" ht="81" customHeight="1" x14ac:dyDescent="0.25">
      <c r="A16" s="64" t="s">
        <v>71</v>
      </c>
      <c r="B16" s="101" t="s">
        <v>45</v>
      </c>
      <c r="C16" s="102"/>
      <c r="D16" s="160"/>
      <c r="E16" s="252"/>
      <c r="F16" s="160"/>
    </row>
    <row r="17" spans="1:6" ht="25.5" customHeight="1" x14ac:dyDescent="0.25">
      <c r="A17" s="179"/>
      <c r="B17" s="139" t="s">
        <v>46</v>
      </c>
      <c r="C17" s="103" t="s">
        <v>105</v>
      </c>
      <c r="D17" s="161">
        <v>4</v>
      </c>
      <c r="E17" s="253"/>
      <c r="F17" s="161">
        <f t="shared" ref="F17" si="2">ROUND(D17*E17,2)</f>
        <v>0</v>
      </c>
    </row>
    <row r="18" spans="1:6" ht="78" customHeight="1" x14ac:dyDescent="0.25">
      <c r="A18" s="64" t="s">
        <v>72</v>
      </c>
      <c r="B18" s="5" t="s">
        <v>47</v>
      </c>
      <c r="C18" s="102"/>
      <c r="D18" s="160"/>
      <c r="E18" s="252"/>
      <c r="F18" s="160"/>
    </row>
    <row r="19" spans="1:6" ht="24" customHeight="1" x14ac:dyDescent="0.25">
      <c r="A19" s="179"/>
      <c r="B19" s="139" t="s">
        <v>48</v>
      </c>
      <c r="C19" s="103" t="s">
        <v>105</v>
      </c>
      <c r="D19" s="161">
        <v>20</v>
      </c>
      <c r="E19" s="253"/>
      <c r="F19" s="161">
        <f>ROUND(D19*E19,2)</f>
        <v>0</v>
      </c>
    </row>
    <row r="20" spans="1:6" ht="22.5" customHeight="1" x14ac:dyDescent="0.25">
      <c r="A20" s="63"/>
      <c r="B20" s="330" t="s">
        <v>49</v>
      </c>
      <c r="C20" s="331"/>
      <c r="D20" s="331"/>
      <c r="E20" s="331"/>
      <c r="F20" s="332"/>
    </row>
    <row r="21" spans="1:6" ht="71.25" x14ac:dyDescent="0.25">
      <c r="A21" s="64" t="s">
        <v>74</v>
      </c>
      <c r="B21" s="219" t="s">
        <v>132</v>
      </c>
      <c r="C21" s="102"/>
      <c r="D21" s="160"/>
      <c r="E21" s="252"/>
      <c r="F21" s="160"/>
    </row>
    <row r="22" spans="1:6" x14ac:dyDescent="0.25">
      <c r="A22" s="178"/>
      <c r="B22" s="139" t="s">
        <v>50</v>
      </c>
      <c r="C22" s="103" t="s">
        <v>105</v>
      </c>
      <c r="D22" s="162">
        <v>10</v>
      </c>
      <c r="E22" s="253"/>
      <c r="F22" s="161">
        <f t="shared" ref="F22:F24" si="3">ROUND(D22*E22,2)</f>
        <v>0</v>
      </c>
    </row>
    <row r="23" spans="1:6" x14ac:dyDescent="0.25">
      <c r="A23" s="178"/>
      <c r="B23" s="36" t="s">
        <v>51</v>
      </c>
      <c r="C23" s="108" t="s">
        <v>105</v>
      </c>
      <c r="D23" s="163">
        <v>10</v>
      </c>
      <c r="E23" s="249"/>
      <c r="F23" s="161">
        <f t="shared" si="3"/>
        <v>0</v>
      </c>
    </row>
    <row r="24" spans="1:6" x14ac:dyDescent="0.25">
      <c r="A24" s="179"/>
      <c r="B24" s="139" t="s">
        <v>52</v>
      </c>
      <c r="C24" s="103" t="s">
        <v>105</v>
      </c>
      <c r="D24" s="162">
        <v>10</v>
      </c>
      <c r="E24" s="253"/>
      <c r="F24" s="161">
        <f t="shared" si="3"/>
        <v>0</v>
      </c>
    </row>
    <row r="25" spans="1:6" ht="85.5" x14ac:dyDescent="0.25">
      <c r="A25" s="64" t="s">
        <v>75</v>
      </c>
      <c r="B25" s="169" t="s">
        <v>53</v>
      </c>
      <c r="C25" s="121"/>
      <c r="D25" s="160"/>
      <c r="E25" s="252"/>
      <c r="F25" s="160"/>
    </row>
    <row r="26" spans="1:6" ht="28.5" customHeight="1" x14ac:dyDescent="0.25">
      <c r="A26" s="179"/>
      <c r="B26" s="170" t="s">
        <v>51</v>
      </c>
      <c r="C26" s="92" t="s">
        <v>105</v>
      </c>
      <c r="D26" s="161">
        <v>20</v>
      </c>
      <c r="E26" s="253"/>
      <c r="F26" s="161">
        <f t="shared" ref="F26" si="4">ROUND(D26*E26,2)</f>
        <v>0</v>
      </c>
    </row>
    <row r="27" spans="1:6" ht="142.5" x14ac:dyDescent="0.25">
      <c r="A27" s="63" t="s">
        <v>76</v>
      </c>
      <c r="B27" s="157" t="s">
        <v>35</v>
      </c>
      <c r="C27" s="108" t="s">
        <v>105</v>
      </c>
      <c r="D27" s="158">
        <v>100</v>
      </c>
      <c r="E27" s="249"/>
      <c r="F27" s="158">
        <f>ROUND(D27*E27,2)</f>
        <v>0</v>
      </c>
    </row>
    <row r="28" spans="1:6" ht="114" x14ac:dyDescent="0.25">
      <c r="A28" s="64" t="s">
        <v>77</v>
      </c>
      <c r="B28" s="5" t="s">
        <v>36</v>
      </c>
      <c r="C28" s="102"/>
      <c r="D28" s="160"/>
      <c r="E28" s="252"/>
      <c r="F28" s="160"/>
    </row>
    <row r="29" spans="1:6" ht="22.5" customHeight="1" x14ac:dyDescent="0.25">
      <c r="A29" s="178"/>
      <c r="B29" s="139" t="s">
        <v>54</v>
      </c>
      <c r="C29" s="103" t="s">
        <v>105</v>
      </c>
      <c r="D29" s="162">
        <v>20</v>
      </c>
      <c r="E29" s="253"/>
      <c r="F29" s="161">
        <f>ROUND(D29*E29,2)</f>
        <v>0</v>
      </c>
    </row>
    <row r="30" spans="1:6" ht="22.5" customHeight="1" x14ac:dyDescent="0.25">
      <c r="A30" s="178"/>
      <c r="B30" s="36" t="s">
        <v>55</v>
      </c>
      <c r="C30" s="108" t="s">
        <v>105</v>
      </c>
      <c r="D30" s="163">
        <v>10</v>
      </c>
      <c r="E30" s="249"/>
      <c r="F30" s="161">
        <f t="shared" ref="F30" si="5">ROUND(D30*E30,2)</f>
        <v>0</v>
      </c>
    </row>
    <row r="31" spans="1:6" ht="99.75" x14ac:dyDescent="0.25">
      <c r="A31" s="64" t="s">
        <v>78</v>
      </c>
      <c r="B31" s="101" t="s">
        <v>144</v>
      </c>
      <c r="C31" s="102"/>
      <c r="D31" s="160"/>
      <c r="E31" s="252"/>
      <c r="F31" s="160"/>
    </row>
    <row r="32" spans="1:6" ht="25.5" customHeight="1" x14ac:dyDescent="0.25">
      <c r="A32" s="178"/>
      <c r="B32" s="139" t="s">
        <v>55</v>
      </c>
      <c r="C32" s="103" t="s">
        <v>73</v>
      </c>
      <c r="D32" s="161">
        <v>30</v>
      </c>
      <c r="E32" s="253"/>
      <c r="F32" s="161">
        <f>ROUND(D32*E32,2)</f>
        <v>0</v>
      </c>
    </row>
    <row r="33" spans="1:6" ht="42.75" x14ac:dyDescent="0.25">
      <c r="A33" s="64" t="s">
        <v>79</v>
      </c>
      <c r="B33" s="169" t="s">
        <v>56</v>
      </c>
      <c r="C33" s="121"/>
      <c r="D33" s="160"/>
      <c r="E33" s="252"/>
      <c r="F33" s="160"/>
    </row>
    <row r="34" spans="1:6" x14ac:dyDescent="0.25">
      <c r="A34" s="178"/>
      <c r="B34" s="170" t="s">
        <v>57</v>
      </c>
      <c r="C34" s="92" t="s">
        <v>66</v>
      </c>
      <c r="D34" s="161">
        <v>8</v>
      </c>
      <c r="E34" s="253"/>
      <c r="F34" s="161">
        <f>ROUND(D34*E34,2)</f>
        <v>0</v>
      </c>
    </row>
    <row r="35" spans="1:6" ht="42.75" x14ac:dyDescent="0.25">
      <c r="A35" s="64" t="s">
        <v>80</v>
      </c>
      <c r="B35" s="169" t="s">
        <v>58</v>
      </c>
      <c r="C35" s="121"/>
      <c r="D35" s="160"/>
      <c r="E35" s="252"/>
      <c r="F35" s="160"/>
    </row>
    <row r="36" spans="1:6" ht="15" thickBot="1" x14ac:dyDescent="0.3">
      <c r="A36" s="179"/>
      <c r="B36" s="170" t="s">
        <v>59</v>
      </c>
      <c r="C36" s="92" t="s">
        <v>66</v>
      </c>
      <c r="D36" s="161">
        <v>1</v>
      </c>
      <c r="E36" s="253"/>
      <c r="F36" s="161">
        <f>ROUND(D36*E36,2)</f>
        <v>0</v>
      </c>
    </row>
    <row r="37" spans="1:6" ht="25.5" customHeight="1" thickBot="1" x14ac:dyDescent="0.3">
      <c r="A37" s="49" t="s">
        <v>15</v>
      </c>
      <c r="B37" s="333" t="s">
        <v>118</v>
      </c>
      <c r="C37" s="301"/>
      <c r="D37" s="301"/>
      <c r="E37" s="302"/>
      <c r="F37" s="239">
        <f>SUM(F16:F36)</f>
        <v>0</v>
      </c>
    </row>
    <row r="38" spans="1:6" ht="25.5" customHeight="1" x14ac:dyDescent="0.25">
      <c r="A38" s="14" t="s">
        <v>21</v>
      </c>
      <c r="B38" s="326" t="s">
        <v>60</v>
      </c>
      <c r="C38" s="327"/>
      <c r="D38" s="327"/>
      <c r="E38" s="327"/>
      <c r="F38" s="328"/>
    </row>
    <row r="39" spans="1:6" ht="213.75" x14ac:dyDescent="0.25">
      <c r="A39" s="63" t="s">
        <v>81</v>
      </c>
      <c r="B39" s="54" t="s">
        <v>159</v>
      </c>
      <c r="C39" s="156" t="s">
        <v>39</v>
      </c>
      <c r="D39" s="164">
        <v>15</v>
      </c>
      <c r="E39" s="132"/>
      <c r="F39" s="158">
        <f>ROUND(D39*E39,2)</f>
        <v>0</v>
      </c>
    </row>
    <row r="40" spans="1:6" ht="128.25" x14ac:dyDescent="0.25">
      <c r="A40" s="259" t="s">
        <v>82</v>
      </c>
      <c r="B40" s="260" t="s">
        <v>160</v>
      </c>
      <c r="C40" s="259" t="s">
        <v>39</v>
      </c>
      <c r="D40" s="259">
        <v>6</v>
      </c>
      <c r="E40" s="261"/>
      <c r="F40" s="158">
        <f>ROUND(D40*E40,2)</f>
        <v>0</v>
      </c>
    </row>
    <row r="41" spans="1:6" ht="114" x14ac:dyDescent="0.25">
      <c r="A41" s="262" t="s">
        <v>83</v>
      </c>
      <c r="B41" s="263" t="s">
        <v>162</v>
      </c>
      <c r="C41" s="262" t="s">
        <v>39</v>
      </c>
      <c r="D41" s="262">
        <v>6</v>
      </c>
      <c r="E41" s="264"/>
      <c r="F41" s="161">
        <f>ROUND(D41*E41,2)</f>
        <v>0</v>
      </c>
    </row>
    <row r="42" spans="1:6" ht="126.75" customHeight="1" x14ac:dyDescent="0.25">
      <c r="A42" s="63" t="s">
        <v>84</v>
      </c>
      <c r="B42" s="168" t="s">
        <v>161</v>
      </c>
      <c r="C42" s="155" t="s">
        <v>39</v>
      </c>
      <c r="D42" s="164">
        <v>8</v>
      </c>
      <c r="E42" s="132"/>
      <c r="F42" s="232">
        <f>D42*E42</f>
        <v>0</v>
      </c>
    </row>
    <row r="43" spans="1:6" ht="128.25" x14ac:dyDescent="0.25">
      <c r="A43" s="64" t="s">
        <v>85</v>
      </c>
      <c r="B43" s="171" t="s">
        <v>23</v>
      </c>
      <c r="C43" s="145"/>
      <c r="D43" s="165"/>
      <c r="E43" s="254"/>
      <c r="F43" s="275"/>
    </row>
    <row r="44" spans="1:6" ht="99.75" x14ac:dyDescent="0.25">
      <c r="A44" s="65"/>
      <c r="B44" s="55" t="s">
        <v>145</v>
      </c>
      <c r="C44" s="65" t="s">
        <v>66</v>
      </c>
      <c r="D44" s="166">
        <v>8</v>
      </c>
      <c r="E44" s="128"/>
      <c r="F44" s="144">
        <f t="shared" ref="F44:F48" si="6">D44*E44</f>
        <v>0</v>
      </c>
    </row>
    <row r="45" spans="1:6" ht="42.75" x14ac:dyDescent="0.25">
      <c r="A45" s="64" t="s">
        <v>170</v>
      </c>
      <c r="B45" s="169" t="s">
        <v>22</v>
      </c>
      <c r="C45" s="145"/>
      <c r="D45" s="167"/>
      <c r="E45" s="127"/>
      <c r="F45" s="275"/>
    </row>
    <row r="46" spans="1:6" x14ac:dyDescent="0.25">
      <c r="A46" s="61"/>
      <c r="B46" s="172" t="s">
        <v>164</v>
      </c>
      <c r="C46" s="86" t="s">
        <v>66</v>
      </c>
      <c r="D46" s="166">
        <v>2</v>
      </c>
      <c r="E46" s="128"/>
      <c r="F46" s="144">
        <f t="shared" si="6"/>
        <v>0</v>
      </c>
    </row>
    <row r="47" spans="1:6" x14ac:dyDescent="0.25">
      <c r="A47" s="61"/>
      <c r="B47" s="173" t="s">
        <v>37</v>
      </c>
      <c r="C47" s="86" t="s">
        <v>66</v>
      </c>
      <c r="D47" s="166">
        <v>15</v>
      </c>
      <c r="E47" s="128"/>
      <c r="F47" s="232">
        <f t="shared" si="6"/>
        <v>0</v>
      </c>
    </row>
    <row r="48" spans="1:6" ht="15" thickBot="1" x14ac:dyDescent="0.3">
      <c r="A48" s="65"/>
      <c r="B48" s="172" t="s">
        <v>38</v>
      </c>
      <c r="C48" s="86" t="s">
        <v>66</v>
      </c>
      <c r="D48" s="166">
        <v>4</v>
      </c>
      <c r="E48" s="128"/>
      <c r="F48" s="232">
        <f t="shared" si="6"/>
        <v>0</v>
      </c>
    </row>
    <row r="49" spans="1:7" ht="30.75" customHeight="1" thickBot="1" x14ac:dyDescent="0.3">
      <c r="A49" s="49" t="s">
        <v>21</v>
      </c>
      <c r="B49" s="333" t="s">
        <v>117</v>
      </c>
      <c r="C49" s="301"/>
      <c r="D49" s="301"/>
      <c r="E49" s="302"/>
      <c r="F49" s="239">
        <f>SUM(F39:F48)</f>
        <v>0</v>
      </c>
    </row>
    <row r="50" spans="1:7" s="119" customFormat="1" ht="30.75" customHeight="1" thickBot="1" x14ac:dyDescent="0.3">
      <c r="A50" s="175" t="s">
        <v>136</v>
      </c>
      <c r="B50" s="320" t="s">
        <v>146</v>
      </c>
      <c r="C50" s="321"/>
      <c r="D50" s="321"/>
      <c r="E50" s="321"/>
      <c r="F50" s="322"/>
      <c r="G50" s="136"/>
    </row>
    <row r="51" spans="1:7" s="119" customFormat="1" ht="30.75" customHeight="1" x14ac:dyDescent="0.25">
      <c r="A51" s="176" t="s">
        <v>19</v>
      </c>
      <c r="B51" s="323" t="str">
        <f>B3</f>
        <v>ZEMLJANI RADOVI</v>
      </c>
      <c r="C51" s="324"/>
      <c r="D51" s="324"/>
      <c r="E51" s="324"/>
      <c r="F51" s="255">
        <f>F8</f>
        <v>0</v>
      </c>
      <c r="G51" s="136"/>
    </row>
    <row r="52" spans="1:7" ht="30.75" customHeight="1" x14ac:dyDescent="0.25">
      <c r="A52" s="177" t="s">
        <v>18</v>
      </c>
      <c r="B52" s="317" t="str">
        <f>B9</f>
        <v>MONTAŽERSKI RADOVI</v>
      </c>
      <c r="C52" s="318"/>
      <c r="D52" s="318"/>
      <c r="E52" s="318"/>
      <c r="F52" s="256">
        <f>F14</f>
        <v>0</v>
      </c>
    </row>
    <row r="53" spans="1:7" ht="30.75" customHeight="1" x14ac:dyDescent="0.25">
      <c r="A53" s="177" t="s">
        <v>15</v>
      </c>
      <c r="B53" s="317" t="str">
        <f>B15</f>
        <v>VODOVOD I KANALIZACIJA RAZVOD</v>
      </c>
      <c r="C53" s="318"/>
      <c r="D53" s="318"/>
      <c r="E53" s="318"/>
      <c r="F53" s="256">
        <f>F37</f>
        <v>0</v>
      </c>
    </row>
    <row r="54" spans="1:7" ht="30.75" customHeight="1" thickBot="1" x14ac:dyDescent="0.3">
      <c r="A54" s="177" t="s">
        <v>21</v>
      </c>
      <c r="B54" s="317" t="str">
        <f>B38</f>
        <v>SANITARNI UREĐAJI, PRIBOR I ARMATURA</v>
      </c>
      <c r="C54" s="318"/>
      <c r="D54" s="318"/>
      <c r="E54" s="318"/>
      <c r="F54" s="256">
        <f>F49</f>
        <v>0</v>
      </c>
    </row>
    <row r="55" spans="1:7" ht="30.75" customHeight="1" thickBot="1" x14ac:dyDescent="0.3">
      <c r="A55" s="180"/>
      <c r="B55" s="337" t="s">
        <v>147</v>
      </c>
      <c r="C55" s="338"/>
      <c r="D55" s="338"/>
      <c r="E55" s="338"/>
      <c r="F55" s="257">
        <f>SUM(F51:F54)</f>
        <v>0</v>
      </c>
    </row>
    <row r="56" spans="1:7" ht="15" x14ac:dyDescent="0.25">
      <c r="A56" s="134"/>
      <c r="B56" s="118"/>
      <c r="C56" s="134"/>
      <c r="D56" s="135"/>
      <c r="E56" s="135"/>
      <c r="F56" s="135"/>
    </row>
    <row r="57" spans="1:7" ht="15" x14ac:dyDescent="0.25">
      <c r="A57" s="134"/>
      <c r="B57" s="118"/>
      <c r="C57" s="134"/>
      <c r="D57" s="135"/>
      <c r="E57" s="135"/>
      <c r="F57" s="135"/>
    </row>
    <row r="59" spans="1:7" ht="15" x14ac:dyDescent="0.25">
      <c r="A59" s="136"/>
      <c r="B59" s="120"/>
      <c r="C59" s="136"/>
      <c r="D59" s="137"/>
      <c r="E59" s="135"/>
      <c r="F59" s="135"/>
    </row>
    <row r="60" spans="1:7" ht="15" x14ac:dyDescent="0.25">
      <c r="D60" s="300"/>
      <c r="E60" s="300"/>
      <c r="F60" s="300"/>
    </row>
  </sheetData>
  <mergeCells count="17">
    <mergeCell ref="B52:E52"/>
    <mergeCell ref="B53:E53"/>
    <mergeCell ref="B54:E54"/>
    <mergeCell ref="B3:F3"/>
    <mergeCell ref="D60:F60"/>
    <mergeCell ref="B2:F2"/>
    <mergeCell ref="B8:E8"/>
    <mergeCell ref="B9:F9"/>
    <mergeCell ref="B20:F20"/>
    <mergeCell ref="B37:E37"/>
    <mergeCell ref="B49:E49"/>
    <mergeCell ref="B14:E14"/>
    <mergeCell ref="B15:F15"/>
    <mergeCell ref="B38:F38"/>
    <mergeCell ref="B55:E55"/>
    <mergeCell ref="B50:F50"/>
    <mergeCell ref="B51:E51"/>
  </mergeCells>
  <phoneticPr fontId="8" type="noConversion"/>
  <conditionalFormatting sqref="B44:B46 B61:B65451 B1:B3 B55:B58 B6:B10 B48:B51 B12:B26 B28:B39">
    <cfRule type="expression" dxfId="18" priority="87" stopIfTrue="1">
      <formula>#REF!&lt;&gt;""</formula>
    </cfRule>
  </conditionalFormatting>
  <conditionalFormatting sqref="B60">
    <cfRule type="expression" dxfId="17" priority="7" stopIfTrue="1">
      <formula>G54&lt;&gt;""</formula>
    </cfRule>
  </conditionalFormatting>
  <conditionalFormatting sqref="B52">
    <cfRule type="expression" dxfId="16" priority="5" stopIfTrue="1">
      <formula>#REF!&lt;&gt;""</formula>
    </cfRule>
  </conditionalFormatting>
  <conditionalFormatting sqref="B53">
    <cfRule type="expression" dxfId="15" priority="4" stopIfTrue="1">
      <formula>#REF!&lt;&gt;""</formula>
    </cfRule>
  </conditionalFormatting>
  <conditionalFormatting sqref="B54">
    <cfRule type="expression" dxfId="14" priority="3" stopIfTrue="1">
      <formula>#REF!&lt;&gt;""</formula>
    </cfRule>
  </conditionalFormatting>
  <pageMargins left="0.70866141732283472" right="0.39370078740157483" top="0.39370078740157483" bottom="0.39370078740157483" header="0" footer="0"/>
  <pageSetup paperSize="9" scale="8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115" zoomScaleNormal="115" zoomScaleSheetLayoutView="85" zoomScalePageLayoutView="70" workbookViewId="0">
      <selection activeCell="E23" sqref="E23"/>
    </sheetView>
  </sheetViews>
  <sheetFormatPr defaultColWidth="3" defaultRowHeight="14.25" x14ac:dyDescent="0.25"/>
  <cols>
    <col min="1" max="1" width="4.85546875" style="27" customWidth="1"/>
    <col min="2" max="2" width="51" style="25" customWidth="1"/>
    <col min="3" max="3" width="7.42578125" style="28" customWidth="1"/>
    <col min="4" max="4" width="10.28515625" style="84" customWidth="1"/>
    <col min="5" max="5" width="18" style="248" customWidth="1"/>
    <col min="6" max="6" width="17.85546875" style="84" customWidth="1"/>
    <col min="7" max="7" width="35.5703125" style="28" customWidth="1"/>
    <col min="8" max="8" width="17.140625" style="21" customWidth="1"/>
    <col min="9" max="9" width="17.42578125" style="26" customWidth="1"/>
    <col min="10" max="253" width="9.140625" style="25" customWidth="1"/>
    <col min="254" max="254" width="4.28515625" style="25" customWidth="1"/>
    <col min="255" max="16384" width="3" style="25"/>
  </cols>
  <sheetData>
    <row r="1" spans="1:9" s="46" customFormat="1" ht="12.75" thickBot="1" x14ac:dyDescent="0.3">
      <c r="A1" s="42" t="s">
        <v>88</v>
      </c>
      <c r="B1" s="50" t="s">
        <v>89</v>
      </c>
      <c r="C1" s="42" t="s">
        <v>90</v>
      </c>
      <c r="D1" s="44" t="s">
        <v>61</v>
      </c>
      <c r="E1" s="45" t="s">
        <v>91</v>
      </c>
      <c r="F1" s="44" t="s">
        <v>92</v>
      </c>
      <c r="G1" s="217"/>
      <c r="H1" s="47"/>
      <c r="I1" s="48"/>
    </row>
    <row r="2" spans="1:9" ht="27" customHeight="1" thickBot="1" x14ac:dyDescent="0.3">
      <c r="A2" s="37" t="s">
        <v>106</v>
      </c>
      <c r="B2" s="301" t="s">
        <v>103</v>
      </c>
      <c r="C2" s="301"/>
      <c r="D2" s="301"/>
      <c r="E2" s="301"/>
      <c r="F2" s="302"/>
    </row>
    <row r="3" spans="1:9" ht="15" x14ac:dyDescent="0.25">
      <c r="A3" s="70"/>
      <c r="B3" s="339" t="s">
        <v>30</v>
      </c>
      <c r="C3" s="339"/>
      <c r="D3" s="339"/>
      <c r="E3" s="339"/>
      <c r="F3" s="340"/>
    </row>
    <row r="4" spans="1:9" ht="171" x14ac:dyDescent="0.25">
      <c r="A4" s="61"/>
      <c r="B4" s="228" t="s">
        <v>122</v>
      </c>
      <c r="C4" s="188"/>
      <c r="D4" s="192"/>
      <c r="E4" s="188"/>
      <c r="F4" s="233"/>
    </row>
    <row r="5" spans="1:9" ht="86.25" customHeight="1" x14ac:dyDescent="0.25">
      <c r="A5" s="61"/>
      <c r="B5" s="29" t="s">
        <v>129</v>
      </c>
      <c r="C5" s="72"/>
      <c r="D5" s="73"/>
      <c r="E5" s="72"/>
      <c r="F5" s="234"/>
    </row>
    <row r="6" spans="1:9" ht="27" customHeight="1" x14ac:dyDescent="0.25">
      <c r="A6" s="71" t="s">
        <v>24</v>
      </c>
      <c r="B6" s="345" t="s">
        <v>25</v>
      </c>
      <c r="C6" s="345"/>
      <c r="D6" s="345"/>
      <c r="E6" s="345"/>
      <c r="F6" s="346"/>
    </row>
    <row r="7" spans="1:9" ht="24.75" customHeight="1" x14ac:dyDescent="0.25">
      <c r="A7" s="61"/>
      <c r="B7" s="51" t="s">
        <v>104</v>
      </c>
      <c r="C7" s="154"/>
      <c r="D7" s="229"/>
      <c r="E7" s="235"/>
      <c r="F7" s="236"/>
    </row>
    <row r="8" spans="1:9" s="30" customFormat="1" ht="159.75" customHeight="1" x14ac:dyDescent="0.25">
      <c r="A8" s="62"/>
      <c r="B8" s="52" t="s">
        <v>127</v>
      </c>
      <c r="C8" s="230"/>
      <c r="D8" s="231"/>
      <c r="E8" s="230"/>
      <c r="F8" s="237"/>
      <c r="G8" s="218"/>
      <c r="H8" s="22"/>
      <c r="I8" s="31"/>
    </row>
    <row r="9" spans="1:9" ht="217.5" customHeight="1" x14ac:dyDescent="0.25">
      <c r="A9" s="63" t="s">
        <v>62</v>
      </c>
      <c r="B9" s="53" t="s">
        <v>158</v>
      </c>
      <c r="C9" s="108" t="s">
        <v>86</v>
      </c>
      <c r="D9" s="232">
        <v>92</v>
      </c>
      <c r="E9" s="158"/>
      <c r="F9" s="238">
        <f t="shared" ref="F9:F12" si="0">D9*E9</f>
        <v>0</v>
      </c>
    </row>
    <row r="10" spans="1:9" ht="178.5" customHeight="1" x14ac:dyDescent="0.25">
      <c r="A10" s="63" t="s">
        <v>63</v>
      </c>
      <c r="B10" s="53" t="s">
        <v>133</v>
      </c>
      <c r="C10" s="108" t="s">
        <v>86</v>
      </c>
      <c r="D10" s="232">
        <v>92</v>
      </c>
      <c r="E10" s="158"/>
      <c r="F10" s="238">
        <f t="shared" si="0"/>
        <v>0</v>
      </c>
    </row>
    <row r="11" spans="1:9" ht="321" customHeight="1" x14ac:dyDescent="0.25">
      <c r="A11" s="63" t="s">
        <v>64</v>
      </c>
      <c r="B11" s="53" t="s">
        <v>134</v>
      </c>
      <c r="C11" s="108" t="s">
        <v>86</v>
      </c>
      <c r="D11" s="232">
        <v>92</v>
      </c>
      <c r="E11" s="158"/>
      <c r="F11" s="238">
        <f t="shared" si="0"/>
        <v>0</v>
      </c>
    </row>
    <row r="12" spans="1:9" ht="171.75" thickBot="1" x14ac:dyDescent="0.3">
      <c r="A12" s="63" t="s">
        <v>65</v>
      </c>
      <c r="B12" s="54" t="s">
        <v>128</v>
      </c>
      <c r="C12" s="108" t="s">
        <v>107</v>
      </c>
      <c r="D12" s="232">
        <v>8</v>
      </c>
      <c r="E12" s="158"/>
      <c r="F12" s="238">
        <f t="shared" si="0"/>
        <v>0</v>
      </c>
    </row>
    <row r="13" spans="1:9" ht="30.75" customHeight="1" thickBot="1" x14ac:dyDescent="0.3">
      <c r="A13" s="37" t="s">
        <v>19</v>
      </c>
      <c r="B13" s="333" t="s">
        <v>109</v>
      </c>
      <c r="C13" s="301"/>
      <c r="D13" s="301"/>
      <c r="E13" s="302"/>
      <c r="F13" s="239">
        <f>SUM(F9:F12)</f>
        <v>0</v>
      </c>
    </row>
    <row r="14" spans="1:9" ht="31.5" customHeight="1" x14ac:dyDescent="0.25">
      <c r="A14" s="71" t="s">
        <v>18</v>
      </c>
      <c r="B14" s="326" t="s">
        <v>26</v>
      </c>
      <c r="C14" s="327"/>
      <c r="D14" s="327"/>
      <c r="E14" s="327"/>
      <c r="F14" s="328"/>
    </row>
    <row r="15" spans="1:9" ht="249" customHeight="1" x14ac:dyDescent="0.25">
      <c r="A15" s="66" t="s">
        <v>67</v>
      </c>
      <c r="B15" s="58" t="s">
        <v>171</v>
      </c>
      <c r="C15" s="20" t="s">
        <v>86</v>
      </c>
      <c r="D15" s="74">
        <v>326</v>
      </c>
      <c r="E15" s="74"/>
      <c r="F15" s="238">
        <f>ROUND(D15*E15,2)</f>
        <v>0</v>
      </c>
    </row>
    <row r="16" spans="1:9" ht="252.75" customHeight="1" thickBot="1" x14ac:dyDescent="0.3">
      <c r="A16" s="33" t="s">
        <v>68</v>
      </c>
      <c r="B16" s="57" t="s">
        <v>172</v>
      </c>
      <c r="C16" s="32" t="s">
        <v>86</v>
      </c>
      <c r="D16" s="76">
        <v>92</v>
      </c>
      <c r="E16" s="76"/>
      <c r="F16" s="238">
        <f t="shared" ref="F16" si="1">ROUND(D16*E16,2)</f>
        <v>0</v>
      </c>
    </row>
    <row r="17" spans="1:6" ht="27.75" customHeight="1" thickBot="1" x14ac:dyDescent="0.3">
      <c r="A17" s="37" t="s">
        <v>18</v>
      </c>
      <c r="B17" s="333" t="s">
        <v>110</v>
      </c>
      <c r="C17" s="301"/>
      <c r="D17" s="301"/>
      <c r="E17" s="302"/>
      <c r="F17" s="239">
        <f>SUM(F15:F16)</f>
        <v>0</v>
      </c>
    </row>
    <row r="18" spans="1:6" ht="27.75" customHeight="1" x14ac:dyDescent="0.25">
      <c r="A18" s="71" t="s">
        <v>20</v>
      </c>
      <c r="B18" s="326" t="s">
        <v>27</v>
      </c>
      <c r="C18" s="327"/>
      <c r="D18" s="327"/>
      <c r="E18" s="327"/>
      <c r="F18" s="328"/>
    </row>
    <row r="19" spans="1:6" ht="112.5" customHeight="1" x14ac:dyDescent="0.25">
      <c r="A19" s="67" t="s">
        <v>69</v>
      </c>
      <c r="B19" s="60" t="s">
        <v>174</v>
      </c>
      <c r="C19" s="35"/>
      <c r="D19" s="77"/>
      <c r="E19" s="77"/>
      <c r="F19" s="240"/>
    </row>
    <row r="20" spans="1:6" ht="25.5" customHeight="1" thickBot="1" x14ac:dyDescent="0.3">
      <c r="A20" s="66"/>
      <c r="B20" s="59"/>
      <c r="C20" s="34" t="s">
        <v>66</v>
      </c>
      <c r="D20" s="75">
        <v>21</v>
      </c>
      <c r="E20" s="75"/>
      <c r="F20" s="241">
        <f>ROUND(D20*E20,2)</f>
        <v>0</v>
      </c>
    </row>
    <row r="21" spans="1:6" ht="35.25" customHeight="1" thickBot="1" x14ac:dyDescent="0.3">
      <c r="A21" s="37" t="s">
        <v>15</v>
      </c>
      <c r="B21" s="333" t="s">
        <v>111</v>
      </c>
      <c r="C21" s="301"/>
      <c r="D21" s="301"/>
      <c r="E21" s="302"/>
      <c r="F21" s="239">
        <f>SUM(F19:F20)</f>
        <v>0</v>
      </c>
    </row>
    <row r="22" spans="1:6" ht="30.75" customHeight="1" x14ac:dyDescent="0.25">
      <c r="A22" s="71" t="s">
        <v>17</v>
      </c>
      <c r="B22" s="326" t="s">
        <v>28</v>
      </c>
      <c r="C22" s="327"/>
      <c r="D22" s="327"/>
      <c r="E22" s="327"/>
      <c r="F22" s="328"/>
    </row>
    <row r="23" spans="1:6" ht="76.5" customHeight="1" thickBot="1" x14ac:dyDescent="0.3">
      <c r="A23" s="33" t="s">
        <v>70</v>
      </c>
      <c r="B23" s="57" t="s">
        <v>135</v>
      </c>
      <c r="C23" s="32" t="s">
        <v>86</v>
      </c>
      <c r="D23" s="76">
        <v>510</v>
      </c>
      <c r="E23" s="76"/>
      <c r="F23" s="238">
        <f>ROUND(D23*E23,2)</f>
        <v>0</v>
      </c>
    </row>
    <row r="24" spans="1:6" ht="30.75" customHeight="1" thickBot="1" x14ac:dyDescent="0.3">
      <c r="A24" s="37" t="s">
        <v>17</v>
      </c>
      <c r="B24" s="333" t="s">
        <v>112</v>
      </c>
      <c r="C24" s="301"/>
      <c r="D24" s="301"/>
      <c r="E24" s="302"/>
      <c r="F24" s="239">
        <f>SUM(F23:F23)</f>
        <v>0</v>
      </c>
    </row>
    <row r="25" spans="1:6" ht="57" customHeight="1" thickBot="1" x14ac:dyDescent="0.3">
      <c r="A25" s="89" t="s">
        <v>106</v>
      </c>
      <c r="B25" s="38" t="s">
        <v>108</v>
      </c>
      <c r="C25" s="78"/>
      <c r="D25" s="79"/>
      <c r="E25" s="78"/>
      <c r="F25" s="242"/>
    </row>
    <row r="26" spans="1:6" ht="30.75" customHeight="1" x14ac:dyDescent="0.25">
      <c r="A26" s="87" t="s">
        <v>24</v>
      </c>
      <c r="B26" s="343" t="s">
        <v>25</v>
      </c>
      <c r="C26" s="344"/>
      <c r="D26" s="344"/>
      <c r="E26" s="344"/>
      <c r="F26" s="243">
        <f>F13</f>
        <v>0</v>
      </c>
    </row>
    <row r="27" spans="1:6" ht="30.75" customHeight="1" x14ac:dyDescent="0.25">
      <c r="A27" s="88" t="s">
        <v>12</v>
      </c>
      <c r="B27" s="341" t="s">
        <v>26</v>
      </c>
      <c r="C27" s="342"/>
      <c r="D27" s="342"/>
      <c r="E27" s="342"/>
      <c r="F27" s="244">
        <f>F17</f>
        <v>0</v>
      </c>
    </row>
    <row r="28" spans="1:6" ht="30.75" customHeight="1" x14ac:dyDescent="0.25">
      <c r="A28" s="88" t="s">
        <v>15</v>
      </c>
      <c r="B28" s="341" t="s">
        <v>113</v>
      </c>
      <c r="C28" s="342"/>
      <c r="D28" s="342"/>
      <c r="E28" s="342"/>
      <c r="F28" s="244">
        <f>F21</f>
        <v>0</v>
      </c>
    </row>
    <row r="29" spans="1:6" ht="30.75" customHeight="1" thickBot="1" x14ac:dyDescent="0.3">
      <c r="A29" s="88" t="s">
        <v>21</v>
      </c>
      <c r="B29" s="341" t="s">
        <v>175</v>
      </c>
      <c r="C29" s="342"/>
      <c r="D29" s="342"/>
      <c r="E29" s="342"/>
      <c r="F29" s="244">
        <f>F24</f>
        <v>0</v>
      </c>
    </row>
    <row r="30" spans="1:6" ht="25.5" customHeight="1" thickBot="1" x14ac:dyDescent="0.3">
      <c r="A30" s="39"/>
      <c r="B30" s="19" t="s">
        <v>114</v>
      </c>
      <c r="C30" s="80"/>
      <c r="D30" s="81"/>
      <c r="E30" s="245"/>
      <c r="F30" s="246">
        <f>SUM(F26:F29)</f>
        <v>0</v>
      </c>
    </row>
    <row r="31" spans="1:6" ht="15" x14ac:dyDescent="0.25">
      <c r="B31" s="40"/>
      <c r="C31" s="82"/>
      <c r="D31" s="83"/>
      <c r="E31" s="82"/>
      <c r="F31" s="247"/>
    </row>
    <row r="33" spans="2:4" x14ac:dyDescent="0.25">
      <c r="B33" s="41"/>
      <c r="D33" s="85"/>
    </row>
    <row r="34" spans="2:4" x14ac:dyDescent="0.25">
      <c r="D34" s="85"/>
    </row>
  </sheetData>
  <mergeCells count="14">
    <mergeCell ref="B2:F2"/>
    <mergeCell ref="B6:F6"/>
    <mergeCell ref="B13:E13"/>
    <mergeCell ref="B18:F18"/>
    <mergeCell ref="B14:F14"/>
    <mergeCell ref="B21:E21"/>
    <mergeCell ref="B17:E17"/>
    <mergeCell ref="B3:F3"/>
    <mergeCell ref="B28:E28"/>
    <mergeCell ref="B29:E29"/>
    <mergeCell ref="B27:E27"/>
    <mergeCell ref="B22:F22"/>
    <mergeCell ref="B24:E24"/>
    <mergeCell ref="B26:E26"/>
  </mergeCells>
  <phoneticPr fontId="8" type="noConversion"/>
  <conditionalFormatting sqref="B30:B65403 B21:B26 B1:B3 B5:B18">
    <cfRule type="expression" dxfId="13" priority="28" stopIfTrue="1">
      <formula>#REF!&lt;&gt;""</formula>
    </cfRule>
  </conditionalFormatting>
  <conditionalFormatting sqref="B4 B19:B20">
    <cfRule type="expression" dxfId="12" priority="18" stopIfTrue="1">
      <formula>#REF!&lt;&gt;""</formula>
    </cfRule>
  </conditionalFormatting>
  <conditionalFormatting sqref="B27">
    <cfRule type="expression" dxfId="11" priority="7" stopIfTrue="1">
      <formula>#REF!&lt;&gt;""</formula>
    </cfRule>
  </conditionalFormatting>
  <conditionalFormatting sqref="B28">
    <cfRule type="expression" dxfId="10" priority="6" stopIfTrue="1">
      <formula>#REF!&lt;&gt;""</formula>
    </cfRule>
  </conditionalFormatting>
  <conditionalFormatting sqref="B29">
    <cfRule type="expression" dxfId="9" priority="4" stopIfTrue="1">
      <formula>#REF!&lt;&gt;""</formula>
    </cfRule>
  </conditionalFormatting>
  <pageMargins left="0.70866141732283472" right="0.39370078740157483" top="0.39370078740157483" bottom="0.39370078740157483" header="0" footer="0"/>
  <pageSetup paperSize="9" scale="8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zoomScaleSheetLayoutView="100" workbookViewId="0">
      <selection activeCell="E12" sqref="E12"/>
    </sheetView>
  </sheetViews>
  <sheetFormatPr defaultRowHeight="14.25" x14ac:dyDescent="0.25"/>
  <cols>
    <col min="1" max="1" width="4.85546875" style="186" customWidth="1"/>
    <col min="2" max="2" width="51" style="185" customWidth="1"/>
    <col min="3" max="3" width="7.42578125" style="190" customWidth="1"/>
    <col min="4" max="4" width="10.28515625" style="193" customWidth="1"/>
    <col min="5" max="5" width="18" style="298" customWidth="1"/>
    <col min="6" max="6" width="17.85546875" style="190" customWidth="1"/>
    <col min="7" max="7" width="9.140625" style="181"/>
    <col min="8" max="8" width="19.85546875" style="181" customWidth="1"/>
    <col min="9" max="16384" width="9.140625" style="181"/>
  </cols>
  <sheetData>
    <row r="1" spans="1:10" ht="33" customHeight="1" thickBot="1" x14ac:dyDescent="0.3">
      <c r="A1" s="42" t="s">
        <v>88</v>
      </c>
      <c r="B1" s="50" t="s">
        <v>89</v>
      </c>
      <c r="C1" s="42" t="s">
        <v>90</v>
      </c>
      <c r="D1" s="44" t="s">
        <v>61</v>
      </c>
      <c r="E1" s="45" t="s">
        <v>91</v>
      </c>
      <c r="F1" s="44" t="s">
        <v>92</v>
      </c>
    </row>
    <row r="2" spans="1:10" ht="31.5" customHeight="1" thickBot="1" x14ac:dyDescent="0.3">
      <c r="A2" s="37" t="s">
        <v>121</v>
      </c>
      <c r="B2" s="301" t="s">
        <v>148</v>
      </c>
      <c r="C2" s="301"/>
      <c r="D2" s="301"/>
      <c r="E2" s="301"/>
      <c r="F2" s="302"/>
    </row>
    <row r="3" spans="1:10" s="25" customFormat="1" ht="144" customHeight="1" x14ac:dyDescent="0.25">
      <c r="A3" s="224" t="s">
        <v>62</v>
      </c>
      <c r="B3" s="225" t="s">
        <v>176</v>
      </c>
      <c r="C3" s="226" t="s">
        <v>39</v>
      </c>
      <c r="D3" s="227">
        <v>1</v>
      </c>
      <c r="E3" s="291"/>
      <c r="F3" s="292">
        <f>ROUND(D3*E3,2)</f>
        <v>0</v>
      </c>
    </row>
    <row r="4" spans="1:10" s="25" customFormat="1" ht="91.5" customHeight="1" x14ac:dyDescent="0.25">
      <c r="A4" s="182" t="s">
        <v>63</v>
      </c>
      <c r="B4" s="183" t="s">
        <v>177</v>
      </c>
      <c r="C4" s="184"/>
      <c r="D4" s="184"/>
      <c r="E4" s="184"/>
      <c r="F4" s="184"/>
      <c r="G4" s="195"/>
    </row>
    <row r="5" spans="1:10" s="25" customFormat="1" ht="33.75" customHeight="1" x14ac:dyDescent="0.25">
      <c r="A5" s="194"/>
      <c r="B5" s="183" t="s">
        <v>0</v>
      </c>
      <c r="C5" s="189"/>
      <c r="D5" s="191"/>
      <c r="E5" s="293"/>
      <c r="F5" s="294" t="str">
        <f t="shared" ref="F5:F11" si="0">IF(E5=0,"",PRODUCT(D5:E5))</f>
        <v/>
      </c>
    </row>
    <row r="6" spans="1:10" s="25" customFormat="1" ht="33.75" customHeight="1" x14ac:dyDescent="0.25">
      <c r="A6" s="194"/>
      <c r="B6" s="183" t="s">
        <v>1</v>
      </c>
      <c r="C6" s="189"/>
      <c r="D6" s="191"/>
      <c r="E6" s="293"/>
      <c r="F6" s="294" t="str">
        <f t="shared" si="0"/>
        <v/>
      </c>
    </row>
    <row r="7" spans="1:10" s="25" customFormat="1" ht="33.75" customHeight="1" x14ac:dyDescent="0.25">
      <c r="A7" s="194"/>
      <c r="B7" s="183" t="s">
        <v>2</v>
      </c>
      <c r="C7" s="189"/>
      <c r="D7" s="191"/>
      <c r="E7" s="293"/>
      <c r="F7" s="294" t="str">
        <f t="shared" si="0"/>
        <v/>
      </c>
    </row>
    <row r="8" spans="1:10" s="25" customFormat="1" ht="33.75" customHeight="1" x14ac:dyDescent="0.25">
      <c r="A8" s="194"/>
      <c r="B8" s="183" t="s">
        <v>3</v>
      </c>
      <c r="C8" s="189"/>
      <c r="D8" s="191"/>
      <c r="E8" s="293"/>
      <c r="F8" s="294" t="str">
        <f t="shared" si="0"/>
        <v/>
      </c>
    </row>
    <row r="9" spans="1:10" s="25" customFormat="1" ht="47.25" customHeight="1" x14ac:dyDescent="0.25">
      <c r="A9" s="194"/>
      <c r="B9" s="183" t="s">
        <v>4</v>
      </c>
      <c r="C9" s="189"/>
      <c r="D9" s="191"/>
      <c r="E9" s="293"/>
      <c r="F9" s="294" t="str">
        <f t="shared" si="0"/>
        <v/>
      </c>
    </row>
    <row r="10" spans="1:10" s="25" customFormat="1" ht="36" customHeight="1" thickBot="1" x14ac:dyDescent="0.3">
      <c r="A10" s="194"/>
      <c r="B10" s="183" t="s">
        <v>5</v>
      </c>
      <c r="C10" s="189"/>
      <c r="D10" s="191"/>
      <c r="E10" s="293"/>
      <c r="F10" s="294" t="str">
        <f t="shared" si="0"/>
        <v/>
      </c>
    </row>
    <row r="11" spans="1:10" s="25" customFormat="1" ht="36" customHeight="1" thickBot="1" x14ac:dyDescent="0.3">
      <c r="A11" s="194"/>
      <c r="B11" s="183" t="s">
        <v>6</v>
      </c>
      <c r="C11" s="189"/>
      <c r="D11" s="191"/>
      <c r="E11" s="293"/>
      <c r="F11" s="294" t="str">
        <f t="shared" si="0"/>
        <v/>
      </c>
      <c r="J11" s="196"/>
    </row>
    <row r="12" spans="1:10" s="25" customFormat="1" ht="36" customHeight="1" thickBot="1" x14ac:dyDescent="0.3">
      <c r="A12" s="194"/>
      <c r="B12" s="183" t="s">
        <v>7</v>
      </c>
      <c r="C12" s="189" t="s">
        <v>39</v>
      </c>
      <c r="D12" s="191">
        <v>1</v>
      </c>
      <c r="E12" s="293"/>
      <c r="F12" s="295">
        <f>ROUND(D12*E12,2)</f>
        <v>0</v>
      </c>
    </row>
    <row r="13" spans="1:10" ht="33.75" customHeight="1" thickBot="1" x14ac:dyDescent="0.3">
      <c r="A13" s="197" t="s">
        <v>121</v>
      </c>
      <c r="B13" s="347" t="s">
        <v>178</v>
      </c>
      <c r="C13" s="348"/>
      <c r="D13" s="348"/>
      <c r="E13" s="348"/>
      <c r="F13" s="296">
        <f>SUM(F3:F12)</f>
        <v>0</v>
      </c>
    </row>
    <row r="17" spans="2:5" x14ac:dyDescent="0.25">
      <c r="B17" s="187"/>
      <c r="E17" s="297"/>
    </row>
  </sheetData>
  <mergeCells count="2">
    <mergeCell ref="B2:F2"/>
    <mergeCell ref="B13:E13"/>
  </mergeCells>
  <phoneticPr fontId="8" type="noConversion"/>
  <conditionalFormatting sqref="B18:B65127 B3:B16">
    <cfRule type="expression" dxfId="8" priority="121" stopIfTrue="1">
      <formula>#REF!&lt;&gt;""</formula>
    </cfRule>
  </conditionalFormatting>
  <conditionalFormatting sqref="B2">
    <cfRule type="expression" dxfId="7" priority="2" stopIfTrue="1">
      <formula>#REF!&lt;&gt;""</formula>
    </cfRule>
  </conditionalFormatting>
  <conditionalFormatting sqref="B1">
    <cfRule type="expression" dxfId="6" priority="1" stopIfTrue="1">
      <formula>#REF!&lt;&gt;""</formula>
    </cfRule>
  </conditionalFormatting>
  <pageMargins left="0.70866141732283472" right="0.39370078740157483" top="0.39370078740157483" bottom="0.39370078740157483" header="0" footer="0"/>
  <pageSetup paperSize="9" scale="93" fitToHeight="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tabSelected="1" zoomScale="85" zoomScaleNormal="85" zoomScaleSheetLayoutView="85" zoomScalePageLayoutView="70" workbookViewId="0">
      <selection activeCell="B1" sqref="B1:F1"/>
    </sheetView>
  </sheetViews>
  <sheetFormatPr defaultColWidth="3" defaultRowHeight="15" x14ac:dyDescent="0.25"/>
  <cols>
    <col min="1" max="1" width="3.7109375" style="9" customWidth="1"/>
    <col min="2" max="2" width="51" style="6" customWidth="1"/>
    <col min="3" max="3" width="7.42578125" style="1" customWidth="1"/>
    <col min="4" max="4" width="10.28515625" style="3" customWidth="1"/>
    <col min="5" max="5" width="10.42578125" style="3" customWidth="1"/>
    <col min="6" max="6" width="17.85546875" style="2" customWidth="1"/>
    <col min="7" max="7" width="9.140625" customWidth="1"/>
    <col min="8" max="8" width="45.5703125" style="8" customWidth="1"/>
    <col min="9" max="253" width="9.140625" customWidth="1"/>
    <col min="254" max="254" width="4.28515625" customWidth="1"/>
  </cols>
  <sheetData>
    <row r="1" spans="1:8" ht="49.5" customHeight="1" thickBot="1" x14ac:dyDescent="0.3">
      <c r="A1" s="23"/>
      <c r="B1" s="352" t="s">
        <v>123</v>
      </c>
      <c r="C1" s="352"/>
      <c r="D1" s="352"/>
      <c r="E1" s="352"/>
      <c r="F1" s="353"/>
    </row>
    <row r="2" spans="1:8" s="10" customFormat="1" ht="49.5" customHeight="1" x14ac:dyDescent="0.25">
      <c r="A2" s="203" t="s">
        <v>106</v>
      </c>
      <c r="B2" s="356" t="s">
        <v>87</v>
      </c>
      <c r="C2" s="357"/>
      <c r="D2" s="357"/>
      <c r="E2" s="357"/>
      <c r="F2" s="150">
        <f>'A. GRAĐEVINSKI RADOVI'!F49</f>
        <v>0</v>
      </c>
      <c r="H2" s="11"/>
    </row>
    <row r="3" spans="1:8" s="10" customFormat="1" ht="49.5" customHeight="1" x14ac:dyDescent="0.25">
      <c r="A3" s="204" t="s">
        <v>136</v>
      </c>
      <c r="B3" s="354" t="s">
        <v>40</v>
      </c>
      <c r="C3" s="355"/>
      <c r="D3" s="355"/>
      <c r="E3" s="355"/>
      <c r="F3" s="214">
        <f>'B. VODOVOD i KANALIZACIJA'!F55</f>
        <v>0</v>
      </c>
      <c r="H3" s="11"/>
    </row>
    <row r="4" spans="1:8" s="10" customFormat="1" ht="49.5" customHeight="1" x14ac:dyDescent="0.25">
      <c r="A4" s="204" t="s">
        <v>137</v>
      </c>
      <c r="B4" s="354" t="s">
        <v>103</v>
      </c>
      <c r="C4" s="355"/>
      <c r="D4" s="355"/>
      <c r="E4" s="355"/>
      <c r="F4" s="151">
        <f>'C. OBRTNIČKI RADOVI'!F30</f>
        <v>0</v>
      </c>
      <c r="H4" s="11"/>
    </row>
    <row r="5" spans="1:8" s="10" customFormat="1" ht="49.5" customHeight="1" thickBot="1" x14ac:dyDescent="0.3">
      <c r="A5" s="222" t="s">
        <v>121</v>
      </c>
      <c r="B5" s="358" t="str">
        <f>'E. ELEKTROINSTALACIJE'!B2:F2</f>
        <v>ELEKTROINSTALACIJE</v>
      </c>
      <c r="C5" s="359"/>
      <c r="D5" s="359"/>
      <c r="E5" s="359"/>
      <c r="F5" s="223">
        <f>'E. ELEKTROINSTALACIJE'!F13</f>
        <v>0</v>
      </c>
      <c r="H5" s="11"/>
    </row>
    <row r="6" spans="1:8" s="10" customFormat="1" ht="49.5" customHeight="1" thickTop="1" thickBot="1" x14ac:dyDescent="0.3">
      <c r="A6" s="220"/>
      <c r="B6" s="350" t="s">
        <v>183</v>
      </c>
      <c r="C6" s="350"/>
      <c r="D6" s="350"/>
      <c r="E6" s="350"/>
      <c r="F6" s="221">
        <f>SUM(F2:F5)</f>
        <v>0</v>
      </c>
      <c r="H6" s="11"/>
    </row>
    <row r="7" spans="1:8" ht="49.5" customHeight="1" thickBot="1" x14ac:dyDescent="0.3">
      <c r="A7" s="12"/>
      <c r="B7" s="351" t="s">
        <v>124</v>
      </c>
      <c r="C7" s="351"/>
      <c r="D7" s="351"/>
      <c r="E7" s="351"/>
      <c r="F7" s="13">
        <f>F6*0.25</f>
        <v>0</v>
      </c>
    </row>
    <row r="8" spans="1:8" ht="49.5" customHeight="1" thickBot="1" x14ac:dyDescent="0.3">
      <c r="A8" s="12"/>
      <c r="B8" s="351" t="s">
        <v>184</v>
      </c>
      <c r="C8" s="351"/>
      <c r="D8" s="351"/>
      <c r="E8" s="351"/>
      <c r="F8" s="13">
        <f>SUM(F6+F7)</f>
        <v>0</v>
      </c>
    </row>
    <row r="9" spans="1:8" x14ac:dyDescent="0.25">
      <c r="B9" s="7"/>
      <c r="D9" s="4"/>
    </row>
    <row r="10" spans="1:8" ht="15.75" x14ac:dyDescent="0.25">
      <c r="B10" s="205"/>
      <c r="C10" s="205"/>
      <c r="D10" s="205"/>
      <c r="E10" s="209"/>
      <c r="F10" s="210"/>
    </row>
    <row r="11" spans="1:8" ht="15.75" x14ac:dyDescent="0.25">
      <c r="B11" s="205"/>
      <c r="C11" s="205"/>
      <c r="D11" s="205"/>
      <c r="E11" s="209" t="s">
        <v>149</v>
      </c>
      <c r="F11" s="210"/>
    </row>
    <row r="12" spans="1:8" ht="15.75" x14ac:dyDescent="0.25">
      <c r="B12" s="206"/>
      <c r="C12" s="205"/>
      <c r="D12" s="205"/>
      <c r="E12" s="209"/>
      <c r="F12" s="210"/>
    </row>
    <row r="13" spans="1:8" ht="15.75" x14ac:dyDescent="0.25">
      <c r="B13" s="207" t="s">
        <v>150</v>
      </c>
      <c r="C13" s="205"/>
      <c r="D13" s="205"/>
      <c r="E13" s="206"/>
      <c r="F13" s="210"/>
    </row>
    <row r="14" spans="1:8" ht="15.75" x14ac:dyDescent="0.25">
      <c r="B14" s="206"/>
      <c r="C14" s="205"/>
      <c r="D14" s="205"/>
      <c r="E14" s="206"/>
      <c r="F14" s="210"/>
    </row>
    <row r="15" spans="1:8" ht="15.75" x14ac:dyDescent="0.25">
      <c r="B15" s="206"/>
      <c r="C15" s="211"/>
      <c r="D15" s="211"/>
      <c r="E15" s="212"/>
      <c r="F15" s="213"/>
    </row>
    <row r="16" spans="1:8" x14ac:dyDescent="0.25">
      <c r="B16" s="208"/>
      <c r="C16" s="349" t="s">
        <v>151</v>
      </c>
      <c r="D16" s="349"/>
      <c r="E16" s="349"/>
      <c r="F16" s="349"/>
    </row>
  </sheetData>
  <mergeCells count="9">
    <mergeCell ref="C16:F16"/>
    <mergeCell ref="B6:E6"/>
    <mergeCell ref="B7:E7"/>
    <mergeCell ref="B8:E8"/>
    <mergeCell ref="B1:F1"/>
    <mergeCell ref="B4:E4"/>
    <mergeCell ref="B2:E2"/>
    <mergeCell ref="B3:E3"/>
    <mergeCell ref="B5:E5"/>
  </mergeCells>
  <conditionalFormatting sqref="A6:B8 B24:B65530 B9:B19 B21:B22 B4 B1:B2">
    <cfRule type="expression" dxfId="5" priority="20" stopIfTrue="1">
      <formula>#REF!&lt;&gt;""</formula>
    </cfRule>
  </conditionalFormatting>
  <conditionalFormatting sqref="F6">
    <cfRule type="expression" dxfId="4" priority="9" stopIfTrue="1">
      <formula>#REF!&lt;&gt;""</formula>
    </cfRule>
  </conditionalFormatting>
  <conditionalFormatting sqref="F7">
    <cfRule type="expression" dxfId="3" priority="8" stopIfTrue="1">
      <formula>#REF!&lt;&gt;""</formula>
    </cfRule>
  </conditionalFormatting>
  <conditionalFormatting sqref="F8">
    <cfRule type="expression" dxfId="2" priority="7" stopIfTrue="1">
      <formula>#REF!&lt;&gt;""</formula>
    </cfRule>
  </conditionalFormatting>
  <conditionalFormatting sqref="B3">
    <cfRule type="expression" dxfId="1" priority="6" stopIfTrue="1">
      <formula>#REF!&lt;&gt;""</formula>
    </cfRule>
  </conditionalFormatting>
  <conditionalFormatting sqref="B5">
    <cfRule type="expression" dxfId="0" priority="1" stopIfTrue="1">
      <formula>#REF!&lt;&gt;""</formula>
    </cfRule>
  </conditionalFormatting>
  <pageMargins left="0.70866141732283472" right="0.39370078740157483" top="0.39370078740157483" bottom="0.39370078740157483" header="0" footer="0"/>
  <pageSetup paperSize="9" scale="9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9</vt:i4>
      </vt:variant>
    </vt:vector>
  </HeadingPairs>
  <TitlesOfParts>
    <vt:vector size="14" baseType="lpstr">
      <vt:lpstr>A. GRAĐEVINSKI RADOVI</vt:lpstr>
      <vt:lpstr>B. VODOVOD i KANALIZACIJA</vt:lpstr>
      <vt:lpstr>C. OBRTNIČKI RADOVI</vt:lpstr>
      <vt:lpstr>E. ELEKTROINSTALACIJE</vt:lpstr>
      <vt:lpstr>REKAPITULACIJA</vt:lpstr>
      <vt:lpstr>'A. GRAĐEVINSKI RADOVI'!Ispis_naslova</vt:lpstr>
      <vt:lpstr>'B. VODOVOD i KANALIZACIJA'!Ispis_naslova</vt:lpstr>
      <vt:lpstr>'C. OBRTNIČKI RADOVI'!Ispis_naslova</vt:lpstr>
      <vt:lpstr>REKAPITULACIJA!Ispis_naslova</vt:lpstr>
      <vt:lpstr>'A. GRAĐEVINSKI RADOVI'!Podrucje_ispisa</vt:lpstr>
      <vt:lpstr>'B. VODOVOD i KANALIZACIJA'!Podrucje_ispisa</vt:lpstr>
      <vt:lpstr>'C. OBRTNIČKI RADOVI'!Podrucje_ispisa</vt:lpstr>
      <vt:lpstr>'E. ELEKTROINSTALACIJE'!Podrucje_ispisa</vt:lpstr>
      <vt:lpstr>REKAPITULACIJA!Podrucje_ispisa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S.</dc:creator>
  <cp:lastModifiedBy>Korisnik</cp:lastModifiedBy>
  <cp:lastPrinted>2017-01-27T11:26:07Z</cp:lastPrinted>
  <dcterms:created xsi:type="dcterms:W3CDTF">2016-02-09T12:47:45Z</dcterms:created>
  <dcterms:modified xsi:type="dcterms:W3CDTF">2017-06-12T12:00:33Z</dcterms:modified>
</cp:coreProperties>
</file>