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sve ostalo\FINANCIJSKI PLAN 2025\konačan fin. plan 2025- konsolidirano\sastavnice\"/>
    </mc:Choice>
  </mc:AlternateContent>
  <xr:revisionPtr revIDLastSave="0" documentId="13_ncr:1_{683E6182-2217-4918-BFA3-952A3A2AC2C2}" xr6:coauthVersionLast="36" xr6:coauthVersionMax="47" xr10:uidLastSave="{00000000-0000-0000-0000-000000000000}"/>
  <bookViews>
    <workbookView xWindow="0" yWindow="0" windowWidth="24720" windowHeight="11805" xr2:uid="{800F6F5B-B352-4C82-8002-6742525DF08B}"/>
  </bookViews>
  <sheets>
    <sheet name="OPĆI DIO" sheetId="1" r:id="rId1"/>
    <sheet name="AKT" sheetId="12" state="hidden" r:id="rId2"/>
    <sheet name="p4" sheetId="13" state="hidden" r:id="rId3"/>
    <sheet name="prihodi" sheetId="14" state="hidden" r:id="rId4"/>
    <sheet name="KORISNICI DP" sheetId="3" state="hidden" r:id="rId5"/>
  </sheets>
  <calcPr calcId="191028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18" i="1"/>
  <c r="G17" i="1"/>
  <c r="G14" i="1"/>
  <c r="F29" i="1"/>
  <c r="F28" i="1"/>
  <c r="F18" i="1"/>
  <c r="F17" i="1"/>
  <c r="F14" i="1"/>
  <c r="E29" i="1"/>
  <c r="E28" i="1"/>
  <c r="E18" i="1"/>
  <c r="E17" i="1"/>
  <c r="E14" i="1"/>
  <c r="D29" i="1" l="1"/>
  <c r="D28" i="1" l="1"/>
  <c r="D18" i="1"/>
  <c r="D17" i="1"/>
  <c r="D14" i="1"/>
  <c r="C18" i="1"/>
  <c r="C17" i="1"/>
  <c r="C14" i="1"/>
  <c r="G15" i="1" l="1"/>
  <c r="F15" i="1"/>
  <c r="E15" i="1"/>
  <c r="D15" i="1"/>
  <c r="C15" i="1"/>
  <c r="D26" i="1" l="1"/>
  <c r="C26" i="1"/>
  <c r="C25" i="1"/>
  <c r="D25" i="1" l="1"/>
  <c r="C30" i="1"/>
  <c r="F30" i="1" l="1"/>
  <c r="E30" i="1"/>
  <c r="D30" i="1"/>
  <c r="G30" i="1"/>
  <c r="C19" i="1"/>
  <c r="D27" i="1"/>
  <c r="E27" i="1"/>
  <c r="F27" i="1"/>
  <c r="G27" i="1"/>
  <c r="C27" i="1"/>
  <c r="D19" i="1"/>
  <c r="E19" i="1"/>
  <c r="F19" i="1"/>
  <c r="G19" i="1"/>
  <c r="D16" i="1"/>
  <c r="E16" i="1"/>
  <c r="F16" i="1"/>
  <c r="G16" i="1"/>
  <c r="C16" i="1"/>
  <c r="F20" i="1" l="1"/>
  <c r="F32" i="1" s="1"/>
  <c r="G20" i="1"/>
  <c r="G32" i="1" s="1"/>
  <c r="E20" i="1"/>
  <c r="E32" i="1" s="1"/>
  <c r="D20" i="1"/>
  <c r="D32" i="1" s="1"/>
  <c r="C20" i="1"/>
  <c r="C32" i="1" s="1"/>
  <c r="D614" i="3" l="1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D6" i="3"/>
  <c r="A6" i="3"/>
  <c r="D5" i="3"/>
  <c r="A5" i="3"/>
  <c r="D4" i="3"/>
</calcChain>
</file>

<file path=xl/sharedStrings.xml><?xml version="1.0" encoding="utf-8"?>
<sst xmlns="http://schemas.openxmlformats.org/spreadsheetml/2006/main" count="8255" uniqueCount="4589">
  <si>
    <t>RKP-NAZIV PRORAČUNSKOG KORISNIKA</t>
  </si>
  <si>
    <t>MJESTO I DATUM</t>
  </si>
  <si>
    <t>OSOBA ZA KONTAKTIRANJE</t>
  </si>
  <si>
    <t>R.
BR.</t>
  </si>
  <si>
    <t>RKPNaziv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</si>
  <si>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</si>
  <si>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</si>
  <si>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</si>
  <si>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</si>
  <si>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</si>
  <si>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</si>
  <si>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</si>
  <si>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Tip</t>
  </si>
  <si>
    <t>Glava</t>
  </si>
  <si>
    <t>TELEFON ZA KONTAKT</t>
  </si>
  <si>
    <t>odaberite -</t>
  </si>
  <si>
    <t>-</t>
  </si>
  <si>
    <t>E-MAIL ZA KONTAKT</t>
  </si>
  <si>
    <t xml:space="preserve">MINISTARSTVO ZNANOSTI I OBRAZOVANJA </t>
  </si>
  <si>
    <t>DONJE SVETICE 38</t>
  </si>
  <si>
    <t>10000 ZAGREB</t>
  </si>
  <si>
    <t>49508397045</t>
  </si>
  <si>
    <t>MZO</t>
  </si>
  <si>
    <t>08005</t>
  </si>
  <si>
    <t>FAKULTET ORGANIZACIJE I INFORMATIKE U VARAŽDINU</t>
  </si>
  <si>
    <t>SVEUČILIŠTE U ZAGREBU</t>
  </si>
  <si>
    <t>PAVLINSKA 2</t>
  </si>
  <si>
    <t>42000 VARAŽDIN</t>
  </si>
  <si>
    <t>02024882310</t>
  </si>
  <si>
    <t>Sveučilišta i veleučilišta u Republici Hrvatskoj</t>
  </si>
  <si>
    <t>08006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</si>
  <si>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</si>
  <si>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</si>
  <si>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</si>
  <si>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</si>
  <si>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</si>
  <si>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SVEUČILIŠTE J. J. STROSSMAYERA U OSIJEKU</t>
  </si>
  <si>
    <t>SVEUČILIŠTE J.J STROSSMAYERA U OSIJEKU</t>
  </si>
  <si>
    <t>TRG SV. TROJSTVA 3</t>
  </si>
  <si>
    <t>31000 OSIJEK</t>
  </si>
  <si>
    <t>78808975734</t>
  </si>
  <si>
    <t>OPĆI DIO</t>
  </si>
  <si>
    <t>SVEUČILIŠTE J. J. STROSSMAYERA U OSIJEKU - AKADEMIJA ZA UMJETNOST I KULTURU U OSIJEKU</t>
  </si>
  <si>
    <t>KRALJA PETRA SVAČIĆA 1/F</t>
  </si>
  <si>
    <t>60277424315</t>
  </si>
  <si>
    <t>SVEUČILIŠTE J. J. STROSSMAYERA U OSIJEKU - EKONOMSKI FAKULTET</t>
  </si>
  <si>
    <t>TRG LJUDEVITA GAJA 7</t>
  </si>
  <si>
    <t>52778515544</t>
  </si>
  <si>
    <t>A) SAŽETAK RAČUNA PRIHODA I RASHODA</t>
  </si>
  <si>
    <t>SVEUČILIŠTE J. J. STROSSMAYERA U OSIJEKU - FAKULTET AGROBIOTEHNIČKIH ZNANOSTI OSIJEK</t>
  </si>
  <si>
    <t>VLADIMIRA PRELOGA 1</t>
  </si>
  <si>
    <t>98816779821</t>
  </si>
  <si>
    <t>u EUR</t>
  </si>
  <si>
    <t>SVEUČILIŠTE J. J. STROSSMAYERA U OSIJEKU - FAKULTET ELEKTROTEHNIKE, RAČUNARSTVA I INFORMACIJSKIH TEHNOLOGIJA OSIJEK</t>
  </si>
  <si>
    <t>KNEZA TRPIMIRA 2 B</t>
  </si>
  <si>
    <t>95494259952</t>
  </si>
  <si>
    <t>PROJEKCIJA 
ZA 2026.</t>
  </si>
  <si>
    <t>SVEUČILIŠTE J. J. STROSSMAYERA U OSIJEKU - FAKULTET ZA DENTALNU MEDICINU I ZDRAVSTVO</t>
  </si>
  <si>
    <t>CRKVENA 21</t>
  </si>
  <si>
    <t>83830458507</t>
  </si>
  <si>
    <t>SVEUČILIŠTE J. J. STROSSMAYERA U OSIJEKU - FAKULTET ZA ODGOJNE I OBRAZOVNE ZNANOSTI</t>
  </si>
  <si>
    <t>CARA HADRIJANA 10</t>
  </si>
  <si>
    <t>28082679513</t>
  </si>
  <si>
    <t>SVEUČILIŠTE J. J. STROSSMAYERA U OSIJEKU - FILOZOFSKI FAKULTET</t>
  </si>
  <si>
    <t>LORENZA JAGERA 9</t>
  </si>
  <si>
    <t>58868871646</t>
  </si>
  <si>
    <t>SVEUČILIŠTE J. J. STROSSMAYERA U OSIJEKU - GRADSKA I SVEUČILIŠNA KNJIŽNICA</t>
  </si>
  <si>
    <t>EUROPSKA AVENIJA 24</t>
  </si>
  <si>
    <t>46627536930</t>
  </si>
  <si>
    <t>SVEUČILIŠTE J. J. STROSSMAYERA U OSIJEKU - GRAĐEVINSKI I ARHITEKTONSKI FAKULTET OSIJEK</t>
  </si>
  <si>
    <t>ULICA VLADIMIRA PRELOGA 3</t>
  </si>
  <si>
    <t>04150850819</t>
  </si>
  <si>
    <t>SVEUČILIŠTE J. J. STROSSMAYERA U OSIJEKU - KATOLIČKI BOGOSLOVNI FAKULTET U ĐAKOVU</t>
  </si>
  <si>
    <t xml:space="preserve">PETRA PRERADOVIĆA 17 </t>
  </si>
  <si>
    <t>31400 ĐAKOVO</t>
  </si>
  <si>
    <t>05384220316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</si>
  <si>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</si>
  <si>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</si>
  <si>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</si>
  <si>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</si>
  <si>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HUTTLEROVA 4</t>
  </si>
  <si>
    <t>16214165873</t>
  </si>
  <si>
    <t>SVEUČILIŠTE J. J. STROSSMAYERA U OSIJEKU - PRAVNI FAKULTET</t>
  </si>
  <si>
    <t>STJEPANA RADIĆA 13</t>
  </si>
  <si>
    <t>26416570803</t>
  </si>
  <si>
    <t>SVEUČILIŠTE J. J. STROSSMAYERA U OSIJEKU - PREHRAMBENO TEHNOLOŠKI FAKULTET</t>
  </si>
  <si>
    <t>FRANJE KUHAČA 18</t>
  </si>
  <si>
    <t>96371000697</t>
  </si>
  <si>
    <t>SVEUČILIŠTE J. J. STROSSMAYERA U OSIJEKU - FAKULTET TURIZMA I RURALNOG RAZVOJA U POŽEGI</t>
  </si>
  <si>
    <t>VUKOVARSKA 17</t>
  </si>
  <si>
    <t>11614501047</t>
  </si>
  <si>
    <t>SVEUČILIŠTE J. J. STROSSMAYERA U OSIJEKU - FAKULTET PRIMIJENJENE MATEMATIKE I INFORMATIKE</t>
  </si>
  <si>
    <t>SVEUČILIŠTE JURJA DOBRILE U PULI</t>
  </si>
  <si>
    <t>SVEUČILIŠTE U PULI</t>
  </si>
  <si>
    <t>ZAGREBAČKA 30</t>
  </si>
  <si>
    <t>52100 PULA</t>
  </si>
  <si>
    <t>61738073226</t>
  </si>
  <si>
    <t>SVEUČILIŠTE SJEVER</t>
  </si>
  <si>
    <t>TRG DR. ŽARKA DOLINARA 1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</si>
  <si>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</si>
  <si>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</si>
  <si>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</si>
  <si>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</si>
  <si>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</si>
  <si>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</si>
  <si>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DONOS</t>
  </si>
  <si>
    <t>SVEUČILIŠTE U RIJECI</t>
  </si>
  <si>
    <t>TRG BRAĆE MAŽURANIĆA 10</t>
  </si>
  <si>
    <t>51000 RIJEKA</t>
  </si>
  <si>
    <t>64218323816</t>
  </si>
  <si>
    <t>ODNOS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</si>
  <si>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</si>
  <si>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</si>
  <si>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</si>
  <si>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</si>
  <si>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</si>
  <si>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</si>
  <si>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</si>
  <si>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</si>
  <si>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</si>
  <si>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</si>
  <si>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FAKULTET ZDRAVSTVENIH STUDIJA U RIJECI</t>
  </si>
  <si>
    <t>VIKTORA CARA EMINA 5</t>
  </si>
  <si>
    <t>04052510</t>
  </si>
  <si>
    <t>19213484918</t>
  </si>
  <si>
    <t>SVEUČILIŠTE U RIJECI - FILOZOFSKI FAKULTET</t>
  </si>
  <si>
    <t>SVEUČILIŠNA AVENIJA 4</t>
  </si>
  <si>
    <t>70505505759</t>
  </si>
  <si>
    <t>SVEUČILIŠTE U RIJECI - GRAĐEVINSKI FAKULTET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</si>
  <si>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</si>
  <si>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</si>
  <si>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</si>
  <si>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</si>
  <si>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</si>
  <si>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</si>
  <si>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</si>
  <si>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</si>
  <si>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</si>
  <si>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</si>
  <si>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</si>
  <si>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</si>
  <si>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</si>
  <si>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</si>
  <si>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</si>
  <si>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</si>
  <si>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</si>
  <si>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</si>
  <si>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</si>
  <si>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</si>
  <si>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SLAVONSKOM BRODU</t>
  </si>
  <si>
    <t>TRG IVANE BRLIĆ MAŽURANIĆ 2</t>
  </si>
  <si>
    <t>35000 SLAVONSKI BROD</t>
  </si>
  <si>
    <t>33027834374</t>
  </si>
  <si>
    <t>SVEUČILIŠTE U SPLITU</t>
  </si>
  <si>
    <t>POLJIČKA CESTA 35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</si>
  <si>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</si>
  <si>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</si>
  <si>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</si>
  <si>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</si>
  <si>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</si>
  <si>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</si>
  <si>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</si>
  <si>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</si>
  <si>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FAKULTET GRAĐEVINARSTVA, ARHITEKTURE I GEODEZIJE</t>
  </si>
  <si>
    <t>MATICE HRVATSKE 15</t>
  </si>
  <si>
    <t>83615500218</t>
  </si>
  <si>
    <t>SVEUČILIŠTE U SPLITU - FILOZOFSKI FAKULTET</t>
  </si>
  <si>
    <t>98004523293</t>
  </si>
  <si>
    <t>SVEUČILIŠTE U SPLITU - KATOLIČKI BOGOSLOVNI FAKULTET</t>
  </si>
  <si>
    <t xml:space="preserve">ZRINSKOG FRANKOPANA 19 </t>
  </si>
  <si>
    <t>SVEUČILIŠTE U SPLITU - KEMIJSKO-TEHNOLOŠKI FAKULTET</t>
  </si>
  <si>
    <t>RUĐERA BOŠKOVIĆA 35</t>
  </si>
  <si>
    <t>99401575594</t>
  </si>
  <si>
    <t>SVEUČILIŠTE U SPLITU - KINEZIOLOŠKI FAKULTET</t>
  </si>
  <si>
    <t>NIKOLE TESLE 6</t>
  </si>
  <si>
    <t>57848936921</t>
  </si>
  <si>
    <t>SVEUČILIŠTE U SPLITU - MEDICINSKI FAKULTET</t>
  </si>
  <si>
    <t>ŠOLTANSKA 2</t>
  </si>
  <si>
    <t>02879747067</t>
  </si>
  <si>
    <t>SVEUČILIŠTE U SPLITU - POMORSKI FAKULTET</t>
  </si>
  <si>
    <t>RUĐERA BOŠKOVIĆA 37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</si>
  <si>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</si>
  <si>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</si>
  <si>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</si>
  <si>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</si>
  <si>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</si>
  <si>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RUĐERA BOŠKOVIĆA 33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</si>
  <si>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</si>
  <si>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</si>
  <si>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</si>
  <si>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</si>
  <si>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</si>
  <si>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</si>
  <si>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</si>
  <si>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ZADRU</t>
  </si>
  <si>
    <t>MIHOVILA PAVLINOVIĆA 1</t>
  </si>
  <si>
    <t>23000 ZADAR</t>
  </si>
  <si>
    <t>10839679016</t>
  </si>
  <si>
    <t>TRG REPUBLIKE HRVATSKE 14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</si>
  <si>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</si>
  <si>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</si>
  <si>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</si>
  <si>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</si>
  <si>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</si>
  <si>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</si>
  <si>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</si>
  <si>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</si>
  <si>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</si>
  <si>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</si>
  <si>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</si>
  <si>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</si>
  <si>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</si>
  <si>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</si>
  <si>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</si>
  <si>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</si>
  <si>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</si>
  <si>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 F. KENNEDEYA 6</t>
  </si>
  <si>
    <t>27208467122</t>
  </si>
  <si>
    <t>SVEUČILIŠTE U ZAGREBU - FAKULTET ELEKTROTEHNIKE I RAČUNARSTVA</t>
  </si>
  <si>
    <t>UNSKA 3</t>
  </si>
  <si>
    <t>57029260362</t>
  </si>
  <si>
    <t>SVEUČILIŠTE U ZAGREBU - FAKULTET FILOZOFIJE I RELIGIJSKIH ZNANOSTI</t>
  </si>
  <si>
    <t>JORDANOVAC 110</t>
  </si>
  <si>
    <t>26975482530</t>
  </si>
  <si>
    <t>SVEUČILIŠTE U ZAGREBU - FAKULTET HRVATSKIH STUDIJA</t>
  </si>
  <si>
    <t>BORONGAJSKA CESTA 83D</t>
  </si>
  <si>
    <t>99454315441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</si>
  <si>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</si>
  <si>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</si>
  <si>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</si>
  <si>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</si>
  <si>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</si>
  <si>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</si>
  <si>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</si>
  <si>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</si>
  <si>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</si>
  <si>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</si>
  <si>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</si>
  <si>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</si>
  <si>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</si>
  <si>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</si>
  <si>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</si>
  <si>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</si>
  <si>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</si>
  <si>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</si>
  <si>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</si>
  <si>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 KAČIĆA MIOŠIĆA 26</t>
  </si>
  <si>
    <t>43594593297</t>
  </si>
  <si>
    <t>SVEUČILIŠTE U ZAGREBU - GEOTEHNIČKI FAKULTET</t>
  </si>
  <si>
    <t>HALLEROVA ALEJA 7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</si>
  <si>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</si>
  <si>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</si>
  <si>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</si>
  <si>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</si>
  <si>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</si>
  <si>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</si>
  <si>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</si>
  <si>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 xml:space="preserve">SVEUČILIŠTE U ZAGREBU - KATOLIČKI BOGOSLOVNI FAKULTET </t>
  </si>
  <si>
    <t xml:space="preserve">VLAŠKA 38 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</si>
  <si>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</si>
  <si>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</si>
  <si>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</si>
  <si>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</si>
  <si>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</si>
  <si>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</si>
  <si>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</si>
  <si>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</si>
  <si>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44000 SISAK</t>
  </si>
  <si>
    <t>48006703414</t>
  </si>
  <si>
    <t>SVEUČILIŠTE U ZAGREBU - MUZIČKA AKADEMIJA</t>
  </si>
  <si>
    <t>TRG REPUBLIKE HRVATSKE 12</t>
  </si>
  <si>
    <t>18422925218</t>
  </si>
  <si>
    <t>SVEUČILIŠTE U ZAGREBU - PRAVNI FAKULTET</t>
  </si>
  <si>
    <t>38583303160</t>
  </si>
  <si>
    <t>SVEUČILIŠTE U ZAGREBU - PREHRAMBENO BIOTEHNOLOŠKI FAKULTET</t>
  </si>
  <si>
    <t>PIEROTTIJEVA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</si>
  <si>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</si>
  <si>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</si>
  <si>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</si>
  <si>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</si>
  <si>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</si>
  <si>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99534693762</t>
  </si>
  <si>
    <t>SVEUČILIŠTE U ZAGREBU - STOMATOLOŠKI FAKULTET</t>
  </si>
  <si>
    <t>GUNDULIĆEVA 5</t>
  </si>
  <si>
    <t>70221464726</t>
  </si>
  <si>
    <t>SVEUČILIŠTE U ZAGREBU - FAKULTET ŠUMARSTVA I DRVNE TEHNOLOGIJE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</si>
  <si>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</si>
  <si>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</si>
  <si>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</si>
  <si>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</si>
  <si>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</si>
  <si>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</si>
  <si>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</si>
  <si>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</si>
  <si>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</si>
  <si>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</si>
  <si>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TEHNIČKO VELEUČILIŠTE U ZAGREBU</t>
  </si>
  <si>
    <t>VRBIK 8</t>
  </si>
  <si>
    <t>08814003451</t>
  </si>
  <si>
    <t>VELEUČILIŠTE HRVATSKO ZAGORJE KRAPINA</t>
  </si>
  <si>
    <t>ŠETALIŠTE HRVATSKOG NARODNOG PREPORODA 6</t>
  </si>
  <si>
    <t>49000 KRAPINA</t>
  </si>
  <si>
    <t>16465214888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</si>
  <si>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</si>
  <si>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</si>
  <si>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</si>
  <si>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</si>
  <si>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</si>
  <si>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</si>
  <si>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</si>
  <si>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</si>
  <si>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</si>
  <si>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</si>
  <si>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</si>
  <si>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</si>
  <si>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</si>
  <si>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</si>
  <si>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</si>
  <si>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</si>
  <si>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</si>
  <si>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</si>
  <si>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</si>
  <si>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</si>
  <si>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</si>
  <si>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</si>
  <si>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</si>
  <si>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VELEUČILIŠTE U VIROVITICI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</si>
  <si>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</si>
  <si>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</si>
  <si>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</si>
  <si>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</si>
  <si>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</si>
  <si>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</si>
  <si>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</si>
  <si>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</si>
  <si>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</si>
  <si>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</si>
  <si>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</si>
  <si>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</si>
  <si>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</si>
  <si>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</si>
  <si>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</si>
  <si>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 xml:space="preserve">HRVATSKI GEOLOŠKI INSTITUT </t>
  </si>
  <si>
    <t>SACHSOVA 2</t>
  </si>
  <si>
    <t>43733878539</t>
  </si>
  <si>
    <t>HRVATSKI INSTITUT ZA POVIJEST</t>
  </si>
  <si>
    <t>OPATIČKA 10</t>
  </si>
  <si>
    <t>23296176633</t>
  </si>
  <si>
    <t>HRVATSKI ŠUMARSKI INSTITUT</t>
  </si>
  <si>
    <t>CVJETNO NASELJE 41</t>
  </si>
  <si>
    <t>10450 JASTREBARSKO</t>
  </si>
  <si>
    <t>13579392023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</si>
  <si>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</si>
  <si>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</si>
  <si>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</si>
  <si>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</si>
  <si>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</si>
  <si>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</si>
  <si>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</si>
  <si>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</si>
  <si>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</si>
  <si>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</si>
  <si>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</si>
  <si>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</si>
  <si>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</si>
  <si>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</si>
  <si>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</si>
  <si>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</si>
  <si>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</si>
  <si>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</si>
  <si>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</si>
  <si>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</si>
  <si>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</si>
  <si>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 GRADA VUKOVARA 54</t>
  </si>
  <si>
    <t>43667021597</t>
  </si>
  <si>
    <t>INSTITUT ZA FIZIKU</t>
  </si>
  <si>
    <t>77627408491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</si>
  <si>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</si>
  <si>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</si>
  <si>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</si>
  <si>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</si>
  <si>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</si>
  <si>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</si>
  <si>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</si>
  <si>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</si>
  <si>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</si>
  <si>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</si>
  <si>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</si>
  <si>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</si>
  <si>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MIGRACIJE I NARODNOSTI</t>
  </si>
  <si>
    <t>TRG STJEPANA RADIĆA 3</t>
  </si>
  <si>
    <t>80265403319</t>
  </si>
  <si>
    <t>INSTITUT ZA OCEANOGRAFIJU I RIBARSTVO</t>
  </si>
  <si>
    <t>ŠETALIŠTE I. 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</si>
  <si>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</si>
  <si>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</si>
  <si>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</si>
  <si>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</si>
  <si>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</si>
  <si>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</si>
  <si>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</si>
  <si>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</si>
  <si>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RAZVOJ I MEĐUNARODNE ODNOSE</t>
  </si>
  <si>
    <t>LJ. F. VUKOTINOVIĆA 2</t>
  </si>
  <si>
    <t>31120185175</t>
  </si>
  <si>
    <t>INSTITUT ZA TURIZAM</t>
  </si>
  <si>
    <t>VRHOVEC 5</t>
  </si>
  <si>
    <t>10264179101</t>
  </si>
  <si>
    <t>POLJOPRIVREDNI INSTITUT OSIJEK</t>
  </si>
  <si>
    <t>JUŽNO PREDGRAĐE 17</t>
  </si>
  <si>
    <t>03665720049</t>
  </si>
  <si>
    <t>STAROSLAVENSKI INSTITUT</t>
  </si>
  <si>
    <t>DEMETROVA 11</t>
  </si>
  <si>
    <t>15291942541</t>
  </si>
  <si>
    <t>DRŽAVNI ZAVOD ZA INTELEKTUALNO VLASNIŠTVO</t>
  </si>
  <si>
    <t>ULICA GRADA VUKOVARA 78</t>
  </si>
  <si>
    <t>89755384389</t>
  </si>
  <si>
    <t>DZIV</t>
  </si>
  <si>
    <t>08012</t>
  </si>
  <si>
    <t>AGENCIJA ZA MOBILNOST I PROGRAME EUROPSKE UNIJE</t>
  </si>
  <si>
    <t>FRANKOPANSKA 26</t>
  </si>
  <si>
    <t>25385906011</t>
  </si>
  <si>
    <t>Agencije</t>
  </si>
  <si>
    <t>08091</t>
  </si>
  <si>
    <t>AGENCIJA ZA ODGOJ I OBRAZOVANJE</t>
  </si>
  <si>
    <t>72193628411</t>
  </si>
  <si>
    <t>AGENCIJA ZA STRUKOVNO OBRAZOVANJE I OBRAZOVANJE ODRASLIH</t>
  </si>
  <si>
    <t>GARIĆGRADSKA ULICA 18</t>
  </si>
  <si>
    <t>40719411729</t>
  </si>
  <si>
    <t>AGENCIJA ZA ZNANOST I VISOKO OBRAZOVANJE</t>
  </si>
  <si>
    <t>DONJE SVETICE 38/5</t>
  </si>
  <si>
    <t>83358955356</t>
  </si>
  <si>
    <t>HRVATSKA AKADEMSKA I ISTRAŽIVAČKA MREŽA - CARNET</t>
  </si>
  <si>
    <t>JOSIPA MAROHNIĆA 5</t>
  </si>
  <si>
    <t>58101996540</t>
  </si>
  <si>
    <t>HRVATSKA ZAKLADA ZA ZNANOST</t>
  </si>
  <si>
    <t>ILICA 24</t>
  </si>
  <si>
    <t>08092</t>
  </si>
  <si>
    <t>LEKSIKOGRAFSKI ZAVOD MIROSLAV KRLEŽA</t>
  </si>
  <si>
    <t>49894241709</t>
  </si>
  <si>
    <t>NACIONALNA I SVEUČILIŠNA KNJIŽNICA U ZAGREBU</t>
  </si>
  <si>
    <t>HRVATSKE BRATSKE ZAJEDNICE 4</t>
  </si>
  <si>
    <t>84838770814</t>
  </si>
  <si>
    <t>NACIONALNI CENTAR ZA VANJSKO VREDNOVANJE OBRAZOVANJA</t>
  </si>
  <si>
    <t>ULICA D. TOMLJANOVIĆA GAVRANA 11</t>
  </si>
  <si>
    <t>10020 ZAGREB</t>
  </si>
  <si>
    <t>94833993984</t>
  </si>
  <si>
    <t>SVEUČILIŠTE U ZAGREBU - SVEUČILIŠNI RAČUNSKI CENTAR - SRCE</t>
  </si>
  <si>
    <t>34016189309</t>
  </si>
  <si>
    <t>671 - izvor 11</t>
  </si>
  <si>
    <t>671 - izvor 12</t>
  </si>
  <si>
    <t>Konto</t>
  </si>
  <si>
    <t>Opći prihodi i primici</t>
  </si>
  <si>
    <t>Prihodi iz nadležnog proračuna za financiranje redovne djelatnosti proračunskih korisnika</t>
  </si>
  <si>
    <t>Sredstva učešća za pomoći</t>
  </si>
  <si>
    <t>Vlastiti prihodi</t>
  </si>
  <si>
    <t>Naknada za priređivanje lutrijskih igara, izvor 41</t>
  </si>
  <si>
    <t>Prihodi od igara na sreću</t>
  </si>
  <si>
    <t>Naknade za priređivanje igara na sreću u casinima, izvor 41</t>
  </si>
  <si>
    <t>Ostali prihodi za posebne namjene</t>
  </si>
  <si>
    <t>Naknade za priređivanje klađenja, izvor 41</t>
  </si>
  <si>
    <t>Naknade za priređivanje igara na sreću na automatima, izvor 41</t>
  </si>
  <si>
    <t>Tekuće pomoći od inozemnih vlada u EU</t>
  </si>
  <si>
    <t xml:space="preserve">Ostale pomoći i darovnice </t>
  </si>
  <si>
    <t>Švicarski instrument</t>
  </si>
  <si>
    <t>Tekuće pomoći od inozemnih vlada izvan EU</t>
  </si>
  <si>
    <t>Ostale refundacije iz pomoći EU</t>
  </si>
  <si>
    <t>Kapitalne pomoći od inozemnih vlada u EU</t>
  </si>
  <si>
    <t>Europski socijalni fond (ESF)</t>
  </si>
  <si>
    <t>Kapitalne pomoći od inozemnih vlada izvan EU</t>
  </si>
  <si>
    <t>Europski fond za regionalni razvoj (ERDF)</t>
  </si>
  <si>
    <t>Tekuće pomoći od međunarodnih organizacija</t>
  </si>
  <si>
    <t>Instrumenti Europskog gospodarskog prostora i ostali instrumenti</t>
  </si>
  <si>
    <t xml:space="preserve">Kapitalne pomoći od međunarodnih organizacija </t>
  </si>
  <si>
    <t>Fondovi za unutarnje poslove</t>
  </si>
  <si>
    <t>Tekuće pomoći od institucija i tijela EU Švicarski instrument</t>
  </si>
  <si>
    <t>Tekuće pomoći od institucija i tijela EU – ostale refundacije</t>
  </si>
  <si>
    <t>Mehanizam za oporavak i otpornost</t>
  </si>
  <si>
    <t>Europski fond za regionalni razvoj (EFRR)</t>
  </si>
  <si>
    <t>Tekuće pomoći od institucija i tijela EU – Instrumenti europskog gospodarskog prostora</t>
  </si>
  <si>
    <t>Tek.pom.od instit. tijela EU - fondovi za unutarnje poslove</t>
  </si>
  <si>
    <t>Prihodi od nefin. imovine i nadoknade štete s osnova osig.</t>
  </si>
  <si>
    <t>Tekuće pomoći od institucija i tijela EU - Fond solidarnosti EU - potres ožujak 2020.</t>
  </si>
  <si>
    <t>Fond solidarnosti EU</t>
  </si>
  <si>
    <t>Tekuće pomoći od institucija i tijela EU - Fond solidarnosti EU - potres prosinac 2020.</t>
  </si>
  <si>
    <t>Tek.pom.od instit. tijela EU - Mehanizam za oporavak i otpornost</t>
  </si>
  <si>
    <t>Tekuće pomoći od institucija i tijela EU - ostalo</t>
  </si>
  <si>
    <t xml:space="preserve">Pomoći EU </t>
  </si>
  <si>
    <t>Tekuće pomoći od institucija i tijela EU - refundacije putnih troškova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</si>
  <si>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</si>
  <si>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</si>
  <si>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</si>
  <si>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</si>
  <si>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Kapitalne pomoći od institucija i tijela EU - Fond solidarnosti EU - potres ožujak 2020.</t>
  </si>
  <si>
    <t>Kapitalne pomoći od institucija i tijela EU - Fond solidarnosti EU - potres prosinac 2020.</t>
  </si>
  <si>
    <t>Kapitalne pom.od instit. tijela EU - Mehanizam za oporavak i otpornost</t>
  </si>
  <si>
    <t>Kapitalne pomoći od institucija i tijela EU - ostalo</t>
  </si>
  <si>
    <t xml:space="preserve">Tekuće pomoći od izvanproračunskih korisnika </t>
  </si>
  <si>
    <t>Kapitalne pomoći od izvanproračunskih korisnika</t>
  </si>
  <si>
    <t>Tekuće pomoći proračunskim korisnicima iz proračuna JLP(R)S koji im nije nadležan</t>
  </si>
  <si>
    <t>Kapitalne pomoći proračunskim korisnicima iz proračuna JLP(R)S koji im nije nadležan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</si>
  <si>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</si>
  <si>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</si>
  <si>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</si>
  <si>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</si>
  <si>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</si>
  <si>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</si>
  <si>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Kamate za ostale vrijednosne papire izvor 31</t>
  </si>
  <si>
    <t>Kamate na oročena sredstva izvor 31</t>
  </si>
  <si>
    <t>Kamate na depozite po viđenju izvor 31</t>
  </si>
  <si>
    <t>Kamate na depozite po viđenju izvor 43</t>
  </si>
  <si>
    <t>Prihodi od pozitivnih tečajnih razlika izvor 31</t>
  </si>
  <si>
    <t>Prihodi od pozitivnih tečajnih razlika izvor 43</t>
  </si>
  <si>
    <t>Prihod od dividendi na dionice u kreditnim i ostalim financijskim institucijama izvan javnog sektora izvor 31</t>
  </si>
  <si>
    <t>Prihodi iz dobiti trgovačkih društava u javnom sektoru izvor 43</t>
  </si>
  <si>
    <t>Prihodi iz dobiti Hrvatske lutrije, izvor 41</t>
  </si>
  <si>
    <t>Ostali prihodi od financijske imovine izvor 43</t>
  </si>
  <si>
    <t>Prihodi od prodaje kratkotrajne nefinancijske imovine izvor 31</t>
  </si>
  <si>
    <t>Ostali prihodi od nefinancijske imovine izvor 31</t>
  </si>
  <si>
    <t>Ostale naknade i pristojbe za posebne namjene</t>
  </si>
  <si>
    <t xml:space="preserve">Ostali prihodi državne uprave za posebne namjene </t>
  </si>
  <si>
    <t>Sufinanciranje cijene usluge, participacije i slično</t>
  </si>
  <si>
    <t>Prihodi s naslova osiguranja, refundacije štete i totalne štete izvor 43</t>
  </si>
  <si>
    <t>Prihodi s naslova osiguranja, refundacije štete i totalne štete izvor 71</t>
  </si>
  <si>
    <t xml:space="preserve">Ostali prihodi za posebne namjene </t>
  </si>
  <si>
    <t>Prihodi od prodanih proizvoda i robe</t>
  </si>
  <si>
    <t>Prihodi od pruženih usluga</t>
  </si>
  <si>
    <t>Tekuće donacije od fizičkih osoba</t>
  </si>
  <si>
    <t xml:space="preserve">Donacije </t>
  </si>
  <si>
    <t>Tekuće donacije od neprofitnih organizacija</t>
  </si>
  <si>
    <t>Tekuće donacije od trgovačkih društava</t>
  </si>
  <si>
    <t>Tekuće donacije od ostalih subjekata izvan općeg proračuna</t>
  </si>
  <si>
    <t>Kapitalne donacije od fizičkih osoba</t>
  </si>
  <si>
    <t>Kapitalne donacije od neprofitnih organizacija</t>
  </si>
  <si>
    <t>Kapitalne donacije od trgovačkih društava</t>
  </si>
  <si>
    <t>Kapitalne donacije od ostalih subjekata izvan općeg proračuna</t>
  </si>
  <si>
    <t>Ostale nespomenute kazne izvor 43</t>
  </si>
  <si>
    <t>Ostali prihodi izvor 31</t>
  </si>
  <si>
    <t>Ostali prihodi izvor 43</t>
  </si>
  <si>
    <t>Poljoprivredno zemljište izvor 71</t>
  </si>
  <si>
    <t>Prihodi od prodaje ili zamjene nefinancijske imovine i naknade s naslova osiguranja</t>
  </si>
  <si>
    <t>Građevinsko zemljište izvor 71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</si>
  <si>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</si>
  <si>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</si>
  <si>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</si>
  <si>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</si>
  <si>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</si>
  <si>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</si>
  <si>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</si>
  <si>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Uredski namještaj izvor 71</t>
  </si>
  <si>
    <t>Ostala uredska oprema izvor 71</t>
  </si>
  <si>
    <t>Glazbeni instrumenti i oprema izvor 71</t>
  </si>
  <si>
    <t>Strojevi - izvor 71</t>
  </si>
  <si>
    <t>Oprema izvor 71</t>
  </si>
  <si>
    <t>Osobni automobili izvor 71</t>
  </si>
  <si>
    <t>Kombi vozila izvor 71</t>
  </si>
  <si>
    <t>Kamioni izvor 71</t>
  </si>
  <si>
    <t>Traktori izvor 71</t>
  </si>
  <si>
    <t>Terenska vozila (protupožarna, vojna i slično) izvor 71</t>
  </si>
  <si>
    <t>Ostala prijevozna sr. u cest.prometu - izvor 71</t>
  </si>
  <si>
    <t>Plovila izvor 71</t>
  </si>
  <si>
    <t>Osnovno stado izvor 71</t>
  </si>
  <si>
    <t>Primici od povr.depozita od tuz.kred.inst.-krat.43</t>
  </si>
  <si>
    <t>Primici od povrata depozita od tuzemnih kreditnih i ostalih institucija - dugoročni - namjenski</t>
  </si>
  <si>
    <t>Dionice i udjeli u glavnici trgovačkih društava u javnom sektoru - izvor 43</t>
  </si>
  <si>
    <t>Dionice i udjeli u glavnici tuzemnih kreditnih institucija izvan javnog sektora - izvor 43</t>
  </si>
  <si>
    <t>Primljeni zajmovi od međunarodnih organizacija - dugoročni</t>
  </si>
  <si>
    <t xml:space="preserve">Namjenski primici od zaduživanja </t>
  </si>
  <si>
    <t>Proj.održivog, prav. i učink.obrazov. IBRD 93030</t>
  </si>
  <si>
    <t>Primljeni krediti od kreditnih institucija u javnom sektoru - dugoročni - namjenski</t>
  </si>
  <si>
    <t>A557041</t>
  </si>
  <si>
    <t>PREUZIMANJE OBVEZA ZA PROJEKTE JAVNO PRIVATNOG PARTNERSTVA U VARAŽDINSKOJ I KOPRIVNIČKO-KRIŽEVAČKOJ ŽUPANIJI</t>
  </si>
  <si>
    <t>0912</t>
  </si>
  <si>
    <t>Osnovno obrazovanje</t>
  </si>
  <si>
    <t>09</t>
  </si>
  <si>
    <t>091</t>
  </si>
  <si>
    <t>A557043</t>
  </si>
  <si>
    <t>NACIONALNO VIJEĆE ZA ODGOJ I OBRAZOVANJE</t>
  </si>
  <si>
    <t>0970</t>
  </si>
  <si>
    <t>Istraživanje i razvoj obrazovanja</t>
  </si>
  <si>
    <t>A577000</t>
  </si>
  <si>
    <t>ADMINISTRACIJA I UPRAVLJANJE</t>
  </si>
  <si>
    <t>0980</t>
  </si>
  <si>
    <t>Usluge obrazovanja koje nisu drugdje svrstane</t>
  </si>
  <si>
    <t>A577004</t>
  </si>
  <si>
    <t>PROVEDBA KURIKULARNE REFORME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</si>
  <si>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</si>
  <si>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</si>
  <si>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</si>
  <si>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</si>
  <si>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</si>
  <si>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</si>
  <si>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</si>
  <si>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</si>
  <si>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A577028</t>
  </si>
  <si>
    <t>POTICAJI HRVATSKOJ ZAJEDNICI TEHNIČKE KULTURE</t>
  </si>
  <si>
    <t>0820</t>
  </si>
  <si>
    <t>Službe kulture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</si>
  <si>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</si>
  <si>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</si>
  <si>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</si>
  <si>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</si>
  <si>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</si>
  <si>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</si>
  <si>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</si>
  <si>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</si>
  <si>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</si>
  <si>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</si>
  <si>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</si>
  <si>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</si>
  <si>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</si>
  <si>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</si>
  <si>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</si>
  <si>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</si>
  <si>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</si>
  <si>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</si>
  <si>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</si>
  <si>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</si>
  <si>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</si>
  <si>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</si>
  <si>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</si>
  <si>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</si>
  <si>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A578066</t>
  </si>
  <si>
    <t>ERASMUS PLUS - PROJEKT PROFFORMANCE - RAZVOJ SUSTAVA OCJENJIVANJA RADA I NAGRAĐIVANJA PROFESORA NA VISOKIM UČILIŠTIMA</t>
  </si>
  <si>
    <t>A579004</t>
  </si>
  <si>
    <t>POTICANJE IZVANNASTAVNIH AKTIVNOSTI U OŠ</t>
  </si>
  <si>
    <t>A579072</t>
  </si>
  <si>
    <t>POTPORA UČENICIMA RASELJENIMA IZ UKRAJINE</t>
  </si>
  <si>
    <t>A580003</t>
  </si>
  <si>
    <t>POTICANJE IZVANNASTAVNIH AKTIVNOSTI U SREDNJIM ŠKOLAMA I VISOKOŠKOLSKOM OBRAZOVANJU</t>
  </si>
  <si>
    <t>0922</t>
  </si>
  <si>
    <t>Više srednjoškolsko obrazovanje</t>
  </si>
  <si>
    <t>A676065</t>
  </si>
  <si>
    <t>ERASMUS+ PROJEKT BWSE FORWARD - BOLONJA OČIMA ZAINTERESIRANIH DIONIKA ZA SNAŽNIJU BUDUĆNOST BOLONJSKOG PROCESA</t>
  </si>
  <si>
    <t>A676070</t>
  </si>
  <si>
    <t>ERASMUS+ EUROPSKO ISTRAŽIVANJE PRAĆENJA OSOBA S DIPLOMOM (GT-HRVATSKA)</t>
  </si>
  <si>
    <t>A676072</t>
  </si>
  <si>
    <t>ERASMUS PLUS - PROJEKTI</t>
  </si>
  <si>
    <t>A679008</t>
  </si>
  <si>
    <t>PROGRAM RAZVOJNE SURADNJE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</si>
  <si>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</si>
  <si>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</si>
  <si>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</si>
  <si>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</si>
  <si>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</si>
  <si>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</si>
  <si>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</si>
  <si>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</si>
  <si>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</si>
  <si>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</si>
  <si>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A733063</t>
  </si>
  <si>
    <t>ERASMUS+ KORIŠTENJE PODATAKA S CILJEM UNAPRJEĐENJA KVALITETE U SUSTAVU ODGOJA I OBRAZOVANJA - DATA DRIVE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</si>
  <si>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</si>
  <si>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</si>
  <si>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</si>
  <si>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</si>
  <si>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</si>
  <si>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</si>
  <si>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</si>
  <si>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</si>
  <si>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</si>
  <si>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</si>
  <si>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</si>
  <si>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</si>
  <si>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</si>
  <si>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</si>
  <si>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</si>
  <si>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</si>
  <si>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</si>
  <si>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</si>
  <si>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</si>
  <si>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</si>
  <si>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</si>
  <si>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</si>
  <si>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A768061</t>
  </si>
  <si>
    <t>ERASMUS+ UČINKOVITO PARTNERSTVO ZA UNAPRIJEĐENO PRIZNAVANJE - EPER</t>
  </si>
  <si>
    <t>A768064</t>
  </si>
  <si>
    <t>ERASMUS+ PROJEKT TRACER - TRANSPARENTNOST HRVATSKIH KVALIFIKACIJA RADI LAKŠEG PRIZNAVANJA</t>
  </si>
  <si>
    <t>A768065</t>
  </si>
  <si>
    <t>OBZOR 2020 - MENTORSTVO ZA UNAPRJEĐENJE ŠKOLE - MENSI</t>
  </si>
  <si>
    <t>A768071</t>
  </si>
  <si>
    <t>ERASMUS PLUS - AKTIVNOSTI SURADNIČKOG UČENJA I RESURSI ZA POTPORU NAČELA I SMJERNICA ZA SOCIJALNU DIMENZIJU - PLAR-U-PAGS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</si>
  <si>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</si>
  <si>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</si>
  <si>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</si>
  <si>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</si>
  <si>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</si>
  <si>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</si>
  <si>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</si>
  <si>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</si>
  <si>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K579064</t>
  </si>
  <si>
    <t>KAPITALNE INVESTICIJE U OSNOVNOM I SREDNJEM ŠKOLSTVU</t>
  </si>
  <si>
    <t>K580073</t>
  </si>
  <si>
    <t>IZGRADNJA ŠKOLSKE SPORTSKE DVORANE SREDNJE ŠKOLE ZABOK</t>
  </si>
  <si>
    <t>K621173</t>
  </si>
  <si>
    <t>INFORMACIJSKA INFRASTRUKTURA SUSTAVA VISOKOG OBRAZOVANJA</t>
  </si>
  <si>
    <t>K676066</t>
  </si>
  <si>
    <t>OBNOVA ZGRADA OŠTEĆENIH U POTRESU S ENERGETSKOM OBNOVOM - NPOO (C6.1.R1-I2)</t>
  </si>
  <si>
    <t>K733067</t>
  </si>
  <si>
    <t>OP UČINKOVITI LJUDSKI POTENCIJALI 2021.-2027., PRIORITET 2</t>
  </si>
  <si>
    <t>0950</t>
  </si>
  <si>
    <t>Obrazovanje koje se ne može definirati po stupnju</t>
  </si>
  <si>
    <t>K768066</t>
  </si>
  <si>
    <t>OBNOVA INFRASTRUKTURE I OPREME U PODRUČJU OBRAZOVANJA OŠTEĆENE POTRESOM</t>
  </si>
  <si>
    <t>K768070</t>
  </si>
  <si>
    <t>OBNOVA INFRASTRUKTURE U PODRUČJU OBRAZOVANJA OŠTEĆENE POTRESOM FSEU.2022.MZO</t>
  </si>
  <si>
    <t>K818050</t>
  </si>
  <si>
    <t>OP UČINKOVITI LJUDSKI POTENCIJALI 2014.-2020., PRIORITET 3 i 4</t>
  </si>
  <si>
    <t>T580070</t>
  </si>
  <si>
    <t>SANACIJA POSLJEDICA POTRESA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</si>
  <si>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</si>
  <si>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</si>
  <si>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</si>
  <si>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</si>
  <si>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</si>
  <si>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</si>
  <si>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</si>
  <si>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</si>
  <si>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</si>
  <si>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</si>
  <si>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K578010</t>
  </si>
  <si>
    <t>IZGRADNJA DJEČJEG CENTRA VOŠTARNICA</t>
  </si>
  <si>
    <t>K580071</t>
  </si>
  <si>
    <t>KAPITALNE DONACIJE DJEČJIM VRTIĆIMA</t>
  </si>
  <si>
    <t>K676067</t>
  </si>
  <si>
    <t>IZGRADNJA, DOGRADNJA, REKONSTRUKCIJA I OPREMANJE PREDŠKOLSKIH USTANOVA - NPOO (C3.1.R1-I1)</t>
  </si>
  <si>
    <t>K676071</t>
  </si>
  <si>
    <t>FISKALNA ODRŽIVOST DJEČJIH VRTIĆA</t>
  </si>
  <si>
    <t>A579000</t>
  </si>
  <si>
    <t>OSNOVNOŠKOLSKO OBRAZOVANJE</t>
  </si>
  <si>
    <t>0180</t>
  </si>
  <si>
    <t>Prijenosi općeg karaktera između različitih državnih razina</t>
  </si>
  <si>
    <t>A579003</t>
  </si>
  <si>
    <t>ODGOJ I NAOBRAZBA UČENIKA S TEŠKOĆAMA U RAZVOJU U OSNOVNIM ŠKOLAMA</t>
  </si>
  <si>
    <t>A579007</t>
  </si>
  <si>
    <t>PRAVOMOĆNE SUDSKE PRESUDE</t>
  </si>
  <si>
    <t>A579069</t>
  </si>
  <si>
    <t>RAZVOJ PREDŠKOLSKOG I OSNOVNOŠKOLSKOG SUSTAVA ODGOJA I OBRAZOVANJA</t>
  </si>
  <si>
    <t>A768072</t>
  </si>
  <si>
    <t>PREHRANA ZA UČENIKE U OSNOVNIM ŠKOLAMA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</si>
  <si>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</si>
  <si>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</si>
  <si>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</si>
  <si>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</si>
  <si>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</si>
  <si>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</si>
  <si>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</si>
  <si>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</si>
  <si>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</si>
  <si>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</si>
  <si>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A580000</t>
  </si>
  <si>
    <t>SREDNJOŠKOLSKO OBRAZOVANJE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</si>
  <si>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</si>
  <si>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</si>
  <si>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</si>
  <si>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</si>
  <si>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</si>
  <si>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</si>
  <si>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</si>
  <si>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</si>
  <si>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</si>
  <si>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</si>
  <si>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</si>
  <si>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</si>
  <si>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</si>
  <si>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</si>
  <si>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</si>
  <si>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</si>
  <si>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</si>
  <si>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K676064</t>
  </si>
  <si>
    <t>TALIJANSKA SŠ LEONARDO DA VINCI BUJE-REKONSTRUKCIJA I DOGRADNJA</t>
  </si>
  <si>
    <t>K767032</t>
  </si>
  <si>
    <t>OBRTNIČKA ŠKOLA SISAK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</si>
  <si>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</si>
  <si>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</si>
  <si>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</si>
  <si>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</si>
  <si>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</si>
  <si>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</si>
  <si>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</si>
  <si>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</si>
  <si>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</si>
  <si>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</si>
  <si>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</si>
  <si>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</si>
  <si>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</si>
  <si>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</si>
  <si>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</si>
  <si>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</si>
  <si>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</si>
  <si>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</si>
  <si>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</si>
  <si>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</si>
  <si>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</si>
  <si>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</si>
  <si>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</si>
  <si>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</si>
  <si>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</si>
  <si>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</si>
  <si>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</si>
  <si>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</si>
  <si>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</si>
  <si>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</si>
  <si>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</si>
  <si>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</si>
  <si>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</si>
  <si>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</si>
  <si>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</si>
  <si>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</si>
  <si>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</si>
  <si>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</si>
  <si>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A679079</t>
  </si>
  <si>
    <t>SVEUČILIŠTE U ZAGREBU - BICRO BIOCentar</t>
  </si>
  <si>
    <t>A767043</t>
  </si>
  <si>
    <t>RAZVOJ VISOKOG OBRAZOVANJA</t>
  </si>
  <si>
    <t>A578050</t>
  </si>
  <si>
    <t>POTPORA INOVACIJSKIM PROCESIMA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</si>
  <si>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</si>
  <si>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</si>
  <si>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</si>
  <si>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</si>
  <si>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A621179</t>
  </si>
  <si>
    <t>TROŠKOVI NACIONALNOG VIJEĆA ZA VISOKO OBRAZOVANJE, ZNANOST I TEHNOLOŠKI RAZVOJ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</si>
  <si>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</si>
  <si>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</si>
  <si>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</si>
  <si>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</si>
  <si>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</si>
  <si>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</si>
  <si>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</si>
  <si>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</si>
  <si>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</si>
  <si>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</si>
  <si>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A679005</t>
  </si>
  <si>
    <t>ČLANSTVO U MEĐUNARODNIM UDRUGAMA</t>
  </si>
  <si>
    <t>A733050</t>
  </si>
  <si>
    <t>PRAĆENJE I IMPLEMENTACIJA POLITIKA EUROPSKOG ISTRAŽIVAČKOG PROSTORA (ERA)</t>
  </si>
  <si>
    <t>A733056</t>
  </si>
  <si>
    <t>EUROPSKI ZNANSTVENI PROJEKTI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</si>
  <si>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</si>
  <si>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</si>
  <si>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</si>
  <si>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</si>
  <si>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</si>
  <si>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</si>
  <si>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</si>
  <si>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</si>
  <si>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</si>
  <si>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</si>
  <si>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</si>
  <si>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</si>
  <si>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</si>
  <si>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</si>
  <si>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</si>
  <si>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</si>
  <si>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K676068</t>
  </si>
  <si>
    <t>OP KONKURENTNOST I KOHEZIJA 2021.-2027., PRIORITET 1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</si>
  <si>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</si>
  <si>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</si>
  <si>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</si>
  <si>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</si>
  <si>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</si>
  <si>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</si>
  <si>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</si>
  <si>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</si>
  <si>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</si>
  <si>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</si>
  <si>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A621001</t>
  </si>
  <si>
    <t>REDOVNA DJELATNOST SVEUČILIŠTA U ZAGREBU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</si>
  <si>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</si>
  <si>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</si>
  <si>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</si>
  <si>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</si>
  <si>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</si>
  <si>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</si>
  <si>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</si>
  <si>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</si>
  <si>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</si>
  <si>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</si>
  <si>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</si>
  <si>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</si>
  <si>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</si>
  <si>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</si>
  <si>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</si>
  <si>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</si>
  <si>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</si>
  <si>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</si>
  <si>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</si>
  <si>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</si>
  <si>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</si>
  <si>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</si>
  <si>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</si>
  <si>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</si>
  <si>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</si>
  <si>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A679072</t>
  </si>
  <si>
    <t>EU PROJEKTI SVEUČILIŠTA U RIJECI (IZ EVIDENCIJSKIH PRIHODA)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</si>
  <si>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</si>
  <si>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</si>
  <si>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</si>
  <si>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</si>
  <si>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</si>
  <si>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</si>
  <si>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</si>
  <si>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</si>
  <si>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</si>
  <si>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</si>
  <si>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</si>
  <si>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</si>
  <si>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</si>
  <si>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</si>
  <si>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</si>
  <si>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</si>
  <si>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</si>
  <si>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</si>
  <si>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</si>
  <si>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</si>
  <si>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</si>
  <si>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</si>
  <si>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</si>
  <si>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</si>
  <si>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</si>
  <si>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</si>
  <si>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</si>
  <si>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</si>
  <si>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</si>
  <si>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</si>
  <si>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</si>
  <si>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</si>
  <si>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</si>
  <si>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</si>
  <si>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</si>
  <si>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</si>
  <si>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</si>
  <si>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</si>
  <si>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</si>
  <si>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</si>
  <si>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</si>
  <si>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</si>
  <si>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</si>
  <si>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</si>
  <si>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</si>
  <si>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</si>
  <si>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K621061</t>
  </si>
  <si>
    <t>ODRŽAVANJE OBJEKATA VISOKOOBRAZOVNIH USTANOVA</t>
  </si>
  <si>
    <t>K679084</t>
  </si>
  <si>
    <t>K679106</t>
  </si>
  <si>
    <t>OP UČINKOVITI LJUDSKI POTENCIJALI 2014.-2020., PRIORITET 3</t>
  </si>
  <si>
    <t>K679116</t>
  </si>
  <si>
    <t>K679119</t>
  </si>
  <si>
    <t>K679122</t>
  </si>
  <si>
    <t>RAZVOJ MREŽE SEIZMOLOŠKIH PODATAKA - NPOO (C6.1.R4-I1)</t>
  </si>
  <si>
    <t>K679125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</si>
  <si>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</si>
  <si>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</si>
  <si>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</si>
  <si>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</si>
  <si>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</si>
  <si>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</si>
  <si>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A622009</t>
  </si>
  <si>
    <t>POTICAJ RAZVOJA ZNANOSTI I ULAGANJA U KADROVE - FINANCIRANJE ŠKOLARINA ZA POSLIJEDIPLOMSKI STUDIJ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</si>
  <si>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</si>
  <si>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</si>
  <si>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</si>
  <si>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</si>
  <si>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</si>
  <si>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</si>
  <si>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</si>
  <si>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</si>
  <si>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</si>
  <si>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</si>
  <si>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</si>
  <si>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</si>
  <si>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</si>
  <si>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</si>
  <si>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</si>
  <si>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</si>
  <si>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</si>
  <si>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</si>
  <si>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</si>
  <si>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</si>
  <si>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</si>
  <si>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</si>
  <si>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</si>
  <si>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</si>
  <si>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</si>
  <si>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</si>
  <si>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A622145</t>
  </si>
  <si>
    <t>K622116</t>
  </si>
  <si>
    <t>KNJIGE, UMJETNIČKA DJELA I OSTALE IZLOŽBENE VRIJEDNOSTI</t>
  </si>
  <si>
    <t>K622147</t>
  </si>
  <si>
    <t>PROJEKT E-SVEUČILIŠTA - NPOO (C.3.1. R2-I1)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</si>
  <si>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</si>
  <si>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</si>
  <si>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</si>
  <si>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</si>
  <si>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</si>
  <si>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</si>
  <si>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</si>
  <si>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</si>
  <si>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</si>
  <si>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</si>
  <si>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</si>
  <si>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</si>
  <si>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</si>
  <si>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</si>
  <si>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</si>
  <si>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</si>
  <si>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</si>
  <si>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</si>
  <si>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A628090</t>
  </si>
  <si>
    <t>UNAPRJEĐENJE JEDNAKIH MOGUĆNOSTI U OBRAZOVANJU ZA UČENIKE S TEŠKOĆAMA U RAZVOJU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</si>
  <si>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</si>
  <si>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</si>
  <si>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</si>
  <si>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</si>
  <si>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</si>
  <si>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</si>
  <si>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</si>
  <si>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</si>
  <si>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</si>
  <si>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</si>
  <si>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 - NPOO (C3.2.R2)</t>
  </si>
  <si>
    <t>K628095</t>
  </si>
  <si>
    <t>HRVATSKA KVANTNA KOMUNIKACIJSKA INFRASTRUKTURA - CRO QCI - NPOO (C3.2.R2-I2)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</si>
  <si>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</si>
  <si>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</si>
  <si>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</si>
  <si>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</si>
  <si>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A622146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</si>
  <si>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</si>
  <si>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</si>
  <si>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</si>
  <si>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</si>
  <si>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A628098</t>
  </si>
  <si>
    <t>K628055</t>
  </si>
  <si>
    <t>SRCE -IZRAVNA KAPITALNA ULAGANJA</t>
  </si>
  <si>
    <t>K628087</t>
  </si>
  <si>
    <t>OP KONKURENTNOST I KOHEZIJA 2014.-2020., PRIORITETI 1 i 10</t>
  </si>
  <si>
    <t>K628094</t>
  </si>
  <si>
    <t>INFORMACIJSKI SUSTAVI EVIDENCIJA U VISOKOM OBRAZOVANJU - ISEVO - NPOO (C3.1.R2-I1)</t>
  </si>
  <si>
    <t>K628097</t>
  </si>
  <si>
    <t>A579073</t>
  </si>
  <si>
    <t>UČIMO PODUZETNIŠTVO 5.0</t>
  </si>
  <si>
    <t>A580006</t>
  </si>
  <si>
    <t>STRUČNO USAVRŠAVANJE U OKVIRU ŽUPANIJSKIH STRUČNIH VIJEĆA SREDNJE ŠKOLE</t>
  </si>
  <si>
    <t>A580072</t>
  </si>
  <si>
    <t>A733001</t>
  </si>
  <si>
    <t>ADMINISTRACIJA I UPRAVLJANJE AGENCIJE ZA ODGOJ I OBRAZOVANJE</t>
  </si>
  <si>
    <t>A733027</t>
  </si>
  <si>
    <t>STRUČNO USAVRŠAVANJE U OKVIRU ŽUPANIJSKIH STRUČNIH VIJEĆA OSNOVNE ŠKOLE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</si>
  <si>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</si>
  <si>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</si>
  <si>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</si>
  <si>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</si>
  <si>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K767054</t>
  </si>
  <si>
    <t>A621155</t>
  </si>
  <si>
    <t>ADMINISTRACIJA I UPRAVLJANJE AGENCIJE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</si>
  <si>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</si>
  <si>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</si>
  <si>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</si>
  <si>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</si>
  <si>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</si>
  <si>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</si>
  <si>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</si>
  <si>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</si>
  <si>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</si>
  <si>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</si>
  <si>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</si>
  <si>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</si>
  <si>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</si>
  <si>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</si>
  <si>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</si>
  <si>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</si>
  <si>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</si>
  <si>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</si>
  <si>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</si>
  <si>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</si>
  <si>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</si>
  <si>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</si>
  <si>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A867014</t>
  </si>
  <si>
    <t>ERASMUS - JAČANJE MULTIPARTNERSKE SURADNJE U PRUŽANJU USLUGA CJELOŽIVOTNOG PROFESIONALNOG USMJERAVANJA - KEEP IN PACT</t>
  </si>
  <si>
    <t>A867015</t>
  </si>
  <si>
    <t>ERASMUS PLUS - ALOCIRANJE KREDITNIH BODOVA U EUROPSKIM STRUČNIM PROGRAMIMA - ACEPT</t>
  </si>
  <si>
    <t>A867016</t>
  </si>
  <si>
    <t>ERASMUS PLUS - KATALOG ONLINE PROGRAMA I BAZE PODATAKA ZA VIDLJIVOST I PRIZNAVANJE -OCTRA</t>
  </si>
  <si>
    <t>A867018</t>
  </si>
  <si>
    <t>PRIMJENA HRVATSKOG KVALIFIKACIJSKOG OKVIRA U VISOKOM OBRAZOVANJU</t>
  </si>
  <si>
    <t>A867019</t>
  </si>
  <si>
    <t>DIGITALNA PREOBRAZBA VISOKOG OBRAZOVANJA – e-SVEUČILIŠTA - NPOO (C3.1.R2)</t>
  </si>
  <si>
    <t>A867021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</si>
  <si>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</si>
  <si>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</si>
  <si>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</si>
  <si>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</si>
  <si>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</si>
  <si>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K867020</t>
  </si>
  <si>
    <t>OP UČINKOVITI LJUDSKI POTENCIJALI 2021.-2027., PRIORITET 2 - OSIGURAVANJE KVALITETE U VISOKOM OBRAZOVANJU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</si>
  <si>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</si>
  <si>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</si>
  <si>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</si>
  <si>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</si>
  <si>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</si>
  <si>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</si>
  <si>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</si>
  <si>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</si>
  <si>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</si>
  <si>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</si>
  <si>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</si>
  <si>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 2014.-2020., PRIORITET 10</t>
  </si>
  <si>
    <t>K814012</t>
  </si>
  <si>
    <t>OP UČNIKOVITI LJUDSKI POTENCIJALI 2014.-2020., PRIORITET 3</t>
  </si>
  <si>
    <t>K814013</t>
  </si>
  <si>
    <t>OP UČINKOVITI LJUDSKI POTENCIJALI 2021.-2027., PRIORITET 2 - OBRAZOVANJE I CJELOŽIVOTNO UČENJE</t>
  </si>
  <si>
    <t>A589088</t>
  </si>
  <si>
    <t>ADMINISTRACIJA I UPRAVLJANJE AGENCIJE ZA MOBILNOST I EU PROGRAME</t>
  </si>
  <si>
    <t>A589091</t>
  </si>
  <si>
    <t>PROVEDBA MREŽNIH PROJEKATA FINANCIRANIH IZ OKVIRNIH PROGRAMA EU-A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</si>
  <si>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</si>
  <si>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</si>
  <si>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</si>
  <si>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</si>
  <si>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</si>
  <si>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</si>
  <si>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</si>
  <si>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</si>
  <si>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</si>
  <si>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</si>
  <si>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</si>
  <si>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</si>
  <si>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</si>
  <si>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</si>
  <si>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</si>
  <si>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</si>
  <si>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</si>
  <si>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</si>
  <si>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</si>
  <si>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</si>
  <si>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</si>
  <si>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</si>
  <si>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</si>
  <si>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</si>
  <si>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</si>
  <si>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</si>
  <si>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</si>
  <si>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</si>
  <si>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</si>
  <si>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</si>
  <si>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</si>
  <si>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</si>
  <si>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</si>
  <si>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</si>
  <si>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</si>
  <si>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</si>
  <si>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</si>
  <si>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</si>
  <si>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</si>
  <si>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</si>
  <si>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</si>
  <si>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</si>
  <si>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</si>
  <si>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</si>
  <si>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</si>
  <si>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</si>
  <si>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</si>
  <si>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</si>
  <si>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</si>
  <si>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</si>
  <si>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</si>
  <si>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</si>
  <si>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</si>
  <si>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</si>
  <si>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</si>
  <si>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</si>
  <si>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</si>
  <si>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</si>
  <si>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</si>
  <si>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</si>
  <si>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</si>
  <si>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</si>
  <si>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</si>
  <si>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</si>
  <si>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</si>
  <si>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</si>
  <si>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</si>
  <si>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</si>
  <si>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</si>
  <si>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</si>
  <si>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</si>
  <si>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</si>
  <si>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</si>
  <si>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A848048</t>
  </si>
  <si>
    <t>EPALE - NACIONALNA SLUŽBA ZA PODRŠKU ZA REPUBLIKU HRVATSKU 2022.-2024. (EPALE V)</t>
  </si>
  <si>
    <t>A848051</t>
  </si>
  <si>
    <t>K848038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</si>
  <si>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</si>
  <si>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</si>
  <si>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</si>
  <si>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</si>
  <si>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T848027</t>
  </si>
  <si>
    <t>OP UČINKOVITI LJUDSKI POTENCIJALI 2014. - 2020., PRIORITET 5</t>
  </si>
  <si>
    <t>A557042</t>
  </si>
  <si>
    <t>PROGRAM DOKTORANADA I POSLIJEDOKTORANADA HRVATSKE ZAKLADE ZA ZNANOST</t>
  </si>
  <si>
    <t>A578055</t>
  </si>
  <si>
    <t>HRVATSKO-ŠVICARSKI ISTRAŽIVAČKI PROGRAM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</si>
  <si>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</si>
  <si>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</si>
  <si>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</si>
  <si>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</si>
  <si>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</si>
  <si>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</si>
  <si>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</si>
  <si>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</si>
  <si>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</si>
  <si>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</si>
  <si>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A621048</t>
  </si>
  <si>
    <t>PROJEKTNO FINANCIRANJE ZNANSTVENE DJELATNOSTI</t>
  </si>
  <si>
    <t>A733055</t>
  </si>
  <si>
    <t>PROGRAM IZVRSNOSTI U VISOKOM OBRAZOVANJU - TENURE-TRACK</t>
  </si>
  <si>
    <t>A733070</t>
  </si>
  <si>
    <t>OBZOR ERA-NET QUANTERA II</t>
  </si>
  <si>
    <t>A733071</t>
  </si>
  <si>
    <t>OBZOR ERA-NET BLUEBIOECONOMY</t>
  </si>
  <si>
    <t>A733073</t>
  </si>
  <si>
    <t>PROGRAM RAZVOJA KARIJERA MLADIH ISTRAŽIVAČA - IZOBRAZBA NOVIH DOKTORA ZNANOSTI - NPOO (C3.2. R2-I1 )</t>
  </si>
  <si>
    <t>K733069</t>
  </si>
  <si>
    <t>NOVI PODPROJEKT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</si>
  <si>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</si>
  <si>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</si>
  <si>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</si>
  <si>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</si>
  <si>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</si>
  <si>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</si>
  <si>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</si>
  <si>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</si>
  <si>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</si>
  <si>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</si>
  <si>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</si>
  <si>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</si>
  <si>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</si>
  <si>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</si>
  <si>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</si>
  <si>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</si>
  <si>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</si>
  <si>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Ulaganje u organizacijsku reformu i infrastrukturu sektora istraživanja, razvoja i inovacija</t>
  </si>
  <si>
    <t>K578051.005</t>
  </si>
  <si>
    <t>Veliki projekt: ˝Dječji centar za translacijsku medicinu˝ Dječje bolnice Srebrnjak</t>
  </si>
  <si>
    <t>K578051.008</t>
  </si>
  <si>
    <t>Poziv Centri kompetencija</t>
  </si>
  <si>
    <t>K578051.009</t>
  </si>
  <si>
    <t>Tehnička pomoć za MZO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</si>
  <si>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</si>
  <si>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</si>
  <si>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</si>
  <si>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</si>
  <si>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</si>
  <si>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</si>
  <si>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</si>
  <si>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</si>
  <si>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</si>
  <si>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</si>
  <si>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</si>
  <si>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</si>
  <si>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</si>
  <si>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</si>
  <si>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K818050.008</t>
  </si>
  <si>
    <t>Razvoj, unapređenje i provedba stručne prakse u visokom obrazovanju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</si>
  <si>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</si>
  <si>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</si>
  <si>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</si>
  <si>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</si>
  <si>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K818050.023</t>
  </si>
  <si>
    <t>MZO Tehnička pomoć OP ULJP faza I</t>
  </si>
  <si>
    <t>K818050.024</t>
  </si>
  <si>
    <t>Informatizacija procesa i uspostava cjelovite elektroničke usluge upisa u odgojne i obrazovne ustanove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</si>
  <si>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</si>
  <si>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</si>
  <si>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A679071.005</t>
  </si>
  <si>
    <t>ERASMUS+ projekt individualne mobilnosti nastavnog i nenastavnog osoblja kroz boravak na inozemnim ustanovama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</si>
  <si>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</si>
  <si>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</si>
  <si>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</si>
  <si>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</si>
  <si>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</si>
  <si>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</si>
  <si>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</si>
  <si>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</si>
  <si>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</si>
  <si>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</si>
  <si>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</si>
  <si>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</si>
  <si>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</si>
  <si>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</si>
  <si>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</si>
  <si>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</si>
  <si>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</si>
  <si>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</si>
  <si>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</si>
  <si>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</si>
  <si>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</si>
  <si>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</si>
  <si>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</si>
  <si>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</si>
  <si>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</si>
  <si>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</si>
  <si>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</si>
  <si>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</si>
  <si>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</si>
  <si>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</si>
  <si>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</si>
  <si>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</si>
  <si>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</si>
  <si>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</si>
  <si>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</si>
  <si>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</si>
  <si>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</si>
  <si>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</si>
  <si>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</si>
  <si>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</si>
  <si>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</si>
  <si>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</si>
  <si>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</si>
  <si>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</si>
  <si>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</si>
  <si>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</si>
  <si>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</si>
  <si>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</si>
  <si>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DATACROSS – Napredne metode i tehnologije u znanosti o podacima i kooperativnim sustavima</t>
  </si>
  <si>
    <t>A679071.083</t>
  </si>
  <si>
    <t>Istraživanje utjecaja metalnih promotora rijetkih zemalja i stupnja uređenja na redoks svojstva sustava CeO2-ZrO2</t>
  </si>
  <si>
    <t>A679072.001</t>
  </si>
  <si>
    <t>ERASMUS+ projekt razvoja prometnih modaliteta kod trajekata i putničkih brodova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</si>
  <si>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</si>
  <si>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</si>
  <si>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</si>
  <si>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</si>
  <si>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</si>
  <si>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</si>
  <si>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</si>
  <si>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</si>
  <si>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</si>
  <si>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</si>
  <si>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</si>
  <si>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</si>
  <si>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</si>
  <si>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</si>
  <si>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</si>
  <si>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</si>
  <si>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</si>
  <si>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</si>
  <si>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</si>
  <si>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</si>
  <si>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</si>
  <si>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</si>
  <si>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</si>
  <si>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</si>
  <si>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</si>
  <si>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</si>
  <si>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</si>
  <si>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</si>
  <si>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</si>
  <si>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</si>
  <si>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</si>
  <si>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</si>
  <si>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</si>
  <si>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</si>
  <si>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</si>
  <si>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</si>
  <si>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</si>
  <si>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</si>
  <si>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</si>
  <si>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</si>
  <si>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</si>
  <si>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</si>
  <si>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</si>
  <si>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</si>
  <si>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</si>
  <si>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</si>
  <si>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</si>
  <si>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</si>
  <si>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</si>
  <si>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</si>
  <si>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</si>
  <si>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</si>
  <si>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</si>
  <si>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</si>
  <si>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</si>
  <si>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</si>
  <si>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</si>
  <si>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</si>
  <si>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</si>
  <si>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</si>
  <si>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</si>
  <si>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</si>
  <si>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</si>
  <si>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</si>
  <si>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</si>
  <si>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</si>
  <si>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</si>
  <si>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</si>
  <si>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</si>
  <si>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</si>
  <si>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</si>
  <si>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</si>
  <si>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</si>
  <si>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</si>
  <si>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</si>
  <si>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</si>
  <si>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</si>
  <si>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</si>
  <si>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</si>
  <si>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</si>
  <si>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</si>
  <si>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</si>
  <si>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</si>
  <si>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</si>
  <si>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</si>
  <si>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</si>
  <si>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</si>
  <si>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</si>
  <si>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</si>
  <si>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</si>
  <si>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</si>
  <si>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</si>
  <si>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</si>
  <si>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</si>
  <si>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</si>
  <si>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</si>
  <si>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</si>
  <si>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</si>
  <si>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</si>
  <si>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</si>
  <si>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</si>
  <si>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PRI-MJER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</si>
  <si>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</si>
  <si>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</si>
  <si>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</si>
  <si>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</si>
  <si>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</si>
  <si>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</si>
  <si>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</si>
  <si>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</si>
  <si>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</si>
  <si>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</si>
  <si>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</si>
  <si>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</si>
  <si>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</si>
  <si>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</si>
  <si>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</si>
  <si>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</si>
  <si>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</si>
  <si>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</si>
  <si>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</si>
  <si>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</si>
  <si>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</si>
  <si>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</si>
  <si>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</si>
  <si>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</si>
  <si>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</si>
  <si>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</si>
  <si>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</si>
  <si>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</si>
  <si>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</si>
  <si>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</si>
  <si>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</si>
  <si>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</si>
  <si>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</si>
  <si>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</si>
  <si>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</si>
  <si>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</si>
  <si>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</si>
  <si>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</si>
  <si>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</si>
  <si>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</si>
  <si>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</si>
  <si>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</si>
  <si>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</si>
  <si>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</si>
  <si>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</si>
  <si>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</si>
  <si>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</si>
  <si>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</si>
  <si>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</si>
  <si>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</si>
  <si>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</si>
  <si>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</si>
  <si>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</si>
  <si>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</si>
  <si>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</si>
  <si>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</si>
  <si>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</si>
  <si>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</si>
  <si>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</si>
  <si>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</si>
  <si>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</si>
  <si>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</si>
  <si>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</si>
  <si>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</si>
  <si>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</si>
  <si>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</si>
  <si>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</si>
  <si>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</si>
  <si>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</si>
  <si>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</si>
  <si>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</si>
  <si>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</si>
  <si>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</si>
  <si>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</si>
  <si>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</si>
  <si>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</si>
  <si>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</si>
  <si>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</si>
  <si>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</si>
  <si>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</si>
  <si>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</si>
  <si>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</si>
  <si>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</si>
  <si>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</si>
  <si>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</si>
  <si>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</si>
  <si>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</si>
  <si>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</si>
  <si>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</si>
  <si>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</si>
  <si>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</si>
  <si>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</si>
  <si>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</si>
  <si>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</si>
  <si>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</si>
  <si>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</si>
  <si>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</si>
  <si>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</si>
  <si>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</si>
  <si>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</si>
  <si>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</si>
  <si>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</si>
  <si>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</si>
  <si>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</si>
  <si>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</si>
  <si>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</si>
  <si>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</si>
  <si>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</si>
  <si>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</si>
  <si>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</si>
  <si>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</si>
  <si>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</si>
  <si>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</si>
  <si>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</si>
  <si>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</si>
  <si>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</si>
  <si>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</si>
  <si>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</si>
  <si>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</si>
  <si>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</si>
  <si>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</si>
  <si>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</si>
  <si>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</si>
  <si>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</si>
  <si>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</si>
  <si>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</si>
  <si>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</si>
  <si>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</si>
  <si>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</si>
  <si>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</si>
  <si>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</si>
  <si>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</si>
  <si>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</si>
  <si>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</si>
  <si>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</si>
  <si>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</si>
  <si>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A679074.011</t>
  </si>
  <si>
    <t>ERASMUS + EU-CONEXUXS</t>
  </si>
  <si>
    <t>A679074.013</t>
  </si>
  <si>
    <t>ERASMUS+ KA1- mobilnost u visokom obrazovanju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</si>
  <si>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</si>
  <si>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</si>
  <si>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</si>
  <si>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</si>
  <si>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</si>
  <si>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</si>
  <si>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</si>
  <si>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</si>
  <si>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</si>
  <si>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</si>
  <si>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</si>
  <si>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</si>
  <si>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</si>
  <si>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</si>
  <si>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</si>
  <si>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</si>
  <si>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</si>
  <si>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</si>
  <si>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</si>
  <si>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</si>
  <si>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</si>
  <si>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</si>
  <si>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</si>
  <si>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</si>
  <si>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</si>
  <si>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</si>
  <si>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</si>
  <si>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</si>
  <si>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</si>
  <si>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</si>
  <si>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</si>
  <si>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</si>
  <si>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</si>
  <si>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</si>
  <si>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</si>
  <si>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</si>
  <si>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</si>
  <si>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</si>
  <si>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</si>
  <si>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</si>
  <si>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</si>
  <si>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</si>
  <si>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</si>
  <si>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</si>
  <si>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</si>
  <si>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</si>
  <si>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</si>
  <si>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</si>
  <si>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</si>
  <si>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</si>
  <si>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</si>
  <si>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</si>
  <si>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</si>
  <si>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</si>
  <si>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</si>
  <si>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</si>
  <si>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</si>
  <si>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</si>
  <si>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</si>
  <si>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</si>
  <si>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</si>
  <si>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</si>
  <si>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</si>
  <si>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</si>
  <si>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</si>
  <si>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</si>
  <si>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A679076.001</t>
  </si>
  <si>
    <t>INTERREG SLO-HR Živi dvorci - projekt očuvanja kulturnog nasljeđa</t>
  </si>
  <si>
    <t>A679076.003</t>
  </si>
  <si>
    <t>ERASMUS+ KA107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</si>
  <si>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</si>
  <si>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</si>
  <si>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</si>
  <si>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</si>
  <si>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</si>
  <si>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</si>
  <si>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A679076.009</t>
  </si>
  <si>
    <t>Moderno obrazovanje prvostupnika mehatronike</t>
  </si>
  <si>
    <t>A679076.011</t>
  </si>
  <si>
    <t>Snaga vještina</t>
  </si>
  <si>
    <t>A679076.012</t>
  </si>
  <si>
    <t>Bespilotne letjelice</t>
  </si>
  <si>
    <t>A679076.013</t>
  </si>
  <si>
    <t>Stipendiranje studenata visokih učilišta iz područja biotehničkih znanosti na području Slavonije, Baranje i Srijema</t>
  </si>
  <si>
    <t>A679076.017</t>
  </si>
  <si>
    <t>Razvoj uređaja sa potopljenim isparivačem</t>
  </si>
  <si>
    <t>A679076.025</t>
  </si>
  <si>
    <t>Uncorking rural heritahege - autohtona proizvodnja fermentiranih pića radi lokalne kulturne i ekološke održivosti</t>
  </si>
  <si>
    <t>A679076.027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</si>
  <si>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</si>
  <si>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</si>
  <si>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</si>
  <si>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</si>
  <si>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</si>
  <si>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</si>
  <si>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</si>
  <si>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</si>
  <si>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</si>
  <si>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</si>
  <si>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</si>
  <si>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</si>
  <si>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</si>
  <si>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</si>
  <si>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</si>
  <si>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</si>
  <si>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</si>
  <si>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</si>
  <si>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</si>
  <si>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</si>
  <si>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</si>
  <si>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</si>
  <si>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</si>
  <si>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</si>
  <si>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</si>
  <si>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</si>
  <si>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</si>
  <si>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</si>
  <si>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</si>
  <si>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</si>
  <si>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</si>
  <si>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</si>
  <si>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</si>
  <si>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</si>
  <si>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</si>
  <si>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</si>
  <si>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</si>
  <si>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</si>
  <si>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</si>
  <si>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</si>
  <si>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</si>
  <si>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</si>
  <si>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</si>
  <si>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</si>
  <si>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</si>
  <si>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</si>
  <si>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</si>
  <si>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</si>
  <si>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</si>
  <si>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</si>
  <si>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</si>
  <si>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</si>
  <si>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</si>
  <si>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</si>
  <si>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</si>
  <si>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</si>
  <si>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</si>
  <si>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</si>
  <si>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</si>
  <si>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</si>
  <si>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</si>
  <si>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</si>
  <si>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</si>
  <si>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</si>
  <si>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</si>
  <si>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</si>
  <si>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</si>
  <si>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</si>
  <si>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</si>
  <si>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</si>
  <si>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</si>
  <si>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</si>
  <si>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</si>
  <si>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</si>
  <si>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</si>
  <si>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</si>
  <si>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</si>
  <si>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</si>
  <si>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</si>
  <si>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</si>
  <si>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</si>
  <si>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</si>
  <si>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</si>
  <si>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</si>
  <si>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</si>
  <si>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</si>
  <si>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</si>
  <si>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</si>
  <si>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</si>
  <si>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</si>
  <si>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</si>
  <si>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</si>
  <si>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</si>
  <si>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</si>
  <si>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</si>
  <si>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</si>
  <si>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</si>
  <si>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</si>
  <si>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</si>
  <si>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</si>
  <si>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</si>
  <si>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</si>
  <si>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</si>
  <si>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</si>
  <si>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</si>
  <si>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</si>
  <si>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</si>
  <si>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</si>
  <si>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</si>
  <si>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</si>
  <si>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</si>
  <si>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</si>
  <si>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</si>
  <si>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</si>
  <si>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</si>
  <si>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</si>
  <si>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</si>
  <si>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</si>
  <si>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</si>
  <si>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</si>
  <si>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</si>
  <si>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</si>
  <si>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</si>
  <si>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</si>
  <si>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</si>
  <si>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</si>
  <si>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</si>
  <si>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</si>
  <si>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</si>
  <si>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</si>
  <si>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</si>
  <si>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</si>
  <si>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</si>
  <si>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</si>
  <si>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</si>
  <si>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</si>
  <si>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</si>
  <si>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</si>
  <si>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</si>
  <si>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</si>
  <si>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</si>
  <si>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Provedba HKO-a na razini visokog obrazovanja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</si>
  <si>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</si>
  <si>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</si>
  <si>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</si>
  <si>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</si>
  <si>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</si>
  <si>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</si>
  <si>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</si>
  <si>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</si>
  <si>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</si>
  <si>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</si>
  <si>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</si>
  <si>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</si>
  <si>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</si>
  <si>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</si>
  <si>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</si>
  <si>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</si>
  <si>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</si>
  <si>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</si>
  <si>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</si>
  <si>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</si>
  <si>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</si>
  <si>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</si>
  <si>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</si>
  <si>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</si>
  <si>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</si>
  <si>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</si>
  <si>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</si>
  <si>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</si>
  <si>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</si>
  <si>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</si>
  <si>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</si>
  <si>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</si>
  <si>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</si>
  <si>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</si>
  <si>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</si>
  <si>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A679077.136</t>
  </si>
  <si>
    <t>BOWI - poticanje digitalnih inovacija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</si>
  <si>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</si>
  <si>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</si>
  <si>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</si>
  <si>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</si>
  <si>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</si>
  <si>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</si>
  <si>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</si>
  <si>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</si>
  <si>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DATACROSS -Napredne metode i tehnologije u znanosti o podatcima i kooperativnim sustavima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</si>
  <si>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</si>
  <si>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</si>
  <si>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</si>
  <si>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</si>
  <si>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</si>
  <si>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</si>
  <si>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</si>
  <si>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</si>
  <si>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</si>
  <si>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</si>
  <si>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</si>
  <si>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FIZIODENT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</si>
  <si>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</si>
  <si>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</si>
  <si>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</si>
  <si>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</si>
  <si>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</si>
  <si>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</si>
  <si>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</si>
  <si>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</si>
  <si>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</si>
  <si>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</si>
  <si>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</si>
  <si>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</si>
  <si>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</si>
  <si>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</si>
  <si>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</si>
  <si>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</si>
  <si>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</si>
  <si>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</si>
  <si>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</si>
  <si>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</si>
  <si>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</si>
  <si>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</si>
  <si>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</si>
  <si>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</si>
  <si>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A679078.023</t>
  </si>
  <si>
    <t>Europska noć istraživača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</si>
  <si>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</si>
  <si>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</si>
  <si>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</si>
  <si>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</si>
  <si>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</si>
  <si>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</si>
  <si>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</si>
  <si>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</si>
  <si>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A679078.044</t>
  </si>
  <si>
    <t>EXERTER Mreža pan-europskih stručnjaka za sigurnost eksploziva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</si>
  <si>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</si>
  <si>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</si>
  <si>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</si>
  <si>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</si>
  <si>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</si>
  <si>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</si>
  <si>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</si>
  <si>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</si>
  <si>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</si>
  <si>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</si>
  <si>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</si>
  <si>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</si>
  <si>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</si>
  <si>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</si>
  <si>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</si>
  <si>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</si>
  <si>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</si>
  <si>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</si>
  <si>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</si>
  <si>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</si>
  <si>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</si>
  <si>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</si>
  <si>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</si>
  <si>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</si>
  <si>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</si>
  <si>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</si>
  <si>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</si>
  <si>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</si>
  <si>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</si>
  <si>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</si>
  <si>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</si>
  <si>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</si>
  <si>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</si>
  <si>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</si>
  <si>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</si>
  <si>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</si>
  <si>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</si>
  <si>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</si>
  <si>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</si>
  <si>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</si>
  <si>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</si>
  <si>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</si>
  <si>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</si>
  <si>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</si>
  <si>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</si>
  <si>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</si>
  <si>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</si>
  <si>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</si>
  <si>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</si>
  <si>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</si>
  <si>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</si>
  <si>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</si>
  <si>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</si>
  <si>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</si>
  <si>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</si>
  <si>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</si>
  <si>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</si>
  <si>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</si>
  <si>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</si>
  <si>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</si>
  <si>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</si>
  <si>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</si>
  <si>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</si>
  <si>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</si>
  <si>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</si>
  <si>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</si>
  <si>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</si>
  <si>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</si>
  <si>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</si>
  <si>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</si>
  <si>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</si>
  <si>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</si>
  <si>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</si>
  <si>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</si>
  <si>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</si>
  <si>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</si>
  <si>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</si>
  <si>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</si>
  <si>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</si>
  <si>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</si>
  <si>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</si>
  <si>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</si>
  <si>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</si>
  <si>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</si>
  <si>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</si>
  <si>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</si>
  <si>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</si>
  <si>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</si>
  <si>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</si>
  <si>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</si>
  <si>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</si>
  <si>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</si>
  <si>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</si>
  <si>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</si>
  <si>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</si>
  <si>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</si>
  <si>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</si>
  <si>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</si>
  <si>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</si>
  <si>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</si>
  <si>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</si>
  <si>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</si>
  <si>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</si>
  <si>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</si>
  <si>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</si>
  <si>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</si>
  <si>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</si>
  <si>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</si>
  <si>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</si>
  <si>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</si>
  <si>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</si>
  <si>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</si>
  <si>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</si>
  <si>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</si>
  <si>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</si>
  <si>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</si>
  <si>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</si>
  <si>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</si>
  <si>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</si>
  <si>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</si>
  <si>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</si>
  <si>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</si>
  <si>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</si>
  <si>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</si>
  <si>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</si>
  <si>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</si>
  <si>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</si>
  <si>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</si>
  <si>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</si>
  <si>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</si>
  <si>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</si>
  <si>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</si>
  <si>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</si>
  <si>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</si>
  <si>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</si>
  <si>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</si>
  <si>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</si>
  <si>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</si>
  <si>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</si>
  <si>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</si>
  <si>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</si>
  <si>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</si>
  <si>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</si>
  <si>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</si>
  <si>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</si>
  <si>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</si>
  <si>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</si>
  <si>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</si>
  <si>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</si>
  <si>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</si>
  <si>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</si>
  <si>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</si>
  <si>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</si>
  <si>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</si>
  <si>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</si>
  <si>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</si>
  <si>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</si>
  <si>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</si>
  <si>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</si>
  <si>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</si>
  <si>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</si>
  <si>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</si>
  <si>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</si>
  <si>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</si>
  <si>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</si>
  <si>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</si>
  <si>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</si>
  <si>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</si>
  <si>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</si>
  <si>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</si>
  <si>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</si>
  <si>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</si>
  <si>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</si>
  <si>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</si>
  <si>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</si>
  <si>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</si>
  <si>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</si>
  <si>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</si>
  <si>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</si>
  <si>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</si>
  <si>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</si>
  <si>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</si>
  <si>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</si>
  <si>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</si>
  <si>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</si>
  <si>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</si>
  <si>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</si>
  <si>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</si>
  <si>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</si>
  <si>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</si>
  <si>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</si>
  <si>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</si>
  <si>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</si>
  <si>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</si>
  <si>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</si>
  <si>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</si>
  <si>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</si>
  <si>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</si>
  <si>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</si>
  <si>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</si>
  <si>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</si>
  <si>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</si>
  <si>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</si>
  <si>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</si>
  <si>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</si>
  <si>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</si>
  <si>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</si>
  <si>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</si>
  <si>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</si>
  <si>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</si>
  <si>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</si>
  <si>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</si>
  <si>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</si>
  <si>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</si>
  <si>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</si>
  <si>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</si>
  <si>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</si>
  <si>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</si>
  <si>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</si>
  <si>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</si>
  <si>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</si>
  <si>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</si>
  <si>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</si>
  <si>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</si>
  <si>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</si>
  <si>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</si>
  <si>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</si>
  <si>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</si>
  <si>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</si>
  <si>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</si>
  <si>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</si>
  <si>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</si>
  <si>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A679078.547</t>
  </si>
  <si>
    <t>AIFORS - ERA istraživačka grupa za umjetnu inteligenciju za robotiku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</si>
  <si>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</si>
  <si>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</si>
  <si>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</si>
  <si>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</si>
  <si>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</si>
  <si>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</si>
  <si>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</si>
  <si>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</si>
  <si>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</si>
  <si>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</si>
  <si>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</si>
  <si>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</si>
  <si>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</si>
  <si>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</si>
  <si>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</si>
  <si>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</si>
  <si>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</si>
  <si>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</si>
  <si>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</si>
  <si>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</si>
  <si>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</si>
  <si>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</si>
  <si>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</si>
  <si>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</si>
  <si>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</si>
  <si>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</si>
  <si>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</si>
  <si>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</si>
  <si>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</si>
  <si>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</si>
  <si>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</si>
  <si>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</si>
  <si>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</si>
  <si>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</si>
  <si>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</si>
  <si>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</si>
  <si>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</si>
  <si>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</si>
  <si>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</si>
  <si>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</si>
  <si>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</si>
  <si>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</si>
  <si>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</si>
  <si>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</si>
  <si>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</si>
  <si>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</si>
  <si>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</si>
  <si>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</si>
  <si>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</si>
  <si>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</si>
  <si>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</si>
  <si>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</si>
  <si>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</si>
  <si>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</si>
  <si>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</si>
  <si>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</si>
  <si>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</si>
  <si>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</si>
  <si>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</si>
  <si>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</si>
  <si>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</si>
  <si>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</si>
  <si>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</si>
  <si>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</si>
  <si>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</si>
  <si>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</si>
  <si>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ESF CasMouse - Genomsko inženjerstvo i genska regulacija u staničnim linijama i modelnim organizmima tehnologijom CRISPR/Cas9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</si>
  <si>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</si>
  <si>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</si>
  <si>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</si>
  <si>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</si>
  <si>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</si>
  <si>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</si>
  <si>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</si>
  <si>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</si>
  <si>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</si>
  <si>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</si>
  <si>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</si>
  <si>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</si>
  <si>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</si>
  <si>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</si>
  <si>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</si>
  <si>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</si>
  <si>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</si>
  <si>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</si>
  <si>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</si>
  <si>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</si>
  <si>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</si>
  <si>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</si>
  <si>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</si>
  <si>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</si>
  <si>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</si>
  <si>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</si>
  <si>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</si>
  <si>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</si>
  <si>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</si>
  <si>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</si>
  <si>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</si>
  <si>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</si>
  <si>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</si>
  <si>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</si>
  <si>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</si>
  <si>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</si>
  <si>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</si>
  <si>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</si>
  <si>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</si>
  <si>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</si>
  <si>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</si>
  <si>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</si>
  <si>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</si>
  <si>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</si>
  <si>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</si>
  <si>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</si>
  <si>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</si>
  <si>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</si>
  <si>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</si>
  <si>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</si>
  <si>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</si>
  <si>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</si>
  <si>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</si>
  <si>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</si>
  <si>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</si>
  <si>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</si>
  <si>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</si>
  <si>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</si>
  <si>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</si>
  <si>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</si>
  <si>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</si>
  <si>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</si>
  <si>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</si>
  <si>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</si>
  <si>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</si>
  <si>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</si>
  <si>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</si>
  <si>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</si>
  <si>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</si>
  <si>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</si>
  <si>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</si>
  <si>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</si>
  <si>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</si>
  <si>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</si>
  <si>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</si>
  <si>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</si>
  <si>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</si>
  <si>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</si>
  <si>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</si>
  <si>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</si>
  <si>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</si>
  <si>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</si>
  <si>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</si>
  <si>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</si>
  <si>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</si>
  <si>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</si>
  <si>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</si>
  <si>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</si>
  <si>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</si>
  <si>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</si>
  <si>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</si>
  <si>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</si>
  <si>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</si>
  <si>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</si>
  <si>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</si>
  <si>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</si>
  <si>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</si>
  <si>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</si>
  <si>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</si>
  <si>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</si>
  <si>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</si>
  <si>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</si>
  <si>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</si>
  <si>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</si>
  <si>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</si>
  <si>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</si>
  <si>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</si>
  <si>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</si>
  <si>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</si>
  <si>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</si>
  <si>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</si>
  <si>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</si>
  <si>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</si>
  <si>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</si>
  <si>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</si>
  <si>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</si>
  <si>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</si>
  <si>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</si>
  <si>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</si>
  <si>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</si>
  <si>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</si>
  <si>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</si>
  <si>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</si>
  <si>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</si>
  <si>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</si>
  <si>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</si>
  <si>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</si>
  <si>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</si>
  <si>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</si>
  <si>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</si>
  <si>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</si>
  <si>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</si>
  <si>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</si>
  <si>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</si>
  <si>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</si>
  <si>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</si>
  <si>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</si>
  <si>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</si>
  <si>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</si>
  <si>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</si>
  <si>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</si>
  <si>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</si>
  <si>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</si>
  <si>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</si>
  <si>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</si>
  <si>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</si>
  <si>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</si>
  <si>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</si>
  <si>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</si>
  <si>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</si>
  <si>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</si>
  <si>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</si>
  <si>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</si>
  <si>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</si>
  <si>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</si>
  <si>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</si>
  <si>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</si>
  <si>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</si>
  <si>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</si>
  <si>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</si>
  <si>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</si>
  <si>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</si>
  <si>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</si>
  <si>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</si>
  <si>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</si>
  <si>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</si>
  <si>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</si>
  <si>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</si>
  <si>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</si>
  <si>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</si>
  <si>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</si>
  <si>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</si>
  <si>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</si>
  <si>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</si>
  <si>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</si>
  <si>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</si>
  <si>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</si>
  <si>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</si>
  <si>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</si>
  <si>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</si>
  <si>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</si>
  <si>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</si>
  <si>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</si>
  <si>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</si>
  <si>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</si>
  <si>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</si>
  <si>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</si>
  <si>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</si>
  <si>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</si>
  <si>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</si>
  <si>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</si>
  <si>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</si>
  <si>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</si>
  <si>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</si>
  <si>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</si>
  <si>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</si>
  <si>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</si>
  <si>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</si>
  <si>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</si>
  <si>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</si>
  <si>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</si>
  <si>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</si>
  <si>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</si>
  <si>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</si>
  <si>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</si>
  <si>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</si>
  <si>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</si>
  <si>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</si>
  <si>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</si>
  <si>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</si>
  <si>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</si>
  <si>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</si>
  <si>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</si>
  <si>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</si>
  <si>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</si>
  <si>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</si>
  <si>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</si>
  <si>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</si>
  <si>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</si>
  <si>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</si>
  <si>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</si>
  <si>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</si>
  <si>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</si>
  <si>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</si>
  <si>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</si>
  <si>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</si>
  <si>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</si>
  <si>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</si>
  <si>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</si>
  <si>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</si>
  <si>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</si>
  <si>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</si>
  <si>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</si>
  <si>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</si>
  <si>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</si>
  <si>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</si>
  <si>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</si>
  <si>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</si>
  <si>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</si>
  <si>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</si>
  <si>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</si>
  <si>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</si>
  <si>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</si>
  <si>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</si>
  <si>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</si>
  <si>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</si>
  <si>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</si>
  <si>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</si>
  <si>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</si>
  <si>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</si>
  <si>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</si>
  <si>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</si>
  <si>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</si>
  <si>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</si>
  <si>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</si>
  <si>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</si>
  <si>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</si>
  <si>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</si>
  <si>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</si>
  <si>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</si>
  <si>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</si>
  <si>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</si>
  <si>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</si>
  <si>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</si>
  <si>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</si>
  <si>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</si>
  <si>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</si>
  <si>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</si>
  <si>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</si>
  <si>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</si>
  <si>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</si>
  <si>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</si>
  <si>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</si>
  <si>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</si>
  <si>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</si>
  <si>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</si>
  <si>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</si>
  <si>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</si>
  <si>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</si>
  <si>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</si>
  <si>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</si>
  <si>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</si>
  <si>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</si>
  <si>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</si>
  <si>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</si>
  <si>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</si>
  <si>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</si>
  <si>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</si>
  <si>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</si>
  <si>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</si>
  <si>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</si>
  <si>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</si>
  <si>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</si>
  <si>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</si>
  <si>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</si>
  <si>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</si>
  <si>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</si>
  <si>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</si>
  <si>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</si>
  <si>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</si>
  <si>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</si>
  <si>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IGT</t>
  </si>
  <si>
    <t>A679078.837</t>
  </si>
  <si>
    <t>ERASMUS+ SUSTAIN4VET 2021-1-HR01-KA220-VET-000025498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</si>
  <si>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</si>
  <si>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</si>
  <si>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</si>
  <si>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</si>
  <si>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</si>
  <si>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</si>
  <si>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</si>
  <si>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</si>
  <si>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</si>
  <si>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A679081.014</t>
  </si>
  <si>
    <t>Obuka o izgradnji informacijskih modela integriranih s geografskim informacijama</t>
  </si>
  <si>
    <t>A679081.015</t>
  </si>
  <si>
    <t>Ocellus Information Systems AB</t>
  </si>
  <si>
    <t>A679115.004</t>
  </si>
  <si>
    <t>Pametna naljepnica za mjerenje i praćenje uvjeta skladištenja i transporta proizvoda</t>
  </si>
  <si>
    <t>A679115.006</t>
  </si>
  <si>
    <t>Dobra klima za turizam</t>
  </si>
  <si>
    <t>A679115.008</t>
  </si>
  <si>
    <t>EXPERIO-razvoj strojeva za kvalitetu i paletizaciju u automobilskoj industriji</t>
  </si>
  <si>
    <t>A679115.009</t>
  </si>
  <si>
    <t>ERASMUS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</si>
  <si>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</si>
  <si>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</si>
  <si>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</si>
  <si>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</si>
  <si>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</si>
  <si>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</si>
  <si>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</si>
  <si>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</si>
  <si>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K679084.001</t>
  </si>
  <si>
    <t>Vrhunska istraživanja Znanstvenih centara izvrsnosti</t>
  </si>
  <si>
    <t>K679084.002</t>
  </si>
  <si>
    <t>K679084.004</t>
  </si>
  <si>
    <t>Poziv Modernizacija, unaprjeđenje i proširenje infrastrukture studentskog smještaja za studente u nepovoljnom položaju</t>
  </si>
  <si>
    <t>K679084.005</t>
  </si>
  <si>
    <t>K679084.006</t>
  </si>
  <si>
    <t>STRIP Jačanje kapaciteta za istraživanje, razvoj i inovacije</t>
  </si>
  <si>
    <t>K679084.007</t>
  </si>
  <si>
    <t>Priprema IRI infrastrukturnih projekata</t>
  </si>
  <si>
    <t>K679106.003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</si>
  <si>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</si>
  <si>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</si>
  <si>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</si>
  <si>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</si>
  <si>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A622125.014</t>
  </si>
  <si>
    <t>INTERREG IRON-AGE-DANUBE Monumentalni krajolici starijeg željeznog doba na prostoru Podunavlja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</si>
  <si>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</si>
  <si>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</si>
  <si>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</si>
  <si>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</si>
  <si>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</si>
  <si>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</si>
  <si>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</si>
  <si>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</si>
  <si>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</si>
  <si>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</si>
  <si>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</si>
  <si>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</si>
  <si>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</si>
  <si>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</si>
  <si>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</si>
  <si>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</si>
  <si>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</si>
  <si>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</si>
  <si>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</si>
  <si>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</si>
  <si>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</si>
  <si>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</si>
  <si>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</si>
  <si>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</si>
  <si>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</si>
  <si>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</si>
  <si>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</si>
  <si>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</si>
  <si>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</si>
  <si>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</si>
  <si>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</si>
  <si>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</si>
  <si>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</si>
  <si>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</si>
  <si>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</si>
  <si>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</si>
  <si>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</si>
  <si>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</si>
  <si>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</si>
  <si>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</si>
  <si>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</si>
  <si>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</si>
  <si>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</si>
  <si>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</si>
  <si>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</si>
  <si>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</si>
  <si>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</si>
  <si>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</si>
  <si>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</si>
  <si>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</si>
  <si>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</si>
  <si>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</si>
  <si>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</si>
  <si>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</si>
  <si>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</si>
  <si>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</si>
  <si>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</si>
  <si>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</si>
  <si>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</si>
  <si>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</si>
  <si>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</si>
  <si>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</si>
  <si>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</si>
  <si>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</si>
  <si>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</si>
  <si>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</si>
  <si>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</si>
  <si>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STRONG-2020 - Jaka interakcija na granici znanja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</si>
  <si>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</si>
  <si>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</si>
  <si>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</si>
  <si>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</si>
  <si>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</si>
  <si>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</si>
  <si>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</si>
  <si>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</si>
  <si>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</si>
  <si>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</si>
  <si>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</si>
  <si>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</si>
  <si>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</si>
  <si>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</si>
  <si>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</si>
  <si>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</si>
  <si>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</si>
  <si>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</si>
  <si>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</si>
  <si>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</si>
  <si>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</si>
  <si>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</si>
  <si>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</si>
  <si>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</si>
  <si>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</si>
  <si>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</si>
  <si>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</si>
  <si>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Potpora za očuvanje, održivo korištenje i razvoj genetskih izvora u poljoprivredi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</si>
  <si>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</si>
  <si>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</si>
  <si>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</si>
  <si>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</si>
  <si>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</si>
  <si>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</si>
  <si>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</si>
  <si>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</si>
  <si>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</si>
  <si>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</si>
  <si>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</si>
  <si>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</si>
  <si>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</si>
  <si>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</si>
  <si>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</si>
  <si>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</si>
  <si>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</si>
  <si>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</si>
  <si>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</si>
  <si>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</si>
  <si>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</si>
  <si>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</si>
  <si>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</si>
  <si>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</si>
  <si>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</si>
  <si>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</si>
  <si>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</si>
  <si>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</si>
  <si>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</si>
  <si>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</si>
  <si>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</si>
  <si>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</si>
  <si>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</si>
  <si>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</si>
  <si>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</si>
  <si>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</si>
  <si>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</si>
  <si>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</si>
  <si>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</si>
  <si>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</si>
  <si>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</si>
  <si>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</si>
  <si>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</si>
  <si>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</si>
  <si>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</si>
  <si>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</si>
  <si>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</si>
  <si>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</si>
  <si>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</si>
  <si>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</si>
  <si>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</si>
  <si>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</si>
  <si>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</si>
  <si>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</si>
  <si>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</si>
  <si>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</si>
  <si>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</si>
  <si>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</si>
  <si>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</si>
  <si>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</si>
  <si>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</si>
  <si>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</si>
  <si>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</si>
  <si>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</si>
  <si>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</si>
  <si>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</si>
  <si>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</si>
  <si>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</si>
  <si>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</si>
  <si>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</si>
  <si>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</si>
  <si>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</si>
  <si>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</si>
  <si>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</si>
  <si>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</si>
  <si>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</si>
  <si>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</si>
  <si>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</si>
  <si>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</si>
  <si>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</si>
  <si>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</si>
  <si>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</si>
  <si>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</si>
  <si>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</si>
  <si>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</si>
  <si>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</si>
  <si>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</si>
  <si>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</si>
  <si>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</si>
  <si>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</si>
  <si>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</si>
  <si>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</si>
  <si>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</si>
  <si>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</si>
  <si>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</si>
  <si>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</si>
  <si>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</si>
  <si>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</si>
  <si>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</si>
  <si>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</si>
  <si>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</si>
  <si>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</si>
  <si>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</si>
  <si>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</si>
  <si>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</si>
  <si>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</si>
  <si>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</si>
  <si>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</si>
  <si>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</si>
  <si>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</si>
  <si>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</si>
  <si>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</si>
  <si>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</si>
  <si>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</si>
  <si>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</si>
  <si>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</si>
  <si>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</si>
  <si>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</si>
  <si>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</si>
  <si>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</si>
  <si>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</si>
  <si>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</si>
  <si>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</si>
  <si>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</si>
  <si>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</si>
  <si>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</si>
  <si>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</si>
  <si>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</si>
  <si>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</si>
  <si>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</si>
  <si>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K622128.007</t>
  </si>
  <si>
    <t>Strateški projekt "Centar za napredne laserske tehnike"</t>
  </si>
  <si>
    <t>K622128.008</t>
  </si>
  <si>
    <t>K622128.009</t>
  </si>
  <si>
    <t>K622128.010</t>
  </si>
  <si>
    <t>K628080.003</t>
  </si>
  <si>
    <t>Program unaprjeđenja primjene digitalne tehnologije u obrazovnom sustavu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</si>
  <si>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</si>
  <si>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</si>
  <si>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</si>
  <si>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K628081.003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</si>
  <si>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</si>
  <si>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</si>
  <si>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</si>
  <si>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</si>
  <si>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K628087.001</t>
  </si>
  <si>
    <t>Znanstveno i tehnologijsko predviđanje - sustav CroRIS</t>
  </si>
  <si>
    <t>K628087.002</t>
  </si>
  <si>
    <t>Hrvatski znanstveni i obrazovni oblak (HR ZOO)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</si>
  <si>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</si>
  <si>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</si>
  <si>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</si>
  <si>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</si>
  <si>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</si>
  <si>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</si>
  <si>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</si>
  <si>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</si>
  <si>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</si>
  <si>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</si>
  <si>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</si>
  <si>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</si>
  <si>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</si>
  <si>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</si>
  <si>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</si>
  <si>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</si>
  <si>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</si>
  <si>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</si>
  <si>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</si>
  <si>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</si>
  <si>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</si>
  <si>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</si>
  <si>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</si>
  <si>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</si>
  <si>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</si>
  <si>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</si>
  <si>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</si>
  <si>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</si>
  <si>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</si>
  <si>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</si>
  <si>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</si>
  <si>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</si>
  <si>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</si>
  <si>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</si>
  <si>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</si>
  <si>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</si>
  <si>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</si>
  <si>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</si>
  <si>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</si>
  <si>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</si>
  <si>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</si>
  <si>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</si>
  <si>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</si>
  <si>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</si>
  <si>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</si>
  <si>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K733069.001</t>
  </si>
  <si>
    <t>Projekt razvoja karijera mladih istraživača - izobrazba novih doktora znanosti</t>
  </si>
  <si>
    <t>K733069.002</t>
  </si>
  <si>
    <t>Program suradnje s hrvatskim znanstvenicima u dijaspori ''ZNANSTVENA SURADNJA''</t>
  </si>
  <si>
    <t>080</t>
  </si>
  <si>
    <t>NOVI AKT</t>
  </si>
  <si>
    <t>NAZIV AKTIVNOSTI / PROJEKTA</t>
  </si>
  <si>
    <t>Glava (O2) - iz podataka (povijesni pogled)</t>
  </si>
  <si>
    <t>d</t>
  </si>
  <si>
    <t>Podprogram (P3)</t>
  </si>
  <si>
    <t>Funkcijsko područje (F3)</t>
  </si>
  <si>
    <t>Ministarstvo znanosti i obrazovanja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</si>
  <si>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</si>
  <si>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</si>
  <si>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</si>
  <si>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</si>
  <si>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</si>
  <si>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</si>
  <si>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</si>
  <si>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</si>
  <si>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</si>
  <si>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</si>
  <si>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</si>
  <si>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</si>
  <si>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Javni instituti u Republici Hrvatskoj</t>
  </si>
  <si>
    <t>Državni zavod za intelektualno vlasništvo</t>
  </si>
  <si>
    <t>21836</t>
  </si>
  <si>
    <t>Nacionalna i sveučilišna knjižnica</t>
  </si>
  <si>
    <t>21852</t>
  </si>
  <si>
    <t>Hrvatska akademska i istraživačka mreža Carnet</t>
  </si>
  <si>
    <t>21869</t>
  </si>
  <si>
    <t>Leksikografski zavod Miroslav Krleža</t>
  </si>
  <si>
    <t>23665</t>
  </si>
  <si>
    <t>Sveučilišni računski centar SRCE</t>
  </si>
  <si>
    <t>23962</t>
  </si>
  <si>
    <t>Agencija za odgoj i obrazovanje</t>
  </si>
  <si>
    <t>38487</t>
  </si>
  <si>
    <t>Agencija za znanost i visoko obrazovanje</t>
  </si>
  <si>
    <t>40883</t>
  </si>
  <si>
    <t>Nacionalni centar za vanjsko vrednovanje obrazovanja</t>
  </si>
  <si>
    <t>43335</t>
  </si>
  <si>
    <t>Agencija za mobilnost i programe Europske unije</t>
  </si>
  <si>
    <t>46173</t>
  </si>
  <si>
    <t>Agencija za strukovno obrazovanje i obrazovanje odraslih</t>
  </si>
  <si>
    <t>52209</t>
  </si>
  <si>
    <t>Hrvatska zaklada za znanost</t>
  </si>
  <si>
    <t>PODPROJEKTI (P4)</t>
  </si>
  <si>
    <t>Agencije i ostale javne ustanove u znanosti i obrazovanju</t>
  </si>
  <si>
    <t>Naziv</t>
  </si>
  <si>
    <t>Dopušteni izvor</t>
  </si>
  <si>
    <t>Unos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</si>
  <si>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</si>
  <si>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</si>
  <si>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</si>
  <si>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</si>
  <si>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</si>
  <si>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</si>
  <si>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</si>
  <si>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</si>
  <si>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</si>
  <si>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</si>
  <si>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</si>
  <si>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</si>
  <si>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</si>
  <si>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</si>
  <si>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</si>
  <si>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</si>
  <si>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</si>
  <si>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</si>
  <si>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</si>
  <si>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</si>
  <si>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</si>
  <si>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</si>
  <si>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</si>
  <si>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</si>
  <si>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</si>
  <si>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</si>
  <si>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</si>
  <si>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</si>
  <si>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</si>
  <si>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</si>
  <si>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</si>
  <si>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</si>
  <si>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</si>
  <si>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</si>
  <si>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</si>
  <si>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</si>
  <si>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</si>
  <si>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</si>
  <si>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</si>
  <si>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</si>
  <si>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</si>
  <si>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</si>
  <si>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</si>
  <si>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</si>
  <si>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</si>
  <si>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</si>
  <si>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</si>
  <si>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</si>
  <si>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</si>
  <si>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</si>
  <si>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</si>
  <si>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</si>
  <si>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</si>
  <si>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</si>
  <si>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</si>
  <si>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</si>
  <si>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</si>
  <si>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</si>
  <si>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</si>
  <si>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</si>
  <si>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</si>
  <si>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</si>
  <si>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</si>
  <si>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</si>
  <si>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</si>
  <si>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</si>
  <si>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</si>
  <si>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</si>
  <si>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</si>
  <si>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</si>
  <si>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</si>
  <si>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</si>
  <si>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</si>
  <si>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</si>
  <si>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</si>
  <si>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</si>
  <si>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</si>
  <si>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</si>
  <si>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</si>
  <si>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</si>
  <si>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</si>
  <si>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</si>
  <si>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</si>
  <si>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</si>
  <si>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</si>
  <si>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</si>
  <si>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</si>
  <si>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</si>
  <si>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</si>
  <si>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</si>
  <si>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</si>
  <si>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</si>
  <si>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</si>
  <si>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</si>
  <si>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</si>
  <si>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</si>
  <si>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</si>
  <si>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</si>
  <si>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</si>
  <si>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</si>
  <si>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</si>
  <si>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</si>
  <si>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</si>
  <si>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</si>
  <si>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</si>
  <si>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</si>
  <si>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</si>
  <si>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</si>
  <si>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</si>
  <si>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</si>
  <si>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</si>
  <si>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</si>
  <si>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</si>
  <si>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</si>
  <si>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</si>
  <si>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</si>
  <si>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</si>
  <si>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</si>
  <si>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</si>
  <si>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</si>
  <si>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</si>
  <si>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</si>
  <si>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</si>
  <si>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</si>
  <si>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</si>
  <si>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</si>
  <si>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</si>
  <si>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</si>
  <si>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</si>
  <si>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</si>
  <si>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</si>
  <si>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</si>
  <si>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</si>
  <si>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</si>
  <si>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</si>
  <si>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</si>
  <si>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</si>
  <si>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</si>
  <si>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</si>
  <si>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</si>
  <si>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</si>
  <si>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</si>
  <si>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</si>
  <si>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</si>
  <si>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</si>
  <si>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</si>
  <si>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</si>
  <si>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</si>
  <si>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</si>
  <si>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</si>
  <si>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</si>
  <si>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</si>
  <si>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</si>
  <si>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</si>
  <si>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</si>
  <si>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</si>
  <si>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</si>
  <si>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</si>
  <si>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</si>
  <si>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</si>
  <si>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</si>
  <si>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</si>
  <si>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</si>
  <si>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</si>
  <si>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</si>
  <si>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</si>
  <si>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</si>
  <si>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</si>
  <si>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</si>
  <si>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</si>
  <si>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</si>
  <si>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</si>
  <si>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</si>
  <si>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</si>
  <si>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</si>
  <si>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</si>
  <si>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</si>
  <si>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</si>
  <si>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</si>
  <si>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</si>
  <si>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</si>
  <si>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</si>
  <si>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</si>
  <si>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</si>
  <si>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</si>
  <si>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</si>
  <si>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</si>
  <si>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</si>
  <si>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</si>
  <si>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</si>
  <si>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</si>
  <si>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</si>
  <si>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</si>
  <si>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</si>
  <si>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</si>
  <si>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</si>
  <si>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</si>
  <si>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</si>
  <si>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</si>
  <si>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</si>
  <si>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</si>
  <si>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</si>
  <si>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</si>
  <si>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</si>
  <si>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</si>
  <si>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</si>
  <si>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</si>
  <si>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</si>
  <si>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</si>
  <si>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</si>
  <si>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</si>
  <si>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</si>
  <si>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</si>
  <si>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</si>
  <si>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</si>
  <si>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</si>
  <si>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</si>
  <si>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</si>
  <si>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</si>
  <si>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</si>
  <si>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</si>
  <si>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</si>
  <si>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</si>
  <si>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</si>
  <si>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</si>
  <si>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</si>
  <si>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</si>
  <si>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</si>
  <si>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</si>
  <si>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</si>
  <si>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</si>
  <si>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</si>
  <si>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</si>
  <si>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</si>
  <si>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</si>
  <si>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</si>
  <si>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</si>
  <si>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</si>
  <si>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</si>
  <si>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</si>
  <si>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</si>
  <si>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</si>
  <si>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</si>
  <si>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</si>
  <si>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</si>
  <si>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</si>
  <si>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</si>
  <si>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</si>
  <si>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</si>
  <si>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</si>
  <si>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</si>
  <si>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</si>
  <si>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</si>
  <si>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</si>
  <si>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</si>
  <si>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</si>
  <si>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</si>
  <si>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</si>
  <si>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</si>
  <si>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</si>
  <si>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</si>
  <si>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</si>
  <si>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</si>
  <si>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</si>
  <si>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</si>
  <si>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</si>
  <si>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</si>
  <si>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</si>
  <si>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</si>
  <si>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</si>
  <si>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</si>
  <si>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</si>
  <si>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</si>
  <si>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</si>
  <si>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</si>
  <si>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</si>
  <si>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</si>
  <si>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</si>
  <si>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</si>
  <si>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</si>
  <si>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</si>
  <si>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</si>
  <si>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</si>
  <si>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</si>
  <si>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</si>
  <si>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</si>
  <si>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</si>
  <si>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</si>
  <si>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</si>
  <si>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</si>
  <si>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</si>
  <si>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</si>
  <si>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</si>
  <si>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</si>
  <si>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</si>
  <si>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</si>
  <si>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</si>
  <si>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</si>
  <si>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</si>
  <si>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</si>
  <si>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</si>
  <si>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</si>
  <si>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</si>
  <si>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</si>
  <si>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</si>
  <si>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</si>
  <si>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</si>
  <si>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</si>
  <si>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</si>
  <si>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</si>
  <si>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</si>
  <si>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</si>
  <si>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</si>
  <si>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</si>
  <si>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</si>
  <si>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</si>
  <si>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</si>
  <si>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</si>
  <si>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</si>
  <si>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</si>
  <si>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</si>
  <si>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</si>
  <si>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</si>
  <si>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</si>
  <si>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</si>
  <si>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</si>
  <si>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</si>
  <si>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</si>
  <si>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</si>
  <si>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</si>
  <si>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</si>
  <si>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</si>
  <si>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</si>
  <si>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</si>
  <si>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</si>
  <si>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</si>
  <si>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</si>
  <si>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</si>
  <si>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</si>
  <si>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</si>
  <si>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</si>
  <si>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</si>
  <si>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</si>
  <si>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</si>
  <si>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</si>
  <si>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</si>
  <si>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</si>
  <si>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</si>
  <si>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</si>
  <si>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</si>
  <si>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</si>
  <si>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</si>
  <si>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</si>
  <si>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</si>
  <si>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</si>
  <si>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</si>
  <si>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</si>
  <si>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</si>
  <si>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</si>
  <si>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</si>
  <si>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</si>
  <si>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</si>
  <si>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</si>
  <si>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</si>
  <si>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</si>
  <si>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</si>
  <si>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</si>
  <si>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</si>
  <si>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</si>
  <si>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</si>
  <si>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</si>
  <si>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</si>
  <si>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</si>
  <si>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</si>
  <si>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</si>
  <si>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</si>
  <si>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</si>
  <si>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</si>
  <si>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</si>
  <si>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</si>
  <si>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</si>
  <si>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</si>
  <si>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</si>
  <si>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</si>
  <si>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</si>
  <si>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</si>
  <si>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</si>
  <si>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</si>
  <si>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</si>
  <si>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</si>
  <si>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</si>
  <si>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</si>
  <si>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</si>
  <si>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</si>
  <si>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</si>
  <si>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</si>
  <si>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</si>
  <si>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</si>
  <si>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</si>
  <si>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</si>
  <si>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</si>
  <si>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</si>
  <si>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</si>
  <si>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</si>
  <si>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</si>
  <si>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</si>
  <si>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</si>
  <si>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</si>
  <si>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</si>
  <si>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</si>
  <si>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</si>
  <si>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</si>
  <si>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</si>
  <si>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</si>
  <si>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</si>
  <si>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</si>
  <si>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</si>
  <si>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</si>
  <si>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</si>
  <si>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</si>
  <si>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</si>
  <si>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</si>
  <si>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</si>
  <si>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</si>
  <si>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</si>
  <si>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</si>
  <si>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</si>
  <si>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</si>
  <si>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</si>
  <si>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</si>
  <si>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</si>
  <si>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</si>
  <si>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</si>
  <si>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</si>
  <si>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</si>
  <si>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</si>
  <si>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</si>
  <si>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</si>
  <si>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</si>
  <si>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</si>
  <si>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</si>
  <si>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</si>
  <si>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</si>
  <si>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</si>
  <si>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</si>
  <si>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</si>
  <si>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</si>
  <si>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</si>
  <si>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</si>
  <si>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</si>
  <si>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</si>
  <si>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</si>
  <si>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</si>
  <si>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</si>
  <si>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</si>
  <si>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</si>
  <si>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</si>
  <si>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</si>
  <si>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</si>
  <si>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</si>
  <si>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</si>
  <si>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</si>
  <si>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</si>
  <si>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</si>
  <si>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</si>
  <si>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</si>
  <si>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</si>
  <si>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</si>
  <si>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</si>
  <si>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</si>
  <si>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</si>
  <si>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</si>
  <si>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VELEUČILIŠTE U POŽEGI</t>
  </si>
  <si>
    <t>34000 POŽEGA</t>
  </si>
  <si>
    <t>14821098391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</si>
  <si>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</si>
  <si>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</si>
  <si>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</si>
  <si>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</si>
  <si>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</si>
  <si>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</si>
  <si>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</si>
  <si>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</si>
  <si>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</si>
  <si>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</si>
  <si>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</si>
  <si>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</si>
  <si>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</si>
  <si>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</si>
  <si>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</si>
  <si>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</si>
  <si>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</si>
  <si>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</si>
  <si>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</si>
  <si>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</si>
  <si>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</si>
  <si>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</si>
  <si>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</si>
  <si>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</si>
  <si>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</si>
  <si>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</si>
  <si>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</si>
  <si>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</si>
  <si>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</si>
  <si>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</si>
  <si>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</si>
  <si>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</si>
  <si>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</si>
  <si>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</si>
  <si>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</si>
  <si>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</si>
  <si>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</si>
  <si>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</si>
  <si>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</si>
  <si>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</si>
  <si>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</si>
  <si>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</si>
  <si>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</si>
  <si>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</si>
  <si>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</si>
  <si>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</si>
  <si>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</si>
  <si>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</si>
  <si>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</si>
  <si>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</si>
  <si>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</si>
  <si>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</si>
  <si>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</si>
  <si>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</si>
  <si>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</si>
  <si>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</si>
  <si>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</si>
  <si>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</si>
  <si>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</si>
  <si>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</si>
  <si>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</si>
  <si>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</si>
  <si>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</si>
  <si>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</si>
  <si>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</si>
  <si>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</si>
  <si>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</si>
  <si>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</si>
  <si>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</si>
  <si>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</si>
  <si>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</si>
  <si>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</si>
  <si>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</si>
  <si>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</si>
  <si>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</si>
  <si>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</si>
  <si>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</si>
  <si>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</si>
  <si>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</si>
  <si>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</si>
  <si>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</si>
  <si>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</si>
  <si>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</si>
  <si>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</si>
  <si>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</si>
  <si>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</si>
  <si>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</si>
  <si>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</si>
  <si>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</si>
  <si>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</si>
  <si>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</si>
  <si>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</si>
  <si>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</si>
  <si>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</si>
  <si>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</si>
  <si>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</si>
  <si>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</si>
  <si>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</si>
  <si>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</si>
  <si>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</si>
  <si>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</si>
  <si>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</si>
  <si>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</si>
  <si>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</si>
  <si>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</si>
  <si>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</si>
  <si>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</si>
  <si>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</si>
  <si>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</si>
  <si>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</si>
  <si>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</si>
  <si>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</si>
  <si>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</si>
  <si>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</si>
  <si>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</si>
  <si>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</si>
  <si>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</si>
  <si>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</si>
  <si>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</si>
  <si>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</si>
  <si>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</si>
  <si>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</si>
  <si>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</si>
  <si>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</si>
  <si>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</si>
  <si>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</si>
  <si>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</si>
  <si>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</si>
  <si>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</si>
  <si>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</si>
  <si>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</si>
  <si>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</si>
  <si>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</si>
  <si>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</si>
  <si>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</si>
  <si>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</si>
  <si>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</si>
  <si>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</si>
  <si>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</si>
  <si>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</si>
  <si>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</si>
  <si>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</si>
  <si>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</si>
  <si>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</si>
  <si>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</si>
  <si>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</si>
  <si>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</si>
  <si>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</si>
  <si>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</si>
  <si>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</si>
  <si>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</si>
  <si>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</si>
  <si>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</si>
  <si>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</si>
  <si>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</si>
  <si>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</si>
  <si>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</si>
  <si>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</si>
  <si>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</si>
  <si>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</si>
  <si>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</si>
  <si>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</si>
  <si>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</si>
  <si>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</si>
  <si>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</si>
  <si>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</si>
  <si>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</si>
  <si>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</si>
  <si>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</si>
  <si>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</si>
  <si>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</si>
  <si>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</si>
  <si>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</si>
  <si>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</si>
  <si>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</si>
  <si>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</si>
  <si>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</si>
  <si>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</si>
  <si>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</si>
  <si>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</si>
  <si>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</si>
  <si>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</si>
  <si>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</si>
  <si>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</si>
  <si>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</si>
  <si>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</si>
  <si>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</si>
  <si>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</si>
  <si>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</si>
  <si>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</si>
  <si>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</si>
  <si>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</si>
  <si>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</si>
  <si>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</si>
  <si>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</si>
  <si>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</si>
  <si>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</si>
  <si>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</si>
  <si>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</si>
  <si>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</si>
  <si>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</si>
  <si>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</si>
  <si>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</si>
  <si>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</si>
  <si>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</si>
  <si>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</si>
  <si>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</si>
  <si>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</si>
  <si>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</si>
  <si>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</si>
  <si>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</si>
  <si>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</si>
  <si>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</si>
  <si>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</si>
  <si>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</si>
  <si>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</si>
  <si>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</si>
  <si>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</si>
  <si>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</si>
  <si>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</si>
  <si>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</si>
  <si>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</si>
  <si>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</si>
  <si>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</si>
  <si>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</si>
  <si>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</si>
  <si>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</si>
  <si>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</si>
  <si>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</si>
  <si>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</si>
  <si>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</si>
  <si>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</si>
  <si>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</si>
  <si>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</si>
  <si>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</si>
  <si>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</si>
  <si>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</si>
  <si>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</si>
  <si>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</si>
  <si>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</si>
  <si>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</si>
  <si>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</si>
  <si>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</si>
  <si>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</si>
  <si>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</si>
  <si>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</si>
  <si>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</si>
  <si>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</si>
  <si>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</si>
  <si>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</si>
  <si>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</si>
  <si>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</si>
  <si>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</si>
  <si>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</si>
  <si>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</si>
  <si>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</si>
  <si>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</si>
  <si>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</si>
  <si>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</si>
  <si>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</si>
  <si>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</si>
  <si>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</si>
  <si>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</si>
  <si>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</si>
  <si>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</si>
  <si>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</si>
  <si>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</si>
  <si>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</si>
  <si>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</si>
  <si>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</si>
  <si>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</si>
  <si>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</si>
  <si>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</si>
  <si>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</si>
  <si>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</si>
  <si>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</si>
  <si>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</si>
  <si>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</si>
  <si>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</si>
  <si>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</si>
  <si>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</si>
  <si>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</si>
  <si>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</si>
  <si>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</si>
  <si>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</si>
  <si>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</si>
  <si>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</si>
  <si>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</si>
  <si>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</si>
  <si>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</si>
  <si>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</si>
  <si>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</si>
  <si>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</si>
  <si>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</si>
  <si>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</si>
  <si>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</si>
  <si>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</si>
  <si>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</si>
  <si>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</si>
  <si>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</si>
  <si>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</si>
  <si>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</si>
  <si>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</si>
  <si>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</si>
  <si>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</si>
  <si>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</si>
  <si>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</si>
  <si>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</si>
  <si>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</si>
  <si>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</si>
  <si>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</si>
  <si>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</si>
  <si>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</si>
  <si>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</si>
  <si>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</si>
  <si>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</si>
  <si>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</si>
  <si>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</si>
  <si>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</si>
  <si>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</si>
  <si>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</si>
  <si>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</si>
  <si>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</si>
  <si>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</si>
  <si>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</si>
  <si>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</si>
  <si>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</si>
  <si>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</si>
  <si>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</si>
  <si>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</si>
  <si>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</si>
  <si>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</si>
  <si>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</si>
  <si>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</si>
  <si>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</si>
  <si>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</si>
  <si>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</si>
  <si>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</si>
  <si>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</si>
  <si>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</si>
  <si>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</si>
  <si>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</si>
  <si>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</si>
  <si>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</si>
  <si>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</si>
  <si>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</si>
  <si>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</si>
  <si>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</si>
  <si>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</si>
  <si>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</si>
  <si>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</si>
  <si>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</si>
  <si>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</si>
  <si>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</si>
  <si>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</si>
  <si>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</si>
  <si>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</si>
  <si>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</si>
  <si>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</si>
  <si>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</si>
  <si>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</si>
  <si>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</si>
  <si>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</si>
  <si>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</si>
  <si>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</si>
  <si>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</si>
  <si>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</si>
  <si>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</si>
  <si>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</si>
  <si>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</si>
  <si>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</si>
  <si>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</si>
  <si>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</si>
  <si>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</si>
  <si>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</si>
  <si>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</si>
  <si>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</si>
  <si>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</si>
  <si>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</si>
  <si>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</si>
  <si>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</si>
  <si>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</si>
  <si>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</si>
  <si>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</si>
  <si>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</si>
  <si>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</si>
  <si>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</si>
  <si>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</si>
  <si>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</si>
  <si>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</si>
  <si>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</si>
  <si>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</si>
  <si>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</si>
  <si>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</si>
  <si>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</si>
  <si>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</si>
  <si>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</si>
  <si>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</si>
  <si>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</si>
  <si>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</si>
  <si>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</si>
  <si>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</si>
  <si>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</si>
  <si>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</si>
  <si>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</si>
  <si>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</si>
  <si>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</si>
  <si>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</si>
  <si>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</si>
  <si>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</si>
  <si>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</si>
  <si>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</si>
  <si>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</si>
  <si>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</si>
  <si>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</si>
  <si>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</si>
  <si>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</si>
  <si>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</si>
  <si>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</si>
  <si>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</si>
  <si>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</si>
  <si>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</si>
  <si>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</si>
  <si>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</si>
  <si>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</si>
  <si>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</si>
  <si>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</si>
  <si>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</si>
  <si>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</si>
  <si>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</si>
  <si>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</si>
  <si>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</si>
  <si>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</si>
  <si>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</si>
  <si>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</si>
  <si>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</si>
  <si>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</si>
  <si>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</si>
  <si>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</si>
  <si>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</si>
  <si>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</si>
  <si>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</si>
  <si>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</si>
  <si>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</si>
  <si>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</si>
  <si>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</si>
  <si>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</si>
  <si>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</si>
  <si>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</si>
  <si>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</si>
  <si>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</si>
  <si>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</si>
  <si>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</si>
  <si>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</si>
  <si>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</si>
  <si>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</si>
  <si>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</si>
  <si>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</si>
  <si>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</si>
  <si>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</si>
  <si>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</si>
  <si>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</si>
  <si>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</si>
  <si>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</si>
  <si>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</si>
  <si>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</si>
  <si>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</si>
  <si>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</si>
  <si>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</si>
  <si>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</si>
  <si>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</si>
  <si>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</si>
  <si>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</si>
  <si>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</si>
  <si>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</si>
  <si>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</si>
  <si>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</si>
  <si>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</si>
  <si>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</si>
  <si>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</si>
  <si>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</si>
  <si>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</si>
  <si>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</si>
  <si>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</si>
  <si>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</si>
  <si>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</si>
  <si>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</si>
  <si>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</si>
  <si>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</si>
  <si>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</si>
  <si>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</si>
  <si>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</si>
  <si>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</si>
  <si>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</si>
  <si>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</si>
  <si>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</si>
  <si>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</si>
  <si>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</si>
  <si>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</si>
  <si>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</si>
  <si>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</si>
  <si>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</si>
  <si>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</si>
  <si>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</si>
  <si>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</si>
  <si>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</si>
  <si>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</si>
  <si>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</si>
  <si>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</si>
  <si>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</si>
  <si>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</si>
  <si>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</si>
  <si>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</si>
  <si>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</si>
  <si>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</si>
  <si>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</si>
  <si>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</si>
  <si>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</si>
  <si>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</si>
  <si>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</si>
  <si>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</si>
  <si>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</si>
  <si>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</si>
  <si>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</si>
  <si>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</si>
  <si>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</si>
  <si>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</si>
  <si>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</si>
  <si>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</si>
  <si>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</si>
  <si>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</si>
  <si>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</si>
  <si>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</si>
  <si>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</si>
  <si>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</si>
  <si>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</si>
  <si>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</si>
  <si>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</si>
  <si>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</si>
  <si>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</si>
  <si>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</si>
  <si>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</si>
  <si>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</si>
  <si>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</si>
  <si>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</si>
  <si>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</si>
  <si>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</si>
  <si>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</si>
  <si>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</si>
  <si>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</si>
  <si>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</si>
  <si>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</si>
  <si>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</si>
  <si>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</si>
  <si>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</si>
  <si>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</si>
  <si>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</si>
  <si>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</si>
  <si>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</si>
  <si>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</si>
  <si>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</si>
  <si>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</si>
  <si>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</si>
  <si>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</si>
  <si>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</si>
  <si>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</si>
  <si>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</si>
  <si>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</si>
  <si>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</si>
  <si>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</si>
  <si>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</si>
  <si>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</si>
  <si>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</si>
  <si>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</si>
  <si>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</si>
  <si>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</si>
  <si>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</si>
  <si>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</si>
  <si>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</si>
  <si>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</si>
  <si>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</si>
  <si>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</si>
  <si>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</si>
  <si>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</si>
  <si>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</si>
  <si>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</si>
  <si>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</si>
  <si>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</si>
  <si>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</si>
  <si>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</si>
  <si>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</si>
  <si>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</si>
  <si>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</si>
  <si>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</si>
  <si>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</si>
  <si>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</si>
  <si>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</si>
  <si>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</si>
  <si>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</si>
  <si>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</si>
  <si>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</si>
  <si>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</si>
  <si>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</si>
  <si>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</si>
  <si>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</si>
  <si>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</si>
  <si>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</si>
  <si>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</si>
  <si>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</si>
  <si>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</si>
  <si>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</si>
  <si>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</si>
  <si>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</si>
  <si>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</si>
  <si>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</si>
  <si>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</si>
  <si>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</si>
  <si>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</si>
  <si>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</si>
  <si>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</si>
  <si>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</si>
  <si>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</si>
  <si>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</si>
  <si>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</si>
  <si>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</si>
  <si>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</si>
  <si>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</si>
  <si>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</si>
  <si>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</si>
  <si>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</si>
  <si>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</si>
  <si>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</si>
  <si>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</si>
  <si>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</si>
  <si>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</si>
  <si>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</si>
  <si>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</si>
  <si>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</si>
  <si>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</si>
  <si>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</si>
  <si>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</si>
  <si>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</si>
  <si>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</si>
  <si>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</si>
  <si>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</si>
  <si>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</si>
  <si>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</si>
  <si>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</si>
  <si>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</si>
  <si>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</si>
  <si>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</si>
  <si>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</si>
  <si>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</si>
  <si>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</si>
  <si>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</si>
  <si>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</si>
  <si>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</si>
  <si>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</si>
  <si>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</si>
  <si>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</si>
  <si>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</si>
  <si>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</si>
  <si>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</si>
  <si>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</si>
  <si>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</si>
  <si>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</si>
  <si>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</si>
  <si>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</si>
  <si>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</si>
  <si>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</si>
  <si>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</si>
  <si>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</si>
  <si>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</si>
  <si>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</si>
  <si>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</si>
  <si>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</si>
  <si>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</si>
  <si>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</si>
  <si>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</si>
  <si>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</si>
  <si>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</si>
  <si>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</si>
  <si>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</si>
  <si>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</si>
  <si>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</si>
  <si>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</si>
  <si>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</si>
  <si>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</si>
  <si>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</si>
  <si>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</si>
  <si>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</si>
  <si>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</si>
  <si>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</si>
  <si>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</si>
  <si>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</si>
  <si>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</si>
  <si>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</si>
  <si>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</si>
  <si>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</si>
  <si>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</si>
  <si>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</si>
  <si>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</si>
  <si>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</si>
  <si>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</si>
  <si>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</si>
  <si>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</si>
  <si>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</si>
  <si>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</si>
  <si>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</si>
  <si>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</si>
  <si>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</si>
  <si>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</si>
  <si>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</si>
  <si>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</si>
  <si>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</si>
  <si>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</si>
  <si>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</si>
  <si>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</si>
  <si>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</si>
  <si>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</si>
  <si>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</si>
  <si>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</si>
  <si>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</si>
  <si>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</si>
  <si>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</si>
  <si>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</si>
  <si>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</si>
  <si>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</si>
  <si>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</si>
  <si>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</si>
  <si>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</si>
  <si>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</si>
  <si>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</si>
  <si>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</si>
  <si>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</si>
  <si>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</si>
  <si>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</si>
  <si>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</si>
  <si>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</si>
  <si>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</si>
  <si>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</si>
  <si>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</si>
  <si>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</si>
  <si>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</si>
  <si>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</si>
  <si>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</si>
  <si>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</si>
  <si>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</si>
  <si>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</si>
  <si>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</si>
  <si>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</si>
  <si>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</si>
  <si>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</si>
  <si>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</si>
  <si>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</si>
  <si>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</si>
  <si>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</si>
  <si>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</si>
  <si>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</si>
  <si>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</si>
  <si>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</si>
  <si>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</si>
  <si>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</si>
  <si>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</si>
  <si>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</si>
  <si>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</si>
  <si>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</si>
  <si>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</si>
  <si>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</si>
  <si>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</si>
  <si>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</si>
  <si>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</si>
  <si>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</si>
  <si>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</si>
  <si>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</si>
  <si>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</si>
  <si>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</si>
  <si>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</si>
  <si>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</si>
  <si>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</si>
  <si>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</si>
  <si>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</si>
  <si>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</si>
  <si>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</si>
  <si>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</si>
  <si>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</si>
  <si>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</si>
  <si>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</si>
  <si>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</si>
  <si>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</si>
  <si>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</si>
  <si>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</si>
  <si>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</si>
  <si>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</si>
  <si>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</si>
  <si>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</si>
  <si>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</si>
  <si>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</si>
  <si>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</si>
  <si>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</si>
  <si>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</si>
  <si>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</si>
  <si>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</si>
  <si>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</si>
  <si>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</si>
  <si>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</si>
  <si>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</si>
  <si>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</si>
  <si>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</si>
  <si>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</si>
  <si>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</si>
  <si>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</si>
  <si>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</si>
  <si>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</si>
  <si>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</si>
  <si>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</si>
  <si>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</si>
  <si>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</si>
  <si>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</si>
  <si>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</si>
  <si>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</si>
  <si>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</si>
  <si>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</si>
  <si>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</si>
  <si>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</si>
  <si>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</si>
  <si>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</si>
  <si>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</si>
  <si>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</si>
  <si>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</si>
  <si>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</si>
  <si>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</si>
  <si>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</si>
  <si>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</si>
  <si>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</si>
  <si>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</si>
  <si>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</si>
  <si>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</si>
  <si>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</si>
  <si>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</si>
  <si>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</si>
  <si>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</si>
  <si>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</si>
  <si>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</si>
  <si>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</si>
  <si>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</si>
  <si>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</si>
  <si>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</si>
  <si>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</si>
  <si>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</si>
  <si>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</si>
  <si>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</si>
  <si>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</si>
  <si>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</si>
  <si>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</si>
  <si>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</si>
  <si>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</si>
  <si>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</si>
  <si>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</si>
  <si>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</si>
  <si>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</si>
  <si>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</si>
  <si>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</si>
  <si>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</si>
  <si>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</si>
  <si>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</si>
  <si>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</si>
  <si>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</si>
  <si>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</si>
  <si>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</si>
  <si>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</si>
  <si>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</si>
  <si>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</si>
  <si>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</si>
  <si>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</si>
  <si>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</si>
  <si>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</si>
  <si>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</si>
  <si>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</si>
  <si>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</si>
  <si>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</si>
  <si>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</si>
  <si>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</si>
  <si>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</si>
  <si>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</si>
  <si>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</si>
  <si>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</si>
  <si>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</si>
  <si>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</si>
  <si>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</si>
  <si>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</si>
  <si>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</si>
  <si>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</si>
  <si>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</si>
  <si>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</si>
  <si>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</si>
  <si>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</si>
  <si>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</si>
  <si>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</si>
  <si>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</si>
  <si>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</si>
  <si>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</si>
  <si>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</si>
  <si>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</si>
  <si>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</si>
  <si>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</si>
  <si>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</si>
  <si>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</si>
  <si>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</si>
  <si>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</si>
  <si>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</si>
  <si>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</si>
  <si>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</si>
  <si>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</si>
  <si>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</si>
  <si>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</si>
  <si>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</si>
  <si>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</si>
  <si>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</si>
  <si>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</si>
  <si>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</si>
  <si>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</si>
  <si>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</si>
  <si>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</si>
  <si>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</si>
  <si>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</si>
  <si>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</si>
  <si>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</si>
  <si>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</si>
  <si>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</si>
  <si>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</si>
  <si>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</si>
  <si>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</si>
  <si>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</si>
  <si>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</si>
  <si>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</si>
  <si>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</si>
  <si>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</si>
  <si>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</si>
  <si>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</si>
  <si>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</si>
  <si>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</si>
  <si>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</si>
  <si>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</si>
  <si>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</si>
  <si>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</si>
  <si>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</si>
  <si>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</si>
  <si>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</si>
  <si>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</si>
  <si>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</si>
  <si>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</si>
  <si>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</si>
  <si>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</si>
  <si>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</si>
  <si>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</si>
  <si>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</si>
  <si>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</si>
  <si>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</si>
  <si>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</si>
  <si>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</si>
  <si>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</si>
  <si>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</si>
  <si>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</si>
  <si>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</si>
  <si>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</si>
  <si>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</si>
  <si>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</si>
  <si>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</si>
  <si>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</si>
  <si>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</si>
  <si>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</si>
  <si>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</si>
  <si>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</si>
  <si>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</si>
  <si>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</si>
  <si>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</si>
  <si>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</si>
  <si>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</si>
  <si>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</si>
  <si>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</si>
  <si>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</si>
  <si>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</si>
  <si>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</si>
  <si>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</si>
  <si>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</si>
  <si>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</si>
  <si>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</si>
  <si>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</si>
  <si>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</si>
  <si>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</si>
  <si>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</si>
  <si>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</si>
  <si>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</si>
  <si>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</si>
  <si>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</si>
  <si>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</si>
  <si>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</si>
  <si>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</si>
  <si>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</si>
  <si>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</si>
  <si>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</si>
  <si>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</si>
  <si>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</si>
  <si>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</si>
  <si>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</si>
  <si>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</si>
  <si>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</si>
  <si>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</si>
  <si>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</si>
  <si>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</si>
  <si>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</si>
  <si>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</si>
  <si>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</si>
  <si>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</si>
  <si>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</si>
  <si>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</si>
  <si>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</si>
  <si>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</si>
  <si>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</si>
  <si>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</si>
  <si>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</si>
  <si>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</si>
  <si>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</si>
  <si>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</si>
  <si>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</si>
  <si>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</si>
  <si>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</si>
  <si>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</si>
  <si>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</si>
  <si>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</si>
  <si>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</si>
  <si>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</si>
  <si>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</si>
  <si>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</si>
  <si>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</si>
  <si>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</si>
  <si>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</si>
  <si>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</si>
  <si>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</si>
  <si>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</si>
  <si>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</si>
  <si>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</si>
  <si>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</si>
  <si>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</si>
  <si>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</si>
  <si>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</si>
  <si>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</si>
  <si>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</si>
  <si>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</si>
  <si>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</si>
  <si>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</si>
  <si>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</si>
  <si>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</si>
  <si>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</si>
  <si>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</si>
  <si>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</si>
  <si>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</si>
  <si>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</si>
  <si>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</si>
  <si>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</si>
  <si>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</si>
  <si>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</si>
  <si>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</si>
  <si>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</si>
  <si>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</si>
  <si>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</si>
  <si>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2444 SVEUČILIŠTE U RIJECI</t>
  </si>
  <si>
    <t xml:space="preserve">1222 MINISTARSTVO ZNANOSTI I OBRAZOVANJA </t>
  </si>
  <si>
    <t>2063 FAKULTET ORGANIZACIJE I INFORMATIKE U VARAŽDINU</t>
  </si>
  <si>
    <t>43749 MEĐIMURSKO VELEUČILIŠTE U ČAKOVCU</t>
  </si>
  <si>
    <t>2452 SVEUČILIŠTE J. J. STROSSMAYERA U OSIJEKU</t>
  </si>
  <si>
    <t>50215 SVEUČILIŠTE J. J. STROSSMAYERA U OSIJEKU - AKADEMIJA ZA UMJETNOST I KULTURU U OSIJEKU</t>
  </si>
  <si>
    <t>2284 SVEUČILIŠTE J. J. STROSSMAYERA U OSIJEKU - EKONOMSKI FAKULTET</t>
  </si>
  <si>
    <t>2268 SVEUČILIŠTE J. J. STROSSMAYERA U OSIJEKU - FAKULTET AGROBIOTEHNIČKIH ZNANOSTI OSIJEK</t>
  </si>
  <si>
    <t>2313 SVEUČILIŠTE J. J. STROSSMAYERA U OSIJEKU - FAKULTET ELEKTROTEHNIKE, RAČUNARSTVA I INFORMACIJSKIH TEHNOLOGIJA OSIJEK</t>
  </si>
  <si>
    <t>49796 SVEUČILIŠTE J. J. STROSSMAYERA U OSIJEKU - FAKULTET ZA DENTALNU MEDICINU I ZDRAVSTVO</t>
  </si>
  <si>
    <t>22486 SVEUČILIŠTE J. J. STROSSMAYERA U OSIJEKU - FAKULTET ZA ODGOJNE I OBRAZOVNE ZNANOSTI</t>
  </si>
  <si>
    <t>2321 SVEUČILIŠTE J. J. STROSSMAYERA U OSIJEKU - FILOZOFSKI FAKULTET</t>
  </si>
  <si>
    <t>2508 SVEUČILIŠTE J. J. STROSSMAYERA U OSIJEKU - GRADSKA I SVEUČILIŠNA KNJIŽNICA</t>
  </si>
  <si>
    <t>2250 SVEUČILIŠTE J. J. STROSSMAYERA U OSIJEKU - GRAĐEVINSKI I ARHITEKTONSKI FAKULTET OSIJEK</t>
  </si>
  <si>
    <t>38479 SVEUČILIŠTE J. J. STROSSMAYERA U OSIJEKU - KATOLIČKI BOGOSLOVNI FAKULTET U ĐAKOVU</t>
  </si>
  <si>
    <t>51450 SVEUČILIŠTE J. J. STROSSMAYERA U OSIJEKU - KINEZIOLOŠKI FAKULTET OSIJEK</t>
  </si>
  <si>
    <t>22849 SVEUČILIŠTE J. J. STROSSMAYERA U OSIJEKU - MEDICINSKI FAKULTET</t>
  </si>
  <si>
    <t>2292 SVEUČILIŠTE J. J. STROSSMAYERA U OSIJEKU - PRAVNI FAKULTET</t>
  </si>
  <si>
    <t>2276 SVEUČILIŠTE J. J. STROSSMAYERA U OSIJEKU - PREHRAMBENO TEHNOLOŠKI FAKULTET</t>
  </si>
  <si>
    <t>52565 SVEUČILIŠTE J. J. STROSSMAYERA U OSIJEKU - FAKULTET TURIZMA I RURALNOG RAZVOJA U POŽEGI</t>
  </si>
  <si>
    <t>53919 SVEUČILIŠTE J. J. STROSSMAYERA U OSIJEKU - FAKULTET PRIMIJENJENE MATEMATIKE I INFORMATIKE</t>
  </si>
  <si>
    <t>42024 SVEUČILIŠTE JURJA DOBRILE U PULI</t>
  </si>
  <si>
    <t>48267 SVEUČILIŠTE SJEVER</t>
  </si>
  <si>
    <t>24141 SVEUČILIŠTE U DUBROVNIKU</t>
  </si>
  <si>
    <t>38454 SVEUČILIŠTE U RIJECI - AKADEMIJA PRIMJENJENIH UMJETNOSTI</t>
  </si>
  <si>
    <t>2186 SVEUČILIŠTE U RIJECI - EKONOMSKI FAKULTET</t>
  </si>
  <si>
    <t>2194 SVEUČILIŠTE U RIJECI - FAKULTET ZA MENADŽMENT U TURIZMU I UGOSTITELJSTVU</t>
  </si>
  <si>
    <t>48023 SVEUČILIŠTE U RIJECI - FAKULTET ZDRAVSTVENIH STUDIJA U RIJECI</t>
  </si>
  <si>
    <t>22857 SVEUČILIŠTE U RIJECI - FILOZOFSKI FAKULTET</t>
  </si>
  <si>
    <t>2160 SVEUČILIŠTE U RIJECI - GRAĐEVINSKI FAKULTET</t>
  </si>
  <si>
    <t>2225 SVEUČILIŠTE U RIJECI - MEDICINSKI FAKULTET</t>
  </si>
  <si>
    <t>22568 SVEUČILIŠTE U RIJECI - POMORSKI FAKULTET</t>
  </si>
  <si>
    <t>2217 SVEUČILIŠTE U RIJECI - PRAVNI FAKULTET</t>
  </si>
  <si>
    <t>2493 SVEUČILIŠTE U RIJECI - SVEUČILIŠNA KNJIŽNICA</t>
  </si>
  <si>
    <t>2151 SVEUČILIŠTE U RIJECI - TEHNIČKI FAKULTET</t>
  </si>
  <si>
    <t>40947 SVEUČILIŠTE U RIJECI - UČITELJSKI FAKULTET</t>
  </si>
  <si>
    <t>51360 SVEUČILIŠTE U SLAVONSKOM BRODU</t>
  </si>
  <si>
    <t>2469 SVEUČILIŠTE U SPLITU</t>
  </si>
  <si>
    <t>2372 SVEUČILIŠTE U SPLITU - EKONOMSKI FAKULTET</t>
  </si>
  <si>
    <t>2330 SVEUČILIŠTE U SPLITU - FAKULTET ELEKTROTEHNIKE, STROJARSTVA I BRODOGRADNJE</t>
  </si>
  <si>
    <t>2348 SVEUČILIŠTE U SPLITU - FAKULTET GRAĐEVINARSTVA, ARHITEKTURE I GEODEZIJE</t>
  </si>
  <si>
    <t>22435 SVEUČILIŠTE U SPLITU - FILOZOFSKI FAKULTET</t>
  </si>
  <si>
    <t>23368 SVEUČILIŠTE U SPLITU - KATOLIČKI BOGOSLOVNI FAKULTET</t>
  </si>
  <si>
    <t>2356 SVEUČILIŠTE U SPLITU - KEMIJSKO-TEHNOLOŠKI FAKULTET</t>
  </si>
  <si>
    <t>43773 SVEUČILIŠTE U SPLITU - KINEZIOLOŠKI FAKULTET</t>
  </si>
  <si>
    <t>22451 SVEUČILIŠTE U SPLITU - MEDICINSKI FAKULTET</t>
  </si>
  <si>
    <t>22460 SVEUČILIŠTE U SPLITU - POMORSKI FAKULTET</t>
  </si>
  <si>
    <t>2397 SVEUČILIŠTE U SPLITU - PRAVNI FAKULTET</t>
  </si>
  <si>
    <t>2410 SVEUČILIŠTE U SPLITU - PRIRODOSLOVNO - MATEMATIČKI FAKULTET</t>
  </si>
  <si>
    <t>2524 SVEUČILIŠTE U SPLITU - SVEUČILIŠNA KNJIŽNICA</t>
  </si>
  <si>
    <t>22478 SVEUČILIŠTE U SPLITU - UMJETNIČKA AKADEMIJA</t>
  </si>
  <si>
    <t>23815 SVEUČILIŠTE U ZADRU</t>
  </si>
  <si>
    <t>2436 SVEUČILIŠTE U ZAGREBU</t>
  </si>
  <si>
    <t>1923 SVEUČILIŠTE U ZAGREBU - AGRONOMSKI FAKULTET</t>
  </si>
  <si>
    <t>1974 SVEUČILIŠTE U ZAGREBU - AKADEMIJA DRAMSKE UMJETNOSTI</t>
  </si>
  <si>
    <t>1982 SVEUČILIŠTE U ZAGREBU - AKADEMIJA LIKOVNIH UMJETNOSTI</t>
  </si>
  <si>
    <t xml:space="preserve">1861 SVEUČILIŠTE U ZAGREBU - ARHITEKTONSKI FAKULTET </t>
  </si>
  <si>
    <t xml:space="preserve">1966 SVEUČILIŠTE U ZAGREBU - EDUKACIJSKO-REHABILITACIJSKI FAKULTET </t>
  </si>
  <si>
    <t>1931 SVEUČILIŠTE U ZAGREBU - EKONOMSKI FAKULTET</t>
  </si>
  <si>
    <t>1757 SVEUČILIŠTE U ZAGREBU - FAKULTET ELEKTROTEHNIKE I RAČUNARSTVA</t>
  </si>
  <si>
    <t>6154 SVEUČILIŠTE U ZAGREBU - FAKULTET FILOZOFIJE I RELIGIJSKIH ZNANOSTI</t>
  </si>
  <si>
    <t>51191 SVEUČILIŠTE U ZAGREBU - FAKULTET HRVATSKIH STUDIJA</t>
  </si>
  <si>
    <t>1790 SVEUČILIŠTE U ZAGREBU - FAKULTET KEMIJSKOG INŽENJERSTVA I TEHNOLOGIJE</t>
  </si>
  <si>
    <t>1907 SVEUČILIŠTE U ZAGREBU - FAKULTET POLITIČKIH ZNANOSTI</t>
  </si>
  <si>
    <t>1812 SVEUČILIŠTE U ZAGREBU - FAKULTET PROMETNIH ZNANOSTI</t>
  </si>
  <si>
    <t>1829 SVEUČILIŠTE U ZAGREBU - FAKULTET STROJARSTVA I BRODOGRADNJE</t>
  </si>
  <si>
    <t xml:space="preserve">2014 SVEUČILIŠTE U ZAGREBU - FARMACEUTSKO-BIOKEMIJSKI FAKULTET </t>
  </si>
  <si>
    <t>1958 SVEUČILIŠTE U ZAGREBU - FILOZOFSKI FAKULTET</t>
  </si>
  <si>
    <t>1853 SVEUČILIŠTE U ZAGREBU - GEODETSKI FAKULTET</t>
  </si>
  <si>
    <t>2102 SVEUČILIŠTE U ZAGREBU - GEOTEHNIČKI FAKULTET</t>
  </si>
  <si>
    <t>1837 SVEUČILIŠTE U ZAGREBU - GRAĐEVINSKI FAKULTET</t>
  </si>
  <si>
    <t>2080 SVEUČILIŠTE U ZAGREBU - GRAFIČKI FAKULTET</t>
  </si>
  <si>
    <t xml:space="preserve">2135 SVEUČILIŠTE U ZAGREBU - KATOLIČKI BOGOSLOVNI FAKULTET </t>
  </si>
  <si>
    <t>2006 SVEUČILIŠTE U ZAGREBU - KINEZIOLOŠKI FAKULTET</t>
  </si>
  <si>
    <t>1888 SVEUČILIŠTE U ZAGREBU - MEDICINSKI FAKULTET</t>
  </si>
  <si>
    <t>2071 SVEUČILIŠTE U ZAGREBU - METALURŠKI FAKULTET SISAK</t>
  </si>
  <si>
    <t>1999 SVEUČILIŠTE U ZAGREBU - MUZIČKA AKADEMIJA</t>
  </si>
  <si>
    <t>1915 SVEUČILIŠTE U ZAGREBU - PRAVNI FAKULTET</t>
  </si>
  <si>
    <t>1845 SVEUČILIŠTE U ZAGREBU - PREHRAMBENO BIOTEHNOLOŠKI FAKULTET</t>
  </si>
  <si>
    <t>1781 SVEUČILIŠTE U ZAGREBU - PRIRODOSLOVNO-MATEMATIČKI FAKULTET</t>
  </si>
  <si>
    <t>2047 SVEUČILIŠTE U ZAGREBU - RUDARSKO-GEOLOŠKO-NAFTNI FAKULTET</t>
  </si>
  <si>
    <t>1870 SVEUČILIŠTE U ZAGREBU - STOMATOLOŠKI FAKULTET</t>
  </si>
  <si>
    <t>1896 SVEUČILIŠTE U ZAGREBU - FAKULTET ŠUMARSTVA I DRVNE TEHNOLOGIJE</t>
  </si>
  <si>
    <t>1804 SVEUČILIŠTE U ZAGREBU - TEKSTILNO TEHNOLOŠKI FAKULTET</t>
  </si>
  <si>
    <t>1940 SVEUČILIŠTE U ZAGREBU - UČITELJSKI FAKULTET</t>
  </si>
  <si>
    <t>2022 SVEUČILIŠTE U ZAGREBU - VETERINARSKI FAKULTET</t>
  </si>
  <si>
    <t>22427 TEHNIČKO VELEUČILIŠTE U ZAGREBU</t>
  </si>
  <si>
    <t>50848 VELEUČILIŠTE HRVATSKO ZAGORJE KRAPINA</t>
  </si>
  <si>
    <t>38446 VELEUČILIŠTE LAVOSLAV RUŽIČKA U VUKOVARU</t>
  </si>
  <si>
    <t>38438 VELEUČILIŠTE MARKO MARULIĆ U KNINU</t>
  </si>
  <si>
    <t>41185 VELEUČILIŠTE NIKOLA TESLA U GOSPIĆU</t>
  </si>
  <si>
    <t>21053 VELEUČILIŠTE U KARLOVCU</t>
  </si>
  <si>
    <t>22494 VELEUČILIŠTE U RIJECI</t>
  </si>
  <si>
    <t>22824 VELEUČILIŠTE U ŠIBENIKU</t>
  </si>
  <si>
    <t>42993 VELEUČILIŠTE U VIROVITICI</t>
  </si>
  <si>
    <t>22371 VISOKO GOSPODARSKO UČILIŠTE U KRIŽEVCIMA</t>
  </si>
  <si>
    <t>22832 ZDRAVSTVENO VELEUČILIŠTE</t>
  </si>
  <si>
    <t>2918 EKONOMSKI INSTITUT ZAGREB</t>
  </si>
  <si>
    <t xml:space="preserve">22525 HRVATSKI GEOLOŠKI INSTITUT </t>
  </si>
  <si>
    <t>2934 HRVATSKI INSTITUT ZA POVIJEST</t>
  </si>
  <si>
    <t>2967 HRVATSKI ŠUMARSKI INSTITUT</t>
  </si>
  <si>
    <t>2983 HRVATSKI VETERINARSKI INSTITUT</t>
  </si>
  <si>
    <t>3105 INSTITUT DRUŠTVENIH ZNANOSTI IVO PILAR</t>
  </si>
  <si>
    <t>3041 INSTITUT RUĐER BOŠKOVIĆ</t>
  </si>
  <si>
    <t>3113 INSTITUT ZA ANTROPOLOGIJU</t>
  </si>
  <si>
    <t>3121 INSTITUT ZA ARHEOLOGIJU</t>
  </si>
  <si>
    <t>3050 INSTITUT ZA DRUŠTVENA ISTRAŽIVANJA</t>
  </si>
  <si>
    <t>3084 INSTITUT ZA ETNOLOGIJU I FOLKLORISTIKU</t>
  </si>
  <si>
    <t>3092 INSTITUT ZA FILOZOFIJU</t>
  </si>
  <si>
    <t>2975 INSTITUT ZA FIZIKU</t>
  </si>
  <si>
    <t>21061 INSTITUT ZA HRVATSKI JEZIK I JEZIKOSLOVLJE</t>
  </si>
  <si>
    <t>3025 INSTITUT ZA JADRANSKE KULTURE I MELIORACIJU KRŠA</t>
  </si>
  <si>
    <t>23286 INSTITUT ZA JAVNE FINANCIJE</t>
  </si>
  <si>
    <t>2959 INSTITUT ZA MEDICINSKA ISTRAŽIVANJA I MEDICINU RADA</t>
  </si>
  <si>
    <t>3009 INSTITUT ZA MIGRACIJE I NARODNOSTI</t>
  </si>
  <si>
    <t>2900 INSTITUT ZA OCEANOGRAFIJU I RIBARSTVO</t>
  </si>
  <si>
    <t>3076 INSTITUT ZA POLJOPRIVREDU I TURIZAM</t>
  </si>
  <si>
    <t>2942 INSTITUT ZA POVIJEST UMJETNOSTI</t>
  </si>
  <si>
    <t>22621 INSTITUT ZA RAZVOJ I MEĐUNARODNE ODNOSE</t>
  </si>
  <si>
    <t>3068 INSTITUT ZA TURIZAM</t>
  </si>
  <si>
    <t>2991 POLJOPRIVREDNI INSTITUT OSIJEK</t>
  </si>
  <si>
    <t>21070 STAROSLAVENSKI INSTITUT</t>
  </si>
  <si>
    <t>6179 DRŽAVNI ZAVOD ZA INTELEKTUALNO VLASNIŠTVO</t>
  </si>
  <si>
    <t>43335 AGENCIJA ZA MOBILNOST I PROGRAME EUROPSKE UNIJE</t>
  </si>
  <si>
    <t>23962 AGENCIJA ZA ODGOJ I OBRAZOVANJE</t>
  </si>
  <si>
    <t>46173 AGENCIJA ZA STRUKOVNO OBRAZOVANJE I OBRAZOVANJE ODRASLIH</t>
  </si>
  <si>
    <t>38487 AGENCIJA ZA ZNANOST I VISOKO OBRAZOVANJE</t>
  </si>
  <si>
    <t>21852 HRVATSKA AKADEMSKA I ISTRAŽIVAČKA MREŽA - CARNET</t>
  </si>
  <si>
    <t>52209 HRVATSKA ZAKLADA ZA ZNANOST</t>
  </si>
  <si>
    <t>21869 LEKSIKOGRAFSKI ZAVOD MIROSLAV KRLEŽA</t>
  </si>
  <si>
    <t>21836 NACIONALNA I SVEUČILIŠNA KNJIŽNICA U ZAGREBU</t>
  </si>
  <si>
    <t>40883 NACIONALNI CENTAR ZA VANJSKO VREDNOVANJE OBRAZOVANJA</t>
  </si>
  <si>
    <t>23665 SVEUČILIŠTE U ZAGREBU - SVEUČILIŠNI RAČUNSKI CENTAR - SRCE</t>
  </si>
  <si>
    <t>FINANCIJSKI PLAN
ZA 2025. I PROJEKCIJE ZA 2026. I 2027. GODINU</t>
  </si>
  <si>
    <t xml:space="preserve">KLASA: </t>
  </si>
  <si>
    <t>URBROJ:</t>
  </si>
  <si>
    <t>REKTOR:</t>
  </si>
  <si>
    <t>prof. dr. sc. Vlado Guberac</t>
  </si>
  <si>
    <t>IZVRŠENJE
2023.</t>
  </si>
  <si>
    <t>TEKUĆI PLAN
2024.</t>
  </si>
  <si>
    <t>PLAN 
ZA 2025.</t>
  </si>
  <si>
    <t>PROJEKCIJA 
ZA 2027.</t>
  </si>
  <si>
    <t>Prosinac, 2024.</t>
  </si>
  <si>
    <t>PRIHODI POSLOVANJA</t>
  </si>
  <si>
    <t>PRIHODI OD NEFINANCIJSKE IMOVINE</t>
  </si>
  <si>
    <t>PRIHODI UKUPNO</t>
  </si>
  <si>
    <t>RASHODI POSLOVANJA</t>
  </si>
  <si>
    <t>RASHODI ZA NEFINANCIJSKU IMOVINU</t>
  </si>
  <si>
    <t>RASHODI UKUPNO</t>
  </si>
  <si>
    <t>RAZLIKA- VIŠAK/MANJAK</t>
  </si>
  <si>
    <t>PRIMICI OD FINANCIJSKE IMOVINE I ZADUŽIVANJA</t>
  </si>
  <si>
    <t>IZDACI ZA FINANCIJSKU IMOVINU I OTPLATE ZAJMOVA</t>
  </si>
  <si>
    <t>RAZLIKA PRIMITAKA I IZDATAKA</t>
  </si>
  <si>
    <t>PRIJENOS SREDSTAVA IZ PRETHODNE GODINE</t>
  </si>
  <si>
    <t>PRIJENOS SREDSTAVA U SLJEDEĆE RAZDOBLJE</t>
  </si>
  <si>
    <t>NETO FINANCIRANJE</t>
  </si>
  <si>
    <t>VIŠAK7MANJAK+NETO FINANCIRANJE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</si>
</sst>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&quot;.&quot;"/>
    <numFmt numFmtId="165" formatCode="00000000"/>
    <numFmt numFmtId="166" formatCode="&quot;kn&quot;#,##0.00_);[Red]\(&quot;kn&quot;#,##0.00\)"/>
    <numFmt numFmtId="167" formatCode="&quot;- &quot;@"/>
  </numFmts>
  <fonts count="39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Open Sans"/>
      <family val="2"/>
    </font>
    <font>
      <sz val="11"/>
      <color indexed="8"/>
      <name val="Calibri"/>
      <family val="2"/>
      <charset val="238"/>
    </font>
    <font>
      <b/>
      <sz val="12"/>
      <color indexed="56"/>
      <name val="Calibri"/>
      <family val="2"/>
      <charset val="238"/>
    </font>
    <font>
      <sz val="10"/>
      <color indexed="8"/>
      <name val="Open Sans"/>
      <family val="2"/>
    </font>
    <font>
      <b/>
      <sz val="10"/>
      <color indexed="10"/>
      <name val="Calibri"/>
      <family val="2"/>
      <charset val="238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0"/>
      <color indexed="8"/>
      <name val="MS Sans Serif"/>
      <charset val="238"/>
    </font>
    <font>
      <sz val="12"/>
      <color indexed="8"/>
      <name val="Open Sans"/>
      <family val="2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9"/>
      <color rgb="FFFF0000"/>
      <name val="Arial"/>
      <family val="2"/>
      <charset val="238"/>
    </font>
    <font>
      <sz val="1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">
    <xf numFmtId="0" fontId="0" fillId="0" borderId="0"/>
    <xf numFmtId="0" fontId="1" fillId="0" borderId="1" applyNumberFormat="0" applyFill="0" applyAlignment="0" applyProtection="0"/>
    <xf numFmtId="0" fontId="3" fillId="0" borderId="0"/>
    <xf numFmtId="0" fontId="8" fillId="0" borderId="0"/>
    <xf numFmtId="0" fontId="11" fillId="0" borderId="0"/>
    <xf numFmtId="0" fontId="8" fillId="0" borderId="0"/>
    <xf numFmtId="4" fontId="24" fillId="7" borderId="17" applyNumberFormat="0" applyProtection="0">
      <alignment horizontal="left" vertical="center" indent="1" justifyLastLine="1"/>
    </xf>
    <xf numFmtId="4" fontId="24" fillId="7" borderId="17" applyNumberFormat="0" applyProtection="0">
      <alignment horizontal="left" vertical="center" indent="1" justifyLastLine="1"/>
    </xf>
    <xf numFmtId="4" fontId="24" fillId="0" borderId="17" applyNumberFormat="0" applyProtection="0">
      <alignment horizontal="right" vertical="center"/>
    </xf>
    <xf numFmtId="0" fontId="27" fillId="0" borderId="0"/>
    <xf numFmtId="0" fontId="8" fillId="0" borderId="0"/>
    <xf numFmtId="0" fontId="27" fillId="11" borderId="30" applyNumberFormat="0" applyProtection="0">
      <alignment horizontal="left" vertical="center" wrapText="1" indent="1"/>
    </xf>
    <xf numFmtId="0" fontId="24" fillId="13" borderId="17" applyNumberFormat="0" applyProtection="0">
      <alignment horizontal="left" vertical="center" indent="1" justifyLastLine="1"/>
    </xf>
    <xf numFmtId="4" fontId="24" fillId="7" borderId="17" applyNumberFormat="0" applyProtection="0">
      <alignment horizontal="left" vertical="center" indent="1"/>
    </xf>
    <xf numFmtId="4" fontId="24" fillId="7" borderId="17" applyNumberFormat="0" applyProtection="0">
      <alignment horizontal="left" vertical="center" indent="1"/>
    </xf>
    <xf numFmtId="0" fontId="24" fillId="14" borderId="17" applyNumberFormat="0" applyProtection="0">
      <alignment horizontal="left" vertical="center" indent="1" justifyLastLine="1"/>
    </xf>
    <xf numFmtId="0" fontId="35" fillId="16" borderId="31" applyNumberFormat="0" applyProtection="0">
      <alignment horizontal="left" vertical="center" indent="1"/>
    </xf>
    <xf numFmtId="0" fontId="36" fillId="17" borderId="31" applyNumberFormat="0" applyProtection="0">
      <alignment horizontal="left" vertical="center" indent="1"/>
    </xf>
    <xf numFmtId="0" fontId="36" fillId="9" borderId="31" applyNumberFormat="0" applyProtection="0">
      <alignment horizontal="left" vertical="center" indent="1"/>
    </xf>
    <xf numFmtId="0" fontId="27" fillId="18" borderId="31" applyNumberFormat="0" applyProtection="0">
      <alignment horizontal="left" vertical="center" indent="1"/>
    </xf>
    <xf numFmtId="0" fontId="38" fillId="0" borderId="0" applyNumberFormat="0" applyFill="0" applyBorder="0" applyAlignment="0" applyProtection="0"/>
  </cellStyleXfs>
  <cellXfs count="176">
    <xf numFmtId="0" fontId="0" fillId="0" borderId="0" xfId="0"/>
    <xf numFmtId="0" fontId="4" fillId="0" borderId="0" xfId="2" applyFont="1" applyAlignment="1">
      <alignment vertical="center"/>
    </xf>
    <xf numFmtId="0" fontId="5" fillId="2" borderId="2" xfId="2" applyFont="1" applyFill="1" applyBorder="1" applyAlignment="1">
      <alignment horizontal="left" vertical="center" wrapText="1"/>
    </xf>
    <xf numFmtId="0" fontId="6" fillId="0" borderId="0" xfId="2" applyFont="1"/>
    <xf numFmtId="0" fontId="5" fillId="2" borderId="6" xfId="2" applyFont="1" applyFill="1" applyBorder="1" applyAlignment="1">
      <alignment horizontal="left" vertical="center" wrapText="1"/>
    </xf>
    <xf numFmtId="0" fontId="7" fillId="0" borderId="0" xfId="2" applyFont="1" applyAlignment="1">
      <alignment vertical="center"/>
    </xf>
    <xf numFmtId="0" fontId="9" fillId="3" borderId="10" xfId="3" applyFont="1" applyFill="1" applyBorder="1" applyAlignment="1">
      <alignment horizontal="center" vertical="center"/>
    </xf>
    <xf numFmtId="0" fontId="9" fillId="3" borderId="11" xfId="3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164" fontId="9" fillId="0" borderId="12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165" fontId="9" fillId="0" borderId="13" xfId="0" applyNumberFormat="1" applyFont="1" applyBorder="1" applyAlignment="1">
      <alignment horizontal="left" vertical="center"/>
    </xf>
    <xf numFmtId="165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3" borderId="10" xfId="4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12" fillId="0" borderId="0" xfId="2" applyFont="1"/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vertical="center"/>
    </xf>
    <xf numFmtId="164" fontId="15" fillId="0" borderId="12" xfId="0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vertical="center"/>
    </xf>
    <xf numFmtId="165" fontId="15" fillId="0" borderId="13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3" borderId="10" xfId="4" applyNumberFormat="1" applyFont="1" applyFill="1" applyBorder="1" applyAlignment="1">
      <alignment horizontal="left" vertical="center"/>
    </xf>
    <xf numFmtId="49" fontId="16" fillId="0" borderId="0" xfId="0" applyNumberFormat="1" applyFont="1" applyAlignment="1">
      <alignment horizontal="left"/>
    </xf>
    <xf numFmtId="0" fontId="15" fillId="3" borderId="13" xfId="4" applyFont="1" applyFill="1" applyBorder="1" applyAlignment="1">
      <alignment horizontal="left" vertical="center"/>
    </xf>
    <xf numFmtId="0" fontId="17" fillId="0" borderId="0" xfId="2" applyFont="1" applyAlignment="1">
      <alignment horizontal="left" vertical="center" wrapText="1"/>
    </xf>
    <xf numFmtId="0" fontId="0" fillId="0" borderId="0" xfId="0" applyAlignment="1">
      <alignment horizontal="right"/>
    </xf>
    <xf numFmtId="0" fontId="17" fillId="0" borderId="0" xfId="2" applyFont="1" applyAlignment="1">
      <alignment horizontal="center" vertical="center" wrapText="1"/>
    </xf>
    <xf numFmtId="0" fontId="9" fillId="3" borderId="13" xfId="4" applyFont="1" applyFill="1" applyBorder="1" applyAlignment="1">
      <alignment horizontal="left" vertical="center"/>
    </xf>
    <xf numFmtId="0" fontId="18" fillId="4" borderId="15" xfId="2" applyFont="1" applyFill="1" applyBorder="1" applyAlignment="1">
      <alignment horizontal="center" vertical="center" wrapText="1"/>
    </xf>
    <xf numFmtId="0" fontId="19" fillId="0" borderId="16" xfId="2" applyFont="1" applyBorder="1" applyAlignment="1">
      <alignment horizontal="left" vertical="center" wrapText="1"/>
    </xf>
    <xf numFmtId="3" fontId="17" fillId="5" borderId="16" xfId="2" applyNumberFormat="1" applyFont="1" applyFill="1" applyBorder="1" applyAlignment="1">
      <alignment horizontal="right" vertical="center" wrapText="1"/>
    </xf>
    <xf numFmtId="3" fontId="4" fillId="0" borderId="0" xfId="2" applyNumberFormat="1" applyFont="1" applyAlignment="1">
      <alignment vertical="center"/>
    </xf>
    <xf numFmtId="0" fontId="19" fillId="0" borderId="16" xfId="2" applyFont="1" applyBorder="1" applyAlignment="1">
      <alignment horizontal="center" vertical="center" wrapText="1"/>
    </xf>
    <xf numFmtId="3" fontId="17" fillId="0" borderId="16" xfId="2" applyNumberFormat="1" applyFont="1" applyBorder="1" applyAlignment="1" applyProtection="1">
      <alignment horizontal="right" vertical="center"/>
      <protection locked="0"/>
    </xf>
    <xf numFmtId="3" fontId="17" fillId="0" borderId="16" xfId="2" applyNumberFormat="1" applyFont="1" applyBorder="1" applyAlignment="1">
      <alignment horizontal="right" vertical="center"/>
    </xf>
    <xf numFmtId="0" fontId="19" fillId="0" borderId="16" xfId="2" applyFont="1" applyBorder="1" applyAlignment="1">
      <alignment horizontal="left" vertical="center"/>
    </xf>
    <xf numFmtId="0" fontId="19" fillId="0" borderId="16" xfId="2" applyFont="1" applyBorder="1" applyAlignment="1">
      <alignment horizontal="center" vertical="center"/>
    </xf>
    <xf numFmtId="3" fontId="17" fillId="5" borderId="16" xfId="2" applyNumberFormat="1" applyFont="1" applyFill="1" applyBorder="1" applyAlignment="1">
      <alignment horizontal="right" vertical="center"/>
    </xf>
    <xf numFmtId="3" fontId="17" fillId="0" borderId="16" xfId="2" applyNumberFormat="1" applyFont="1" applyBorder="1" applyAlignment="1" applyProtection="1">
      <alignment horizontal="right" vertical="center" wrapText="1"/>
      <protection locked="0"/>
    </xf>
    <xf numFmtId="3" fontId="17" fillId="0" borderId="16" xfId="2" applyNumberFormat="1" applyFont="1" applyBorder="1" applyAlignment="1">
      <alignment horizontal="right" vertical="center" wrapText="1"/>
    </xf>
    <xf numFmtId="3" fontId="17" fillId="0" borderId="0" xfId="2" applyNumberFormat="1" applyFont="1" applyAlignment="1">
      <alignment horizontal="right" vertical="center"/>
    </xf>
    <xf numFmtId="3" fontId="13" fillId="0" borderId="0" xfId="2" applyNumberFormat="1" applyFont="1" applyAlignment="1">
      <alignment horizontal="right" vertical="center"/>
    </xf>
    <xf numFmtId="1" fontId="20" fillId="0" borderId="13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horizontal="left" vertical="center"/>
    </xf>
    <xf numFmtId="0" fontId="20" fillId="3" borderId="13" xfId="4" applyFont="1" applyFill="1" applyBorder="1" applyAlignment="1">
      <alignment horizontal="left" vertical="center"/>
    </xf>
    <xf numFmtId="165" fontId="20" fillId="0" borderId="13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3" fontId="21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9" fillId="3" borderId="10" xfId="4" applyFont="1" applyFill="1" applyBorder="1" applyAlignment="1">
      <alignment horizontal="left" vertical="center"/>
    </xf>
    <xf numFmtId="0" fontId="17" fillId="0" borderId="16" xfId="2" applyFont="1" applyBorder="1" applyAlignment="1">
      <alignment horizontal="left" vertical="center" wrapText="1"/>
    </xf>
    <xf numFmtId="0" fontId="17" fillId="0" borderId="16" xfId="2" quotePrefix="1" applyFont="1" applyBorder="1" applyAlignment="1">
      <alignment horizontal="left" vertical="center" wrapText="1"/>
    </xf>
    <xf numFmtId="3" fontId="17" fillId="6" borderId="16" xfId="2" applyNumberFormat="1" applyFont="1" applyFill="1" applyBorder="1" applyAlignment="1" applyProtection="1">
      <alignment horizontal="right" vertical="center"/>
      <protection locked="0"/>
    </xf>
    <xf numFmtId="3" fontId="17" fillId="6" borderId="16" xfId="2" applyNumberFormat="1" applyFont="1" applyFill="1" applyBorder="1" applyAlignment="1">
      <alignment horizontal="right" vertical="center"/>
    </xf>
    <xf numFmtId="3" fontId="17" fillId="6" borderId="16" xfId="2" applyNumberFormat="1" applyFont="1" applyFill="1" applyBorder="1" applyAlignment="1">
      <alignment horizontal="right" vertical="center" wrapText="1"/>
    </xf>
    <xf numFmtId="166" fontId="4" fillId="0" borderId="0" xfId="2" applyNumberFormat="1" applyFont="1" applyAlignment="1">
      <alignment vertical="center"/>
    </xf>
    <xf numFmtId="0" fontId="23" fillId="0" borderId="0" xfId="2" applyFont="1"/>
    <xf numFmtId="0" fontId="23" fillId="0" borderId="0" xfId="2" applyFont="1" applyAlignment="1">
      <alignment vertical="center"/>
    </xf>
    <xf numFmtId="0" fontId="18" fillId="4" borderId="15" xfId="2" applyFont="1" applyFill="1" applyBorder="1" applyAlignment="1">
      <alignment horizontal="left" vertical="center" wrapText="1"/>
    </xf>
    <xf numFmtId="3" fontId="18" fillId="4" borderId="15" xfId="2" applyNumberFormat="1" applyFont="1" applyFill="1" applyBorder="1" applyAlignment="1">
      <alignment horizontal="right" vertical="center"/>
    </xf>
    <xf numFmtId="0" fontId="9" fillId="0" borderId="13" xfId="5" applyFont="1" applyBorder="1" applyAlignment="1">
      <alignment horizontal="left" vertical="center"/>
    </xf>
    <xf numFmtId="165" fontId="9" fillId="0" borderId="13" xfId="5" applyNumberFormat="1" applyFont="1" applyBorder="1" applyAlignment="1">
      <alignment horizontal="center" vertical="center"/>
    </xf>
    <xf numFmtId="0" fontId="9" fillId="0" borderId="13" xfId="0" applyFont="1" applyBorder="1"/>
    <xf numFmtId="165" fontId="9" fillId="0" borderId="13" xfId="0" quotePrefix="1" applyNumberFormat="1" applyFont="1" applyBorder="1" applyAlignment="1">
      <alignment horizontal="center" vertical="center"/>
    </xf>
    <xf numFmtId="0" fontId="26" fillId="0" borderId="17" xfId="7" quotePrefix="1" applyNumberFormat="1" applyFont="1" applyFill="1">
      <alignment horizontal="left" vertical="center" indent="1" justifyLastLine="1"/>
    </xf>
    <xf numFmtId="0" fontId="26" fillId="8" borderId="17" xfId="7" quotePrefix="1" applyNumberFormat="1" applyFont="1" applyFill="1">
      <alignment horizontal="left" vertical="center" indent="1" justifyLastLine="1"/>
    </xf>
    <xf numFmtId="0" fontId="27" fillId="0" borderId="0" xfId="9"/>
    <xf numFmtId="0" fontId="29" fillId="0" borderId="19" xfId="3" applyFont="1" applyBorder="1" applyAlignment="1">
      <alignment horizontal="center" vertical="center" wrapText="1"/>
    </xf>
    <xf numFmtId="0" fontId="29" fillId="0" borderId="20" xfId="3" applyFont="1" applyBorder="1" applyAlignment="1">
      <alignment horizontal="center" vertical="center" wrapText="1"/>
    </xf>
    <xf numFmtId="0" fontId="29" fillId="0" borderId="21" xfId="3" applyFont="1" applyBorder="1" applyAlignment="1">
      <alignment horizontal="center" vertical="center" wrapText="1"/>
    </xf>
    <xf numFmtId="49" fontId="25" fillId="0" borderId="22" xfId="3" applyNumberFormat="1" applyFont="1" applyBorder="1" applyAlignment="1">
      <alignment horizontal="center" vertical="center" wrapText="1"/>
    </xf>
    <xf numFmtId="49" fontId="25" fillId="0" borderId="23" xfId="3" applyNumberFormat="1" applyFont="1" applyBorder="1" applyAlignment="1">
      <alignment horizontal="center" vertical="center" wrapText="1"/>
    </xf>
    <xf numFmtId="0" fontId="25" fillId="0" borderId="23" xfId="3" applyFont="1" applyBorder="1" applyAlignment="1">
      <alignment horizontal="center" vertical="center" wrapText="1"/>
    </xf>
    <xf numFmtId="0" fontId="25" fillId="0" borderId="23" xfId="9" applyFont="1" applyBorder="1" applyAlignment="1">
      <alignment horizontal="center" vertical="center"/>
    </xf>
    <xf numFmtId="0" fontId="25" fillId="0" borderId="24" xfId="9" applyFont="1" applyBorder="1" applyAlignment="1">
      <alignment horizontal="center" vertical="center"/>
    </xf>
    <xf numFmtId="0" fontId="30" fillId="0" borderId="0" xfId="9" applyFont="1"/>
    <xf numFmtId="164" fontId="29" fillId="0" borderId="12" xfId="9" applyNumberFormat="1" applyFont="1" applyBorder="1" applyAlignment="1">
      <alignment horizontal="center" vertical="center" wrapText="1"/>
    </xf>
    <xf numFmtId="0" fontId="29" fillId="0" borderId="20" xfId="9" applyFont="1" applyBorder="1" applyAlignment="1">
      <alignment horizontal="center" vertical="center" wrapText="1"/>
    </xf>
    <xf numFmtId="0" fontId="29" fillId="0" borderId="25" xfId="9" applyFont="1" applyBorder="1" applyAlignment="1">
      <alignment horizontal="left" vertical="center" wrapText="1" indent="1"/>
    </xf>
    <xf numFmtId="0" fontId="9" fillId="0" borderId="13" xfId="9" applyFont="1" applyBorder="1" applyAlignment="1">
      <alignment horizontal="left" vertical="center" wrapText="1" indent="1"/>
    </xf>
    <xf numFmtId="165" fontId="29" fillId="0" borderId="25" xfId="9" applyNumberFormat="1" applyFont="1" applyBorder="1" applyAlignment="1">
      <alignment horizontal="center" vertical="center" wrapText="1"/>
    </xf>
    <xf numFmtId="49" fontId="29" fillId="0" borderId="26" xfId="9" applyNumberFormat="1" applyFont="1" applyBorder="1" applyAlignment="1">
      <alignment horizontal="center" vertical="center"/>
    </xf>
    <xf numFmtId="0" fontId="28" fillId="0" borderId="0" xfId="9" applyFont="1"/>
    <xf numFmtId="0" fontId="29" fillId="0" borderId="25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 indent="1"/>
    </xf>
    <xf numFmtId="165" fontId="29" fillId="0" borderId="13" xfId="9" applyNumberFormat="1" applyFont="1" applyBorder="1" applyAlignment="1">
      <alignment horizontal="center" vertical="center" wrapText="1"/>
    </xf>
    <xf numFmtId="49" fontId="29" fillId="0" borderId="14" xfId="9" applyNumberFormat="1" applyFont="1" applyBorder="1" applyAlignment="1">
      <alignment horizontal="center" vertical="center"/>
    </xf>
    <xf numFmtId="164" fontId="9" fillId="0" borderId="12" xfId="9" applyNumberFormat="1" applyFont="1" applyBorder="1" applyAlignment="1">
      <alignment horizontal="center" vertical="center" wrapText="1"/>
    </xf>
    <xf numFmtId="0" fontId="9" fillId="0" borderId="13" xfId="9" applyFont="1" applyBorder="1" applyAlignment="1">
      <alignment horizontal="center" vertical="center" wrapText="1"/>
    </xf>
    <xf numFmtId="165" fontId="9" fillId="0" borderId="13" xfId="9" applyNumberFormat="1" applyFont="1" applyBorder="1" applyAlignment="1">
      <alignment horizontal="center" vertical="center" wrapText="1"/>
    </xf>
    <xf numFmtId="49" fontId="9" fillId="0" borderId="14" xfId="9" applyNumberFormat="1" applyFont="1" applyBorder="1" applyAlignment="1">
      <alignment horizontal="center" vertical="center"/>
    </xf>
    <xf numFmtId="165" fontId="9" fillId="0" borderId="13" xfId="9" quotePrefix="1" applyNumberFormat="1" applyFont="1" applyBorder="1" applyAlignment="1">
      <alignment horizontal="center" vertical="center" wrapText="1"/>
    </xf>
    <xf numFmtId="0" fontId="9" fillId="0" borderId="27" xfId="9" applyFont="1" applyBorder="1" applyAlignment="1">
      <alignment horizontal="left" vertical="center" wrapText="1" indent="1"/>
    </xf>
    <xf numFmtId="165" fontId="29" fillId="0" borderId="13" xfId="9" quotePrefix="1" applyNumberFormat="1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indent="1"/>
    </xf>
    <xf numFmtId="0" fontId="9" fillId="0" borderId="13" xfId="10" applyFont="1" applyBorder="1" applyAlignment="1">
      <alignment horizontal="left" vertical="center" wrapText="1" indent="1"/>
    </xf>
    <xf numFmtId="165" fontId="9" fillId="0" borderId="13" xfId="9" applyNumberFormat="1" applyFont="1" applyBorder="1" applyAlignment="1">
      <alignment horizontal="center" vertical="center"/>
    </xf>
    <xf numFmtId="165" fontId="9" fillId="0" borderId="13" xfId="9" applyNumberFormat="1" applyFont="1" applyBorder="1" applyAlignment="1">
      <alignment horizontal="left" vertical="center" wrapText="1" indent="1"/>
    </xf>
    <xf numFmtId="0" fontId="9" fillId="0" borderId="13" xfId="9" applyFont="1" applyBorder="1" applyAlignment="1">
      <alignment horizontal="left" vertical="center" indent="1"/>
    </xf>
    <xf numFmtId="0" fontId="9" fillId="0" borderId="28" xfId="9" applyFont="1" applyBorder="1" applyAlignment="1">
      <alignment horizontal="left" vertical="center" wrapText="1" indent="1"/>
    </xf>
    <xf numFmtId="49" fontId="9" fillId="0" borderId="13" xfId="9" applyNumberFormat="1" applyFont="1" applyBorder="1" applyAlignment="1">
      <alignment horizontal="center" vertical="center" wrapText="1"/>
    </xf>
    <xf numFmtId="49" fontId="9" fillId="0" borderId="28" xfId="9" applyNumberFormat="1" applyFont="1" applyBorder="1" applyAlignment="1">
      <alignment horizontal="center" vertical="center" wrapText="1"/>
    </xf>
    <xf numFmtId="0" fontId="9" fillId="0" borderId="13" xfId="5" applyFont="1" applyBorder="1" applyAlignment="1">
      <alignment horizontal="left" vertical="center" wrapText="1" indent="1"/>
    </xf>
    <xf numFmtId="165" fontId="9" fillId="0" borderId="13" xfId="5" applyNumberFormat="1" applyFont="1" applyBorder="1" applyAlignment="1">
      <alignment horizontal="center" vertical="center" wrapText="1"/>
    </xf>
    <xf numFmtId="0" fontId="31" fillId="0" borderId="0" xfId="9" applyFont="1"/>
    <xf numFmtId="0" fontId="9" fillId="0" borderId="13" xfId="3" applyFont="1" applyBorder="1" applyAlignment="1">
      <alignment horizontal="left" vertical="center" wrapText="1" indent="1"/>
    </xf>
    <xf numFmtId="0" fontId="9" fillId="0" borderId="14" xfId="9" applyFont="1" applyBorder="1" applyAlignment="1">
      <alignment horizontal="right" vertical="center" wrapText="1"/>
    </xf>
    <xf numFmtId="49" fontId="9" fillId="0" borderId="13" xfId="9" quotePrefix="1" applyNumberFormat="1" applyFont="1" applyBorder="1" applyAlignment="1">
      <alignment horizontal="center" vertical="center" wrapText="1"/>
    </xf>
    <xf numFmtId="0" fontId="9" fillId="0" borderId="14" xfId="9" quotePrefix="1" applyFont="1" applyBorder="1" applyAlignment="1">
      <alignment horizontal="center" vertical="center" wrapText="1"/>
    </xf>
    <xf numFmtId="49" fontId="9" fillId="0" borderId="14" xfId="9" quotePrefix="1" applyNumberFormat="1" applyFont="1" applyBorder="1" applyAlignment="1">
      <alignment horizontal="center" vertical="center"/>
    </xf>
    <xf numFmtId="0" fontId="29" fillId="0" borderId="0" xfId="9" applyFont="1" applyAlignment="1">
      <alignment horizontal="left" vertical="center" wrapText="1" indent="1"/>
    </xf>
    <xf numFmtId="0" fontId="9" fillId="0" borderId="14" xfId="9" applyFont="1" applyBorder="1" applyAlignment="1">
      <alignment horizontal="center" vertical="center" wrapText="1"/>
    </xf>
    <xf numFmtId="1" fontId="9" fillId="0" borderId="13" xfId="9" applyNumberFormat="1" applyFont="1" applyBorder="1" applyAlignment="1">
      <alignment horizontal="left" vertical="center" wrapText="1" indent="1"/>
    </xf>
    <xf numFmtId="0" fontId="29" fillId="0" borderId="23" xfId="9" applyFont="1" applyBorder="1" applyAlignment="1">
      <alignment horizontal="left" vertical="center" wrapText="1" indent="1"/>
    </xf>
    <xf numFmtId="165" fontId="29" fillId="0" borderId="23" xfId="9" applyNumberFormat="1" applyFont="1" applyBorder="1" applyAlignment="1">
      <alignment horizontal="center" vertical="center" wrapText="1"/>
    </xf>
    <xf numFmtId="49" fontId="29" fillId="0" borderId="24" xfId="9" applyNumberFormat="1" applyFont="1" applyBorder="1" applyAlignment="1">
      <alignment horizontal="center" vertical="center"/>
    </xf>
    <xf numFmtId="0" fontId="27" fillId="0" borderId="0" xfId="9" applyAlignment="1">
      <alignment horizontal="center" vertical="center"/>
    </xf>
    <xf numFmtId="0" fontId="27" fillId="0" borderId="0" xfId="9" applyAlignment="1">
      <alignment vertical="center"/>
    </xf>
    <xf numFmtId="0" fontId="27" fillId="0" borderId="0" xfId="9" applyAlignment="1">
      <alignment horizontal="left" vertical="center" indent="1"/>
    </xf>
    <xf numFmtId="0" fontId="27" fillId="0" borderId="0" xfId="9" applyAlignment="1">
      <alignment horizontal="center"/>
    </xf>
    <xf numFmtId="0" fontId="28" fillId="0" borderId="0" xfId="9" applyFont="1" applyAlignment="1">
      <alignment horizontal="center"/>
    </xf>
    <xf numFmtId="0" fontId="27" fillId="0" borderId="10" xfId="9" applyBorder="1" applyAlignment="1">
      <alignment horizontal="center" vertical="center"/>
    </xf>
    <xf numFmtId="0" fontId="2" fillId="0" borderId="0" xfId="0" applyFont="1"/>
    <xf numFmtId="0" fontId="32" fillId="0" borderId="0" xfId="0" applyFont="1"/>
    <xf numFmtId="0" fontId="27" fillId="12" borderId="30" xfId="11" quotePrefix="1" applyFill="1" applyAlignment="1">
      <alignment horizontal="left" vertical="center" wrapText="1" indent="3"/>
    </xf>
    <xf numFmtId="0" fontId="27" fillId="12" borderId="30" xfId="11" quotePrefix="1" applyFill="1">
      <alignment horizontal="left" vertical="center" wrapText="1" indent="1"/>
    </xf>
    <xf numFmtId="49" fontId="0" fillId="0" borderId="0" xfId="0" applyNumberFormat="1"/>
    <xf numFmtId="167" fontId="24" fillId="0" borderId="17" xfId="12" quotePrefix="1" applyNumberFormat="1" applyFill="1" applyAlignment="1">
      <alignment horizontal="left" vertical="center" indent="3" justifyLastLine="1"/>
    </xf>
    <xf numFmtId="0" fontId="24" fillId="0" borderId="17" xfId="12" quotePrefix="1" applyFill="1">
      <alignment horizontal="left" vertical="center" indent="1" justifyLastLine="1"/>
    </xf>
    <xf numFmtId="0" fontId="24" fillId="0" borderId="17" xfId="13" quotePrefix="1" applyNumberFormat="1" applyFill="1">
      <alignment horizontal="left" vertical="center" indent="1"/>
    </xf>
    <xf numFmtId="0" fontId="34" fillId="0" borderId="17" xfId="13" quotePrefix="1" applyNumberFormat="1" applyFont="1" applyFill="1">
      <alignment horizontal="left" vertical="center" indent="1"/>
    </xf>
    <xf numFmtId="49" fontId="24" fillId="0" borderId="17" xfId="13" quotePrefix="1" applyNumberFormat="1" applyFill="1">
      <alignment horizontal="left" vertical="center" indent="1"/>
    </xf>
    <xf numFmtId="0" fontId="24" fillId="0" borderId="17" xfId="14" quotePrefix="1" applyNumberFormat="1" applyFill="1">
      <alignment horizontal="left" vertical="center" indent="1"/>
    </xf>
    <xf numFmtId="0" fontId="34" fillId="0" borderId="17" xfId="14" quotePrefix="1" applyNumberFormat="1" applyFont="1" applyFill="1">
      <alignment horizontal="left" vertical="center" indent="1"/>
    </xf>
    <xf numFmtId="49" fontId="24" fillId="0" borderId="17" xfId="14" quotePrefix="1" applyNumberFormat="1" applyFill="1">
      <alignment horizontal="left" vertical="center" indent="1"/>
    </xf>
    <xf numFmtId="167" fontId="24" fillId="15" borderId="17" xfId="15" quotePrefix="1" applyNumberFormat="1" applyFill="1" applyAlignment="1">
      <alignment horizontal="left" vertical="center" indent="2" justifyLastLine="1"/>
    </xf>
    <xf numFmtId="0" fontId="24" fillId="15" borderId="17" xfId="15" quotePrefix="1" applyFill="1">
      <alignment horizontal="left" vertical="center" indent="1" justifyLastLine="1"/>
    </xf>
    <xf numFmtId="167" fontId="24" fillId="8" borderId="17" xfId="15" quotePrefix="1" applyNumberFormat="1" applyFill="1" applyAlignment="1">
      <alignment horizontal="left" vertical="center" indent="2" justifyLastLine="1"/>
    </xf>
    <xf numFmtId="0" fontId="24" fillId="8" borderId="17" xfId="15" quotePrefix="1" applyFill="1">
      <alignment horizontal="left" vertical="center" indent="1" justifyLastLine="1"/>
    </xf>
    <xf numFmtId="0" fontId="35" fillId="16" borderId="31" xfId="16" quotePrefix="1" applyAlignment="1">
      <alignment horizontal="left" vertical="center" indent="2"/>
    </xf>
    <xf numFmtId="0" fontId="35" fillId="16" borderId="31" xfId="16" quotePrefix="1">
      <alignment horizontal="left" vertical="center" indent="1"/>
    </xf>
    <xf numFmtId="0" fontId="36" fillId="17" borderId="31" xfId="17" quotePrefix="1" applyAlignment="1">
      <alignment horizontal="left" vertical="center" indent="3"/>
    </xf>
    <xf numFmtId="0" fontId="36" fillId="17" borderId="31" xfId="17" quotePrefix="1">
      <alignment horizontal="left" vertical="center" indent="1"/>
    </xf>
    <xf numFmtId="0" fontId="36" fillId="9" borderId="31" xfId="18" quotePrefix="1" applyAlignment="1">
      <alignment horizontal="left" vertical="center" indent="4"/>
    </xf>
    <xf numFmtId="0" fontId="36" fillId="9" borderId="31" xfId="18" quotePrefix="1">
      <alignment horizontal="left" vertical="center" indent="1"/>
    </xf>
    <xf numFmtId="0" fontId="27" fillId="18" borderId="31" xfId="19" quotePrefix="1" applyAlignment="1">
      <alignment horizontal="left" vertical="center" indent="5"/>
    </xf>
    <xf numFmtId="0" fontId="27" fillId="18" borderId="31" xfId="19" quotePrefix="1">
      <alignment horizontal="left" vertical="center" indent="1"/>
    </xf>
    <xf numFmtId="0" fontId="27" fillId="18" borderId="31" xfId="19" quotePrefix="1" applyAlignment="1">
      <alignment horizontal="left" vertical="center" indent="6"/>
    </xf>
    <xf numFmtId="0" fontId="1" fillId="10" borderId="1" xfId="1" applyNumberFormat="1" applyFill="1" applyAlignment="1">
      <alignment horizontal="left"/>
    </xf>
    <xf numFmtId="0" fontId="1" fillId="10" borderId="1" xfId="1" applyNumberFormat="1" applyFill="1" applyAlignment="1">
      <alignment horizontal="center"/>
    </xf>
    <xf numFmtId="49" fontId="37" fillId="10" borderId="1" xfId="1" applyNumberFormat="1" applyFont="1" applyFill="1" applyAlignment="1">
      <alignment horizontal="left"/>
    </xf>
    <xf numFmtId="0" fontId="33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2" fillId="0" borderId="0" xfId="2" applyFont="1"/>
    <xf numFmtId="0" fontId="17" fillId="0" borderId="0" xfId="2" applyFont="1" applyAlignment="1">
      <alignment horizontal="center" vertical="center" wrapText="1"/>
    </xf>
    <xf numFmtId="0" fontId="6" fillId="0" borderId="0" xfId="2" applyFont="1"/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0" borderId="4" xfId="2" applyFont="1" applyBorder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left" vertical="center" wrapText="1"/>
      <protection locked="0"/>
    </xf>
    <xf numFmtId="0" fontId="5" fillId="0" borderId="8" xfId="2" applyFont="1" applyBorder="1" applyAlignment="1" applyProtection="1">
      <alignment horizontal="left" vertical="center" wrapText="1"/>
      <protection locked="0"/>
    </xf>
    <xf numFmtId="0" fontId="5" fillId="0" borderId="9" xfId="2" applyFont="1" applyBorder="1" applyAlignment="1" applyProtection="1">
      <alignment horizontal="left" vertical="center" wrapText="1"/>
      <protection locked="0"/>
    </xf>
    <xf numFmtId="0" fontId="38" fillId="0" borderId="7" xfId="20" applyBorder="1" applyAlignment="1" applyProtection="1">
      <alignment horizontal="left" vertical="center" wrapText="1"/>
      <protection locked="0"/>
    </xf>
    <xf numFmtId="0" fontId="28" fillId="0" borderId="18" xfId="9" applyFont="1" applyBorder="1" applyAlignment="1">
      <alignment horizontal="center" vertical="center"/>
    </xf>
    <xf numFmtId="0" fontId="9" fillId="0" borderId="29" xfId="9" applyFont="1" applyBorder="1" applyAlignment="1">
      <alignment horizontal="left" vertical="center" wrapText="1"/>
    </xf>
  </cellXfs>
  <cellStyles count="21">
    <cellStyle name="Hiperveza" xfId="20" builtinId="8"/>
    <cellStyle name="Naslov 1" xfId="1" builtinId="16"/>
    <cellStyle name="Normal 2" xfId="4" xr:uid="{C49B58EE-98A5-4459-8640-C73F8E3F8057}"/>
    <cellStyle name="Normal 2 3" xfId="9" xr:uid="{33E899A6-8DBF-4C61-BE28-C8328C231116}"/>
    <cellStyle name="Normal 6" xfId="2" xr:uid="{29CF278E-88E5-4662-96F5-44FE16ED0689}"/>
    <cellStyle name="Normalno" xfId="0" builtinId="0"/>
    <cellStyle name="Obično_01_ZAGREBAČKA ŽUPANIJA" xfId="3" xr:uid="{2EF6A01C-A6A7-4A18-9FDE-DD5C74F7FAD2}"/>
    <cellStyle name="Obično_14_OSJEČKO-BARANJSKA ŽUPANIJA" xfId="5" xr:uid="{3EC1E45C-E808-4E16-AFC6-2DBD72A5762C}"/>
    <cellStyle name="Obično_21_GRAD ZAGREB" xfId="10" xr:uid="{81008452-6B8D-46CD-8FFC-C8C75C9D5C30}"/>
    <cellStyle name="SAPBEXchaText" xfId="6" xr:uid="{777EBED5-4517-452E-A402-189E1DBFA91F}"/>
    <cellStyle name="SAPBEXchaText 3" xfId="13" xr:uid="{E715F11E-CC62-4198-AFB7-5D6E21AFEA79}"/>
    <cellStyle name="SAPBEXHLevel0" xfId="15" xr:uid="{7D944EC5-3264-4027-8A6C-C8680342439A}"/>
    <cellStyle name="SAPBEXHLevel0 4" xfId="16" xr:uid="{4752ACF0-36CC-4107-ABF1-9EF5EDE4F292}"/>
    <cellStyle name="SAPBEXHLevel1" xfId="12" xr:uid="{6A84C402-299E-445E-B63D-69B96AA492DC}"/>
    <cellStyle name="SAPBEXHLevel1 2" xfId="11" xr:uid="{EC8CD8C7-E504-4A37-96B2-28A984A79221}"/>
    <cellStyle name="SAPBEXHLevel1 4" xfId="17" xr:uid="{F524750A-E7B5-448D-8D1B-1CF23E2B70A3}"/>
    <cellStyle name="SAPBEXHLevel2 4" xfId="18" xr:uid="{DAFC6ED0-497D-46C8-A777-C4B545BF9FFA}"/>
    <cellStyle name="SAPBEXHLevel3 4" xfId="19" xr:uid="{618FDA68-C344-45DD-A1A8-3D52B57635A5}"/>
    <cellStyle name="SAPBEXstdData" xfId="8" xr:uid="{B479B2CE-D55A-43CF-8807-86B1AC7CF226}"/>
    <cellStyle name="SAPBEXstdItem" xfId="7" xr:uid="{99AD89AF-BDE7-471F-9B95-D22CC220D74E}"/>
    <cellStyle name="SAPBEXstdItem 3" xfId="14" xr:uid="{EC8B96F6-20AA-49B8-83B3-8B5AC1BC7D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0C21-A395-4404-AF61-8C6DEE5C6FE5}">
  <sheetPr codeName="List1">
    <pageSetUpPr fitToPage="1"/>
  </sheetPr>
  <dimension ref="A1:AB994"/>
  <sheetViews>
    <sheetView tabSelected="1" topLeftCell="A10" workbookViewId="0">
      <selection activeCell="G30" sqref="G30"/>
    </sheetView>
  </sheetViews>
  <sheetFormatPr defaultColWidth="14.42578125" defaultRowHeight="12.75"/>
  <cols>
    <col min="1" max="1" width="7.5703125" style="3" customWidth="1"/>
    <col min="2" max="2" width="36.140625" style="3" bestFit="1" customWidth="1"/>
    <col min="3" max="4" width="19.5703125" style="3" customWidth="1"/>
    <col min="5" max="5" width="21.42578125" style="3" customWidth="1"/>
    <col min="6" max="6" width="21.140625" style="3" customWidth="1"/>
    <col min="7" max="7" width="21.7109375" style="3" customWidth="1"/>
    <col min="8" max="8" width="13.7109375" style="3" customWidth="1"/>
    <col min="9" max="9" width="14.42578125" style="3" customWidth="1"/>
    <col min="10" max="12" width="14.42578125" style="3" hidden="1" customWidth="1"/>
    <col min="13" max="13" width="6.85546875" style="3" hidden="1" customWidth="1"/>
    <col min="14" max="14" width="120.5703125" style="3" hidden="1" customWidth="1"/>
    <col min="15" max="15" width="7.7109375" style="3" hidden="1" customWidth="1"/>
    <col min="16" max="16" width="116" style="3" hidden="1" customWidth="1"/>
    <col min="17" max="17" width="55.5703125" style="3" hidden="1" customWidth="1"/>
    <col min="18" max="18" width="45.140625" style="3" hidden="1" customWidth="1"/>
    <col min="19" max="19" width="35.140625" style="3" hidden="1" customWidth="1"/>
    <col min="20" max="20" width="12.7109375" style="3" hidden="1" customWidth="1"/>
    <col min="21" max="21" width="15.5703125" style="3" hidden="1" customWidth="1"/>
    <col min="22" max="22" width="47.140625" style="3" hidden="1" customWidth="1"/>
    <col min="23" max="23" width="6.7109375" style="3" hidden="1" customWidth="1"/>
    <col min="24" max="24" width="14.42578125" style="3" hidden="1" customWidth="1"/>
    <col min="25" max="16383" width="14.42578125" style="3" customWidth="1"/>
    <col min="16384" max="16384" width="14.42578125" style="3"/>
  </cols>
  <sheetData>
    <row r="1" spans="1:28" ht="36.75" customHeight="1" thickBot="1">
      <c r="A1" s="1"/>
      <c r="B1" s="2" t="s">
        <v>0</v>
      </c>
      <c r="C1" s="167" t="s">
        <v>4436</v>
      </c>
      <c r="D1" s="168"/>
      <c r="E1" s="168"/>
      <c r="F1" s="168"/>
      <c r="G1" s="16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5" thickBot="1">
      <c r="A2" s="1"/>
      <c r="B2" s="4" t="s">
        <v>1</v>
      </c>
      <c r="C2" s="170" t="s">
        <v>4574</v>
      </c>
      <c r="D2" s="171"/>
      <c r="E2" s="171"/>
      <c r="F2" s="171"/>
      <c r="G2" s="17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6.5" thickBot="1">
      <c r="A3" s="5"/>
      <c r="B3" s="4" t="s">
        <v>2</v>
      </c>
      <c r="C3" s="170"/>
      <c r="D3" s="171"/>
      <c r="E3" s="171"/>
      <c r="F3" s="171"/>
      <c r="G3" s="172"/>
      <c r="H3" s="1"/>
      <c r="I3" s="1"/>
      <c r="J3" s="1"/>
      <c r="K3" s="1"/>
      <c r="L3" s="1"/>
      <c r="M3" s="6" t="s">
        <v>3</v>
      </c>
      <c r="N3" s="6" t="s">
        <v>4</v>
      </c>
      <c r="O3" s="6" t="s">
        <v>5</v>
      </c>
      <c r="P3" s="6" t="s">
        <v>6</v>
      </c>
      <c r="Q3" s="6" t="s">
        <v>7</v>
      </c>
      <c r="R3" s="6" t="s">
        <v>8</v>
      </c>
      <c r="S3" s="6" t="s">
        <v>9</v>
      </c>
      <c r="T3" s="6" t="s">
        <v>10</v>
      </c>
      <c r="U3" s="6" t="s">
        <v>11</v>
      </c>
      <c r="V3" s="6" t="s">
        <v>12</v>
      </c>
      <c r="W3" s="7" t="s">
        <v>13</v>
      </c>
      <c r="X3" s="1"/>
      <c r="Y3" s="1"/>
      <c r="Z3" s="1"/>
      <c r="AA3" s="1"/>
      <c r="AB3" s="1"/>
    </row>
    <row r="4" spans="1:28" ht="16.5" thickBot="1">
      <c r="A4" s="8"/>
      <c r="B4" s="4" t="s">
        <v>14</v>
      </c>
      <c r="C4" s="170"/>
      <c r="D4" s="171"/>
      <c r="E4" s="171"/>
      <c r="F4" s="171"/>
      <c r="G4" s="172"/>
      <c r="H4" s="1"/>
      <c r="I4" s="1"/>
      <c r="J4" s="1"/>
      <c r="K4" s="1"/>
      <c r="L4" s="1"/>
      <c r="M4" s="3">
        <v>0</v>
      </c>
      <c r="N4" s="3" t="s">
        <v>15</v>
      </c>
      <c r="V4" s="3" t="s">
        <v>16</v>
      </c>
      <c r="W4" s="3" t="s">
        <v>16</v>
      </c>
      <c r="X4" s="1"/>
      <c r="Y4" s="1"/>
      <c r="Z4" s="1"/>
      <c r="AA4" s="1"/>
      <c r="AB4" s="1"/>
    </row>
    <row r="5" spans="1:28" ht="16.5" thickBot="1">
      <c r="A5" s="8"/>
      <c r="B5" s="4" t="s">
        <v>17</v>
      </c>
      <c r="C5" s="173"/>
      <c r="D5" s="171"/>
      <c r="E5" s="171"/>
      <c r="F5" s="171"/>
      <c r="G5" s="172"/>
      <c r="H5" s="1"/>
      <c r="I5" s="1"/>
      <c r="J5" s="1"/>
      <c r="K5" s="1"/>
      <c r="L5" s="1"/>
      <c r="M5" s="9">
        <v>1</v>
      </c>
      <c r="N5" s="10" t="s">
        <v>4433</v>
      </c>
      <c r="O5" s="10">
        <v>1222</v>
      </c>
      <c r="P5" s="11" t="s">
        <v>18</v>
      </c>
      <c r="Q5" s="12"/>
      <c r="R5" s="13" t="s">
        <v>19</v>
      </c>
      <c r="S5" s="11" t="s">
        <v>20</v>
      </c>
      <c r="T5" s="14">
        <v>3271030</v>
      </c>
      <c r="U5" s="15" t="s">
        <v>21</v>
      </c>
      <c r="V5" s="16" t="s">
        <v>22</v>
      </c>
      <c r="W5" s="17" t="s">
        <v>23</v>
      </c>
      <c r="X5" s="1"/>
      <c r="Y5" s="1"/>
      <c r="Z5" s="1"/>
      <c r="AA5" s="1"/>
      <c r="AB5" s="1"/>
    </row>
    <row r="6" spans="1:28" ht="15">
      <c r="A6" s="8"/>
      <c r="B6" s="8"/>
      <c r="C6" s="8"/>
      <c r="D6" s="8"/>
      <c r="E6" s="1"/>
      <c r="F6" s="1"/>
      <c r="G6" s="1"/>
      <c r="H6" s="1"/>
      <c r="I6" s="1"/>
      <c r="J6" s="1"/>
      <c r="K6" s="1"/>
      <c r="L6" s="1"/>
      <c r="M6" s="9">
        <v>2</v>
      </c>
      <c r="N6" s="10" t="s">
        <v>4434</v>
      </c>
      <c r="O6" s="10">
        <v>2063</v>
      </c>
      <c r="P6" s="11" t="s">
        <v>24</v>
      </c>
      <c r="Q6" s="12" t="s">
        <v>25</v>
      </c>
      <c r="R6" s="11" t="s">
        <v>26</v>
      </c>
      <c r="S6" s="11" t="s">
        <v>27</v>
      </c>
      <c r="T6" s="14">
        <v>3006107</v>
      </c>
      <c r="U6" s="15" t="s">
        <v>28</v>
      </c>
      <c r="V6" s="16" t="s">
        <v>29</v>
      </c>
      <c r="W6" s="17" t="s">
        <v>30</v>
      </c>
      <c r="X6" s="1"/>
      <c r="Y6" s="1"/>
      <c r="Z6" s="1"/>
      <c r="AA6" s="1"/>
      <c r="AB6" s="1"/>
    </row>
    <row r="7" spans="1:28" s="18" customFormat="1" ht="28.5" customHeight="1">
      <c r="B7" s="163" t="s">
        <v>4565</v>
      </c>
      <c r="C7" s="163"/>
      <c r="D7" s="163"/>
      <c r="E7" s="164"/>
      <c r="F7" s="164"/>
      <c r="G7" s="164"/>
      <c r="H7" s="20"/>
      <c r="I7" s="20"/>
      <c r="J7" s="20"/>
      <c r="K7" s="20"/>
      <c r="L7" s="20"/>
      <c r="M7" s="21">
        <v>3</v>
      </c>
      <c r="N7" s="22" t="s">
        <v>4435</v>
      </c>
      <c r="O7" s="22">
        <v>43749</v>
      </c>
      <c r="P7" s="23" t="s">
        <v>31</v>
      </c>
      <c r="Q7" s="24" t="s">
        <v>32</v>
      </c>
      <c r="R7" s="23" t="s">
        <v>33</v>
      </c>
      <c r="S7" s="23" t="s">
        <v>34</v>
      </c>
      <c r="T7" s="25">
        <v>2382512</v>
      </c>
      <c r="U7" s="26" t="s">
        <v>35</v>
      </c>
      <c r="V7" s="27" t="s">
        <v>29</v>
      </c>
      <c r="W7" s="28" t="s">
        <v>30</v>
      </c>
      <c r="X7" s="20"/>
      <c r="Y7" s="20"/>
      <c r="Z7" s="20"/>
      <c r="AA7" s="20"/>
      <c r="AB7" s="20"/>
    </row>
    <row r="8" spans="1:28" s="18" customFormat="1" ht="12" customHeight="1">
      <c r="B8" s="19"/>
      <c r="C8" s="19"/>
      <c r="D8" s="19"/>
      <c r="H8" s="20"/>
      <c r="I8" s="20"/>
      <c r="J8" s="20"/>
      <c r="K8" s="20"/>
      <c r="L8" s="20"/>
      <c r="M8" s="21">
        <v>4</v>
      </c>
      <c r="N8" s="22" t="s">
        <v>4436</v>
      </c>
      <c r="O8" s="22">
        <v>2452</v>
      </c>
      <c r="P8" s="23" t="s">
        <v>36</v>
      </c>
      <c r="Q8" s="29" t="s">
        <v>37</v>
      </c>
      <c r="R8" s="23" t="s">
        <v>38</v>
      </c>
      <c r="S8" s="23" t="s">
        <v>39</v>
      </c>
      <c r="T8" s="25">
        <v>3049779</v>
      </c>
      <c r="U8" s="26" t="s">
        <v>40</v>
      </c>
      <c r="V8" s="27" t="s">
        <v>29</v>
      </c>
      <c r="W8" s="28" t="s">
        <v>30</v>
      </c>
      <c r="X8" s="20"/>
      <c r="Y8" s="20"/>
      <c r="Z8" s="20"/>
      <c r="AA8" s="20"/>
      <c r="AB8" s="20"/>
    </row>
    <row r="9" spans="1:28" s="18" customFormat="1" ht="12" customHeight="1">
      <c r="B9" s="163" t="s">
        <v>41</v>
      </c>
      <c r="C9" s="163"/>
      <c r="D9" s="163"/>
      <c r="E9" s="164"/>
      <c r="F9" s="164"/>
      <c r="G9" s="164"/>
      <c r="H9" s="20"/>
      <c r="I9" s="20"/>
      <c r="J9" s="20"/>
      <c r="K9" s="20"/>
      <c r="L9" s="20"/>
      <c r="M9" s="21">
        <v>5</v>
      </c>
      <c r="N9" s="22" t="s">
        <v>4437</v>
      </c>
      <c r="O9" s="22">
        <v>50215</v>
      </c>
      <c r="P9" s="23" t="s">
        <v>42</v>
      </c>
      <c r="Q9" s="29" t="s">
        <v>37</v>
      </c>
      <c r="R9" s="23" t="s">
        <v>43</v>
      </c>
      <c r="S9" s="23" t="s">
        <v>39</v>
      </c>
      <c r="T9" s="25">
        <v>4907361</v>
      </c>
      <c r="U9" s="26" t="s">
        <v>44</v>
      </c>
      <c r="V9" s="27" t="s">
        <v>29</v>
      </c>
      <c r="W9" s="28" t="s">
        <v>30</v>
      </c>
      <c r="X9" s="20"/>
      <c r="Y9" s="20"/>
      <c r="Z9" s="20"/>
      <c r="AA9" s="20"/>
      <c r="AB9" s="20"/>
    </row>
    <row r="10" spans="1:28" s="18" customFormat="1" ht="12" customHeight="1">
      <c r="B10" s="19"/>
      <c r="C10" s="19"/>
      <c r="D10" s="19"/>
      <c r="H10" s="20"/>
      <c r="I10" s="20"/>
      <c r="J10" s="20"/>
      <c r="K10" s="20"/>
      <c r="L10" s="20"/>
      <c r="M10" s="21">
        <v>6</v>
      </c>
      <c r="N10" s="22" t="s">
        <v>4438</v>
      </c>
      <c r="O10" s="22">
        <v>2284</v>
      </c>
      <c r="P10" s="23" t="s">
        <v>45</v>
      </c>
      <c r="Q10" s="29" t="s">
        <v>37</v>
      </c>
      <c r="R10" s="23" t="s">
        <v>46</v>
      </c>
      <c r="S10" s="23" t="s">
        <v>39</v>
      </c>
      <c r="T10" s="25">
        <v>3021645</v>
      </c>
      <c r="U10" s="26" t="s">
        <v>47</v>
      </c>
      <c r="V10" s="27" t="s">
        <v>29</v>
      </c>
      <c r="W10" s="28" t="s">
        <v>30</v>
      </c>
      <c r="X10" s="20"/>
      <c r="Y10" s="20"/>
      <c r="Z10" s="20"/>
      <c r="AA10" s="20"/>
      <c r="AB10" s="20"/>
    </row>
    <row r="11" spans="1:28" s="18" customFormat="1" ht="17.25" customHeight="1">
      <c r="B11" s="163" t="s">
        <v>48</v>
      </c>
      <c r="C11" s="163"/>
      <c r="D11" s="163"/>
      <c r="E11" s="164"/>
      <c r="F11" s="164"/>
      <c r="G11" s="164"/>
      <c r="H11" s="19"/>
      <c r="I11" s="20"/>
      <c r="J11" s="20"/>
      <c r="K11" s="20"/>
      <c r="L11" s="20"/>
      <c r="M11" s="21">
        <v>7</v>
      </c>
      <c r="N11" s="22" t="s">
        <v>4439</v>
      </c>
      <c r="O11" s="22">
        <v>2268</v>
      </c>
      <c r="P11" s="23" t="s">
        <v>49</v>
      </c>
      <c r="Q11" s="29" t="s">
        <v>37</v>
      </c>
      <c r="R11" s="23" t="s">
        <v>50</v>
      </c>
      <c r="S11" s="23" t="s">
        <v>39</v>
      </c>
      <c r="T11" s="25">
        <v>3058212</v>
      </c>
      <c r="U11" s="26" t="s">
        <v>51</v>
      </c>
      <c r="V11" s="27" t="s">
        <v>29</v>
      </c>
      <c r="W11" s="28" t="s">
        <v>30</v>
      </c>
      <c r="X11" s="20"/>
      <c r="Y11" s="20"/>
      <c r="Z11" s="20"/>
      <c r="AA11" s="20"/>
      <c r="AB11" s="20"/>
    </row>
    <row r="12" spans="1:28" ht="16.5" customHeight="1">
      <c r="A12" s="30"/>
      <c r="B12" s="30"/>
      <c r="C12" s="30"/>
      <c r="D12" s="30"/>
      <c r="E12" s="1"/>
      <c r="F12" s="1"/>
      <c r="G12" s="31" t="s">
        <v>52</v>
      </c>
      <c r="H12" s="32"/>
      <c r="I12" s="1"/>
      <c r="J12" s="1"/>
      <c r="K12" s="1"/>
      <c r="L12" s="1"/>
      <c r="M12" s="9">
        <v>8</v>
      </c>
      <c r="N12" s="10" t="s">
        <v>4440</v>
      </c>
      <c r="O12" s="10">
        <v>2313</v>
      </c>
      <c r="P12" s="11" t="s">
        <v>53</v>
      </c>
      <c r="Q12" s="33" t="s">
        <v>37</v>
      </c>
      <c r="R12" s="11" t="s">
        <v>54</v>
      </c>
      <c r="S12" s="11" t="s">
        <v>39</v>
      </c>
      <c r="T12" s="14">
        <v>3392589</v>
      </c>
      <c r="U12" s="15" t="s">
        <v>55</v>
      </c>
      <c r="V12" s="16" t="s">
        <v>29</v>
      </c>
      <c r="W12" s="17" t="s">
        <v>30</v>
      </c>
      <c r="X12" s="1"/>
      <c r="Y12" s="1"/>
      <c r="Z12" s="1"/>
      <c r="AA12" s="1"/>
      <c r="AB12" s="1"/>
    </row>
    <row r="13" spans="1:28" ht="30">
      <c r="A13" s="34"/>
      <c r="B13" s="34"/>
      <c r="C13" s="34" t="s">
        <v>4570</v>
      </c>
      <c r="D13" s="34" t="s">
        <v>4571</v>
      </c>
      <c r="E13" s="34" t="s">
        <v>4572</v>
      </c>
      <c r="F13" s="34" t="s">
        <v>56</v>
      </c>
      <c r="G13" s="34" t="s">
        <v>4573</v>
      </c>
      <c r="H13" s="1"/>
      <c r="I13" s="1"/>
      <c r="J13" s="1"/>
      <c r="K13" s="1"/>
      <c r="L13" s="1"/>
      <c r="M13" s="9">
        <v>9</v>
      </c>
      <c r="N13" s="10" t="s">
        <v>4441</v>
      </c>
      <c r="O13" s="10">
        <v>49796</v>
      </c>
      <c r="P13" s="11" t="s">
        <v>57</v>
      </c>
      <c r="Q13" s="33" t="s">
        <v>37</v>
      </c>
      <c r="R13" s="11" t="s">
        <v>58</v>
      </c>
      <c r="S13" s="11" t="s">
        <v>39</v>
      </c>
      <c r="T13" s="14">
        <v>4748875</v>
      </c>
      <c r="U13" s="15" t="s">
        <v>59</v>
      </c>
      <c r="V13" s="16" t="s">
        <v>29</v>
      </c>
      <c r="W13" s="17" t="s">
        <v>30</v>
      </c>
      <c r="X13" s="1"/>
      <c r="Y13" s="1"/>
      <c r="Z13" s="1"/>
      <c r="AA13" s="1"/>
      <c r="AB13" s="1"/>
    </row>
    <row r="14" spans="1:28" ht="19.5" customHeight="1">
      <c r="A14" s="35">
        <v>6</v>
      </c>
      <c r="B14" s="35" t="s">
        <v>4575</v>
      </c>
      <c r="C14" s="36">
        <f>6080955+4790294+6437820+3655859+2058503+4607766+1651168+1469689+5300563+4940856+9051939+10866050+4570510+7089172+891518</f>
        <v>73462662</v>
      </c>
      <c r="D14" s="36">
        <f>6584374+5335279+5844093+4169535+2599444+4782221+2222119+2052438+2173536+5389662+4691621+10268536+5835269+11297524+5225003+7779739+2468045</f>
        <v>88718438</v>
      </c>
      <c r="E14" s="36">
        <f>7131086+5324051+6758442+4723022+2279990+5204810+1678528+1842382+1736983+5240184+10687734+10982174+13788801+5263980+27212631+2542889+6058867</f>
        <v>118456554</v>
      </c>
      <c r="F14" s="36">
        <f>7143422+5311083+6910283+4741825+2298023+5111245+1668796+1838531+1731276+5064161+10536882+11203980+12808786+5313308+18843168+2585990+6048363</f>
        <v>109159122</v>
      </c>
      <c r="G14" s="36">
        <f>7136098+5331264+6926832+4760722+2346099+4904788+1685253+1871719+1737921+4979344+10572867+10945103+11773187+5238619+7799399+2564654+6063343</f>
        <v>96637212</v>
      </c>
      <c r="H14" s="1"/>
      <c r="I14" s="37"/>
      <c r="J14" s="1"/>
      <c r="K14" s="1"/>
      <c r="L14" s="1"/>
      <c r="M14" s="9">
        <v>10</v>
      </c>
      <c r="N14" s="10" t="s">
        <v>4442</v>
      </c>
      <c r="O14" s="10">
        <v>22486</v>
      </c>
      <c r="P14" s="11" t="s">
        <v>60</v>
      </c>
      <c r="Q14" s="33" t="s">
        <v>37</v>
      </c>
      <c r="R14" s="11" t="s">
        <v>61</v>
      </c>
      <c r="S14" s="11" t="s">
        <v>39</v>
      </c>
      <c r="T14" s="14">
        <v>1404881</v>
      </c>
      <c r="U14" s="15" t="s">
        <v>62</v>
      </c>
      <c r="V14" s="16" t="s">
        <v>29</v>
      </c>
      <c r="W14" s="17" t="s">
        <v>30</v>
      </c>
      <c r="X14" s="1"/>
      <c r="Y14" s="1"/>
      <c r="Z14" s="1"/>
      <c r="AA14" s="1"/>
      <c r="AB14" s="1"/>
    </row>
    <row r="15" spans="1:28" ht="19.5" customHeight="1">
      <c r="A15" s="38">
        <v>7</v>
      </c>
      <c r="B15" s="35" t="s">
        <v>4576</v>
      </c>
      <c r="C15" s="36">
        <f>1197+13812+315+133+129+1370</f>
        <v>16956</v>
      </c>
      <c r="D15" s="36">
        <f>295+335+200+100+270</f>
        <v>1200</v>
      </c>
      <c r="E15" s="36">
        <f>210+335+300+50+270</f>
        <v>1165</v>
      </c>
      <c r="F15" s="36">
        <f>210+335+250+0+50+270</f>
        <v>1115</v>
      </c>
      <c r="G15" s="36">
        <f>210+335+200+50+270</f>
        <v>1065</v>
      </c>
      <c r="H15" s="1"/>
      <c r="I15" s="1"/>
      <c r="J15" s="1"/>
      <c r="K15" s="1"/>
      <c r="L15" s="1"/>
      <c r="M15" s="9">
        <v>11</v>
      </c>
      <c r="N15" s="10" t="s">
        <v>4443</v>
      </c>
      <c r="O15" s="10">
        <v>2321</v>
      </c>
      <c r="P15" s="11" t="s">
        <v>63</v>
      </c>
      <c r="Q15" s="33" t="s">
        <v>37</v>
      </c>
      <c r="R15" s="11" t="s">
        <v>64</v>
      </c>
      <c r="S15" s="11" t="s">
        <v>39</v>
      </c>
      <c r="T15" s="14">
        <v>3014185</v>
      </c>
      <c r="U15" s="15" t="s">
        <v>65</v>
      </c>
      <c r="V15" s="16" t="s">
        <v>29</v>
      </c>
      <c r="W15" s="17" t="s">
        <v>30</v>
      </c>
      <c r="X15" s="1"/>
      <c r="Y15" s="1"/>
      <c r="Z15" s="1"/>
      <c r="AA15" s="1"/>
      <c r="AB15" s="1"/>
    </row>
    <row r="16" spans="1:28" ht="19.5" customHeight="1">
      <c r="A16" s="38"/>
      <c r="B16" s="41" t="s">
        <v>4577</v>
      </c>
      <c r="C16" s="39">
        <f>C14+C15</f>
        <v>73479618</v>
      </c>
      <c r="D16" s="39">
        <f t="shared" ref="D16:G16" si="0">D14+D15</f>
        <v>88719638</v>
      </c>
      <c r="E16" s="39">
        <f t="shared" si="0"/>
        <v>118457719</v>
      </c>
      <c r="F16" s="39">
        <f t="shared" si="0"/>
        <v>109160237</v>
      </c>
      <c r="G16" s="39">
        <f t="shared" si="0"/>
        <v>96638277</v>
      </c>
      <c r="H16" s="1"/>
      <c r="I16" s="1"/>
      <c r="J16" s="1"/>
      <c r="K16" s="1"/>
      <c r="L16" s="1"/>
      <c r="M16" s="9">
        <v>12</v>
      </c>
      <c r="N16" s="10" t="s">
        <v>4444</v>
      </c>
      <c r="O16" s="10">
        <v>2508</v>
      </c>
      <c r="P16" s="11" t="s">
        <v>66</v>
      </c>
      <c r="Q16" s="33" t="s">
        <v>37</v>
      </c>
      <c r="R16" s="11" t="s">
        <v>67</v>
      </c>
      <c r="S16" s="11" t="s">
        <v>39</v>
      </c>
      <c r="T16" s="14">
        <v>3014347</v>
      </c>
      <c r="U16" s="15" t="s">
        <v>68</v>
      </c>
      <c r="V16" s="16" t="s">
        <v>29</v>
      </c>
      <c r="W16" s="17" t="s">
        <v>30</v>
      </c>
      <c r="X16" s="1"/>
      <c r="Y16" s="1"/>
      <c r="Z16" s="1"/>
      <c r="AA16" s="1"/>
      <c r="AB16" s="1"/>
    </row>
    <row r="17" spans="1:28" ht="19.5" customHeight="1">
      <c r="A17" s="42">
        <v>3</v>
      </c>
      <c r="B17" s="41" t="s">
        <v>4578</v>
      </c>
      <c r="C17" s="43">
        <f>5873178+5084476+5208877+3521701+2123767+4509698+1489802+1464111+5011314+4512369+7792868+10485127+5090822+6575615+905049</f>
        <v>69648774</v>
      </c>
      <c r="D17" s="43">
        <f>6525510+5906581+4385868+4374977+2888767+4573734+1767886+2049438+2127231+5245062+4785752+10073444+6017741+10892661+5460382+7127780+2394681</f>
        <v>86597495</v>
      </c>
      <c r="E17" s="43">
        <f>7031472+5668170+5418388+4761248+2432943+4971612+1611234+1831382+1652131+4957157+10554348+11160443+12679168+5419091+7717630+2459312+5660440</f>
        <v>95986169</v>
      </c>
      <c r="F17" s="43">
        <f>7042774+5404805+5459827+4780051+2377523+4859972+1589282+1825531+1645424+4888847+10413711+10939138+12122374+5431883+7492214+2500355+5790663</f>
        <v>94564374</v>
      </c>
      <c r="G17" s="43">
        <f>7040884+5411099+5476376+4798948+2364599+4806396+1593913+1856719+1651069+4868517+10433437+10865855+11696687+5379932+7219427+2496657+5805643</f>
        <v>93766158</v>
      </c>
      <c r="H17" s="1"/>
      <c r="I17" s="1"/>
      <c r="J17" s="1"/>
      <c r="K17" s="1"/>
      <c r="L17" s="1"/>
      <c r="M17" s="9">
        <v>13</v>
      </c>
      <c r="N17" s="10" t="s">
        <v>4445</v>
      </c>
      <c r="O17" s="10">
        <v>2250</v>
      </c>
      <c r="P17" s="11" t="s">
        <v>69</v>
      </c>
      <c r="Q17" s="33" t="s">
        <v>37</v>
      </c>
      <c r="R17" s="11" t="s">
        <v>70</v>
      </c>
      <c r="S17" s="11" t="s">
        <v>39</v>
      </c>
      <c r="T17" s="14">
        <v>3397335</v>
      </c>
      <c r="U17" s="15" t="s">
        <v>71</v>
      </c>
      <c r="V17" s="16" t="s">
        <v>29</v>
      </c>
      <c r="W17" s="17" t="s">
        <v>30</v>
      </c>
      <c r="X17" s="1"/>
      <c r="Y17" s="1"/>
      <c r="Z17" s="1"/>
      <c r="AA17" s="1"/>
      <c r="AB17" s="1"/>
    </row>
    <row r="18" spans="1:28" ht="19.5" customHeight="1">
      <c r="A18" s="42">
        <v>4</v>
      </c>
      <c r="B18" s="35" t="s">
        <v>4579</v>
      </c>
      <c r="C18" s="43">
        <f>271946+124592+1159499+33692+306654+121817+172564+5334+242659+357087+800536+966879+53512+762779+54890</f>
        <v>5434440</v>
      </c>
      <c r="D18" s="43">
        <f>58864+297095+1372040+35345+1128500+170182+450092+3000+40274+522200+227326+75300+327126+404863+67510+548070+69837</f>
        <v>5797624</v>
      </c>
      <c r="E18" s="43">
        <f>99614+287099+1249512+35345+613500+108936+81788+11000+7544+156976+88300+308870+1109633+63410+18918725+33766+437927</f>
        <v>23611945</v>
      </c>
      <c r="F18" s="43">
        <f>100648+78710+1292584+35345+68500+141136+81858+13000+7544+149845+69350+268889+404706+63310+10848539+33777+257700</f>
        <v>13915441</v>
      </c>
      <c r="G18" s="43">
        <f>95214+78710+1292584+35345+31500+55136+98684+15000+7544+149845+70400+268901+76500+52435+153070+33777+257700</f>
        <v>2772345</v>
      </c>
      <c r="H18" s="1"/>
      <c r="I18" s="1"/>
      <c r="J18" s="1"/>
      <c r="K18" s="1"/>
      <c r="L18" s="1"/>
      <c r="M18" s="9">
        <v>14</v>
      </c>
      <c r="N18" s="10" t="s">
        <v>4446</v>
      </c>
      <c r="O18" s="10">
        <v>38479</v>
      </c>
      <c r="P18" s="11" t="s">
        <v>72</v>
      </c>
      <c r="Q18" s="33" t="s">
        <v>37</v>
      </c>
      <c r="R18" s="11" t="s">
        <v>73</v>
      </c>
      <c r="S18" s="11" t="s">
        <v>74</v>
      </c>
      <c r="T18" s="14">
        <v>1986490</v>
      </c>
      <c r="U18" s="15" t="s">
        <v>75</v>
      </c>
      <c r="V18" s="16" t="s">
        <v>29</v>
      </c>
      <c r="W18" s="17" t="s">
        <v>30</v>
      </c>
      <c r="X18" s="1"/>
      <c r="Y18" s="1"/>
      <c r="Z18" s="1"/>
      <c r="AA18" s="1"/>
      <c r="AB18" s="1"/>
    </row>
    <row r="19" spans="1:28" ht="19.5" customHeight="1">
      <c r="A19" s="38"/>
      <c r="B19" s="41" t="s">
        <v>4580</v>
      </c>
      <c r="C19" s="44">
        <f>C17+C18</f>
        <v>75083214</v>
      </c>
      <c r="D19" s="44">
        <f t="shared" ref="D19:G19" si="1">D17+D18</f>
        <v>92395119</v>
      </c>
      <c r="E19" s="44">
        <f t="shared" si="1"/>
        <v>119598114</v>
      </c>
      <c r="F19" s="44">
        <f t="shared" si="1"/>
        <v>108479815</v>
      </c>
      <c r="G19" s="44">
        <f t="shared" si="1"/>
        <v>96538503</v>
      </c>
      <c r="H19" s="1"/>
      <c r="I19" s="1"/>
      <c r="J19" s="1"/>
      <c r="K19" s="1"/>
      <c r="L19" s="1"/>
      <c r="M19" s="9">
        <v>15</v>
      </c>
      <c r="N19" s="10" t="s">
        <v>4447</v>
      </c>
      <c r="O19" s="10">
        <v>51450</v>
      </c>
      <c r="P19" s="11" t="s">
        <v>76</v>
      </c>
      <c r="Q19" s="33" t="s">
        <v>37</v>
      </c>
      <c r="R19" s="11" t="s">
        <v>77</v>
      </c>
      <c r="S19" s="11" t="s">
        <v>39</v>
      </c>
      <c r="T19" s="14">
        <v>5302099</v>
      </c>
      <c r="U19" s="15" t="s">
        <v>78</v>
      </c>
      <c r="V19" s="16" t="s">
        <v>29</v>
      </c>
      <c r="W19" s="17" t="s">
        <v>30</v>
      </c>
      <c r="X19" s="1"/>
      <c r="Y19" s="1"/>
      <c r="Z19" s="1"/>
      <c r="AA19" s="1"/>
      <c r="AB19" s="1"/>
    </row>
    <row r="20" spans="1:28" ht="15">
      <c r="A20" s="35"/>
      <c r="B20" s="35" t="s">
        <v>4581</v>
      </c>
      <c r="C20" s="36">
        <f>C16-C19</f>
        <v>-1603596</v>
      </c>
      <c r="D20" s="36">
        <f t="shared" ref="D20:G20" si="2">D16-D19</f>
        <v>-3675481</v>
      </c>
      <c r="E20" s="36">
        <f t="shared" si="2"/>
        <v>-1140395</v>
      </c>
      <c r="F20" s="36">
        <f t="shared" si="2"/>
        <v>680422</v>
      </c>
      <c r="G20" s="36">
        <f t="shared" si="2"/>
        <v>99774</v>
      </c>
      <c r="H20" s="1"/>
      <c r="I20" s="1"/>
      <c r="J20" s="37"/>
      <c r="K20" s="1"/>
      <c r="L20" s="1"/>
      <c r="M20" s="9">
        <v>16</v>
      </c>
      <c r="N20" s="10" t="s">
        <v>4448</v>
      </c>
      <c r="O20" s="10">
        <v>22849</v>
      </c>
      <c r="P20" s="11" t="s">
        <v>79</v>
      </c>
      <c r="Q20" s="33" t="s">
        <v>37</v>
      </c>
      <c r="R20" s="11" t="s">
        <v>80</v>
      </c>
      <c r="S20" s="11" t="s">
        <v>39</v>
      </c>
      <c r="T20" s="14">
        <v>1388142</v>
      </c>
      <c r="U20" s="15" t="s">
        <v>81</v>
      </c>
      <c r="V20" s="16" t="s">
        <v>29</v>
      </c>
      <c r="W20" s="17" t="s">
        <v>30</v>
      </c>
      <c r="X20" s="1"/>
      <c r="Y20" s="1"/>
      <c r="Z20" s="1"/>
      <c r="AA20" s="1"/>
      <c r="AB20" s="1"/>
    </row>
    <row r="21" spans="1:28" ht="11.25" customHeight="1">
      <c r="B21" s="165"/>
      <c r="C21" s="165"/>
      <c r="D21" s="165"/>
      <c r="E21" s="166"/>
      <c r="F21" s="166"/>
      <c r="G21" s="166"/>
      <c r="H21" s="1"/>
      <c r="I21" s="1"/>
      <c r="J21" s="46"/>
      <c r="K21" s="1"/>
      <c r="L21" s="1"/>
      <c r="M21" s="9">
        <v>17</v>
      </c>
      <c r="N21" s="10" t="s">
        <v>4449</v>
      </c>
      <c r="O21" s="10">
        <v>2292</v>
      </c>
      <c r="P21" s="11" t="s">
        <v>82</v>
      </c>
      <c r="Q21" s="33" t="s">
        <v>37</v>
      </c>
      <c r="R21" s="11" t="s">
        <v>83</v>
      </c>
      <c r="S21" s="11" t="s">
        <v>39</v>
      </c>
      <c r="T21" s="14">
        <v>3014193</v>
      </c>
      <c r="U21" s="15" t="s">
        <v>84</v>
      </c>
      <c r="V21" s="16" t="s">
        <v>29</v>
      </c>
      <c r="W21" s="17" t="s">
        <v>30</v>
      </c>
      <c r="X21" s="1"/>
      <c r="Y21" s="1"/>
      <c r="Z21" s="1"/>
      <c r="AA21" s="1"/>
      <c r="AB21" s="1"/>
    </row>
    <row r="22" spans="1:28" s="18" customFormat="1" ht="15.75">
      <c r="B22" s="163"/>
      <c r="C22" s="163"/>
      <c r="D22" s="163"/>
      <c r="E22" s="164"/>
      <c r="F22" s="164"/>
      <c r="G22" s="164"/>
      <c r="H22" s="20"/>
      <c r="I22" s="20"/>
      <c r="J22" s="47"/>
      <c r="K22" s="20"/>
      <c r="L22" s="20"/>
      <c r="M22" s="21">
        <v>18</v>
      </c>
      <c r="N22" s="22" t="s">
        <v>4450</v>
      </c>
      <c r="O22" s="22">
        <v>2276</v>
      </c>
      <c r="P22" s="23" t="s">
        <v>85</v>
      </c>
      <c r="Q22" s="29" t="s">
        <v>37</v>
      </c>
      <c r="R22" s="23" t="s">
        <v>86</v>
      </c>
      <c r="S22" s="23" t="s">
        <v>39</v>
      </c>
      <c r="T22" s="25">
        <v>3058204</v>
      </c>
      <c r="U22" s="26" t="s">
        <v>87</v>
      </c>
      <c r="V22" s="27" t="s">
        <v>29</v>
      </c>
      <c r="W22" s="28" t="s">
        <v>30</v>
      </c>
      <c r="X22" s="20"/>
      <c r="Y22" s="20"/>
      <c r="Z22" s="20"/>
      <c r="AA22" s="20"/>
      <c r="AB22" s="20"/>
    </row>
    <row r="23" spans="1:28" ht="15">
      <c r="A23" s="30"/>
      <c r="B23" s="30"/>
      <c r="C23" s="30"/>
      <c r="D23" s="30"/>
      <c r="E23" s="1"/>
      <c r="F23" s="1"/>
      <c r="G23" s="31"/>
      <c r="H23" s="1"/>
      <c r="I23" s="1"/>
      <c r="J23" s="1"/>
      <c r="K23" s="1"/>
      <c r="L23" s="1"/>
      <c r="M23" s="9">
        <v>19</v>
      </c>
      <c r="N23" s="10" t="s">
        <v>4451</v>
      </c>
      <c r="O23" s="48">
        <v>52565</v>
      </c>
      <c r="P23" s="49" t="s">
        <v>88</v>
      </c>
      <c r="Q23" s="50" t="s">
        <v>37</v>
      </c>
      <c r="R23" s="49" t="s">
        <v>89</v>
      </c>
      <c r="S23" s="11" t="s">
        <v>39</v>
      </c>
      <c r="T23" s="51">
        <v>5619696</v>
      </c>
      <c r="U23" s="52" t="s">
        <v>90</v>
      </c>
      <c r="V23" s="16" t="s">
        <v>29</v>
      </c>
      <c r="W23" s="17" t="s">
        <v>30</v>
      </c>
      <c r="X23" s="1"/>
      <c r="Y23" s="1"/>
      <c r="Z23" s="1"/>
      <c r="AA23" s="1"/>
      <c r="AB23" s="1"/>
    </row>
    <row r="24" spans="1:28" ht="30.75" customHeight="1">
      <c r="A24" s="34"/>
      <c r="B24" s="34"/>
      <c r="C24" s="34"/>
      <c r="D24" s="34"/>
      <c r="E24" s="34"/>
      <c r="F24" s="34"/>
      <c r="G24" s="34"/>
      <c r="H24" s="1"/>
      <c r="I24" s="1"/>
      <c r="J24" s="53"/>
      <c r="K24" s="1"/>
      <c r="L24" s="1"/>
      <c r="M24" s="9">
        <v>20</v>
      </c>
      <c r="N24" s="10" t="s">
        <v>4452</v>
      </c>
      <c r="O24" s="48">
        <v>53919</v>
      </c>
      <c r="P24" s="49" t="s">
        <v>91</v>
      </c>
      <c r="Q24" s="50" t="s">
        <v>37</v>
      </c>
      <c r="R24" s="49"/>
      <c r="S24" s="11"/>
      <c r="T24" s="51"/>
      <c r="U24" s="52"/>
      <c r="V24" s="16" t="s">
        <v>29</v>
      </c>
      <c r="W24" s="17" t="s">
        <v>30</v>
      </c>
      <c r="X24" s="1"/>
      <c r="Y24" s="1"/>
      <c r="Z24" s="1"/>
      <c r="AA24" s="1"/>
      <c r="AB24" s="1"/>
    </row>
    <row r="25" spans="1:28" ht="30">
      <c r="A25" s="38">
        <v>8</v>
      </c>
      <c r="B25" s="35" t="s">
        <v>4582</v>
      </c>
      <c r="C25" s="39">
        <f>300000+111200</f>
        <v>411200</v>
      </c>
      <c r="D25" s="39">
        <f>2354456+150000</f>
        <v>2504456</v>
      </c>
      <c r="E25" s="40"/>
      <c r="F25" s="40"/>
      <c r="G25" s="40"/>
      <c r="H25" s="1"/>
      <c r="I25" s="1"/>
      <c r="J25" s="1"/>
      <c r="K25" s="1"/>
      <c r="L25" s="1"/>
      <c r="M25" s="9">
        <v>21</v>
      </c>
      <c r="N25" s="10" t="s">
        <v>4453</v>
      </c>
      <c r="O25" s="10">
        <v>42024</v>
      </c>
      <c r="P25" s="11" t="s">
        <v>92</v>
      </c>
      <c r="Q25" s="12" t="s">
        <v>93</v>
      </c>
      <c r="R25" s="11" t="s">
        <v>94</v>
      </c>
      <c r="S25" s="11" t="s">
        <v>95</v>
      </c>
      <c r="T25" s="14">
        <v>2161753</v>
      </c>
      <c r="U25" s="15" t="s">
        <v>96</v>
      </c>
      <c r="V25" s="16" t="s">
        <v>29</v>
      </c>
      <c r="W25" s="17" t="s">
        <v>30</v>
      </c>
      <c r="X25" s="1"/>
      <c r="Y25" s="1"/>
      <c r="Z25" s="1"/>
      <c r="AA25" s="1"/>
      <c r="AB25" s="1"/>
    </row>
    <row r="26" spans="1:28" ht="30">
      <c r="A26" s="38">
        <v>5</v>
      </c>
      <c r="B26" s="35" t="s">
        <v>4583</v>
      </c>
      <c r="C26" s="39">
        <f>11202+150000+28175</f>
        <v>189377</v>
      </c>
      <c r="D26" s="39">
        <f>1500000+36927</f>
        <v>1536927</v>
      </c>
      <c r="E26" s="40"/>
      <c r="F26" s="40"/>
      <c r="G26" s="40"/>
      <c r="H26" s="54"/>
      <c r="I26" s="1"/>
      <c r="J26" s="1"/>
      <c r="K26" s="1"/>
      <c r="L26" s="1"/>
      <c r="M26" s="9">
        <v>22</v>
      </c>
      <c r="N26" s="10" t="s">
        <v>4454</v>
      </c>
      <c r="O26" s="10">
        <v>48267</v>
      </c>
      <c r="P26" s="11" t="s">
        <v>97</v>
      </c>
      <c r="Q26" s="12" t="s">
        <v>97</v>
      </c>
      <c r="R26" s="11" t="s">
        <v>98</v>
      </c>
      <c r="S26" s="11" t="s">
        <v>99</v>
      </c>
      <c r="T26" s="14">
        <v>2752298</v>
      </c>
      <c r="U26" s="15" t="s">
        <v>100</v>
      </c>
      <c r="V26" s="16" t="s">
        <v>29</v>
      </c>
      <c r="W26" s="17" t="s">
        <v>30</v>
      </c>
      <c r="X26" s="1"/>
      <c r="Y26" s="1"/>
      <c r="Z26" s="1"/>
      <c r="AA26" s="1"/>
      <c r="AB26" s="1"/>
    </row>
    <row r="27" spans="1:28" ht="18.75" customHeight="1">
      <c r="A27" s="35"/>
      <c r="B27" s="35" t="s">
        <v>4584</v>
      </c>
      <c r="C27" s="43">
        <f>C25-C26</f>
        <v>221823</v>
      </c>
      <c r="D27" s="43">
        <f t="shared" ref="D27:G27" si="3">D25-D26</f>
        <v>967529</v>
      </c>
      <c r="E27" s="43">
        <f t="shared" si="3"/>
        <v>0</v>
      </c>
      <c r="F27" s="43">
        <f t="shared" si="3"/>
        <v>0</v>
      </c>
      <c r="G27" s="43">
        <f t="shared" si="3"/>
        <v>0</v>
      </c>
      <c r="H27" s="1"/>
      <c r="I27" s="1"/>
      <c r="J27" s="1"/>
      <c r="K27" s="1"/>
      <c r="L27" s="1"/>
      <c r="M27" s="9">
        <v>23</v>
      </c>
      <c r="N27" s="10" t="s">
        <v>4455</v>
      </c>
      <c r="O27" s="10">
        <v>24141</v>
      </c>
      <c r="P27" s="11" t="s">
        <v>101</v>
      </c>
      <c r="Q27" s="55" t="s">
        <v>101</v>
      </c>
      <c r="R27" s="11" t="s">
        <v>102</v>
      </c>
      <c r="S27" s="11" t="s">
        <v>103</v>
      </c>
      <c r="T27" s="14">
        <v>1787578</v>
      </c>
      <c r="U27" s="15" t="s">
        <v>104</v>
      </c>
      <c r="V27" s="16" t="s">
        <v>29</v>
      </c>
      <c r="W27" s="17" t="s">
        <v>30</v>
      </c>
      <c r="X27" s="1"/>
      <c r="Y27" s="1"/>
      <c r="Z27" s="1"/>
      <c r="AA27" s="1"/>
      <c r="AB27" s="1"/>
    </row>
    <row r="28" spans="1:28" ht="30">
      <c r="A28" s="56" t="s">
        <v>105</v>
      </c>
      <c r="B28" s="57" t="s">
        <v>4585</v>
      </c>
      <c r="C28" s="44"/>
      <c r="D28" s="44">
        <f>440732+316586+395886+1679574+997322+37324+31896+527600+1422446+98576+1493636+961151+960127+1578186+632000</f>
        <v>11573042</v>
      </c>
      <c r="E28" s="45">
        <f>1927086+86185+395886+1114453+1035627+41465+60000+6031+300000+2864947+100000+658362+1236184+529448+115050</f>
        <v>10470724</v>
      </c>
      <c r="F28" s="45">
        <f>1296078+176727+322315+348000+1159889+26971+60000+83339+126386+345386+2377808+100000+439891+1812730+579259+75550</f>
        <v>9330329</v>
      </c>
      <c r="G28" s="45">
        <f>1123856+334599+248744+200000+1270026+24627+60000+161647+152190+399457+2373761+381706+258056+2315415+631117+75550</f>
        <v>10010751</v>
      </c>
      <c r="H28" s="1"/>
      <c r="I28" s="1"/>
      <c r="J28" s="1"/>
      <c r="K28" s="1"/>
      <c r="L28" s="1"/>
      <c r="M28" s="9">
        <v>24</v>
      </c>
      <c r="N28" s="10" t="s">
        <v>4432</v>
      </c>
      <c r="O28" s="10">
        <v>2444</v>
      </c>
      <c r="P28" s="11" t="s">
        <v>106</v>
      </c>
      <c r="Q28" s="55" t="s">
        <v>106</v>
      </c>
      <c r="R28" s="11" t="s">
        <v>107</v>
      </c>
      <c r="S28" s="11" t="s">
        <v>108</v>
      </c>
      <c r="T28" s="14">
        <v>3337413</v>
      </c>
      <c r="U28" s="15" t="s">
        <v>109</v>
      </c>
      <c r="V28" s="16" t="s">
        <v>29</v>
      </c>
      <c r="W28" s="17" t="s">
        <v>30</v>
      </c>
      <c r="X28" s="1"/>
      <c r="Y28" s="1"/>
      <c r="Z28" s="1"/>
      <c r="AA28" s="1"/>
      <c r="AB28" s="1"/>
    </row>
    <row r="29" spans="1:28" ht="30">
      <c r="A29" s="56" t="s">
        <v>110</v>
      </c>
      <c r="B29" s="57" t="s">
        <v>4586</v>
      </c>
      <c r="C29" s="58"/>
      <c r="D29" s="58">
        <f>-8851972-13118</f>
        <v>-8865090</v>
      </c>
      <c r="E29" s="59">
        <f>-1296078-176727-322315-348000-1159889-26971-60000-83339-126386-345386-2377808-100000-439891-1812730-579259-75550</f>
        <v>-9330329</v>
      </c>
      <c r="F29" s="59">
        <f>-1123856-334599-248744-200000-1270026-24627-60000-161647-152190-399457-2373761-381706-258056-2315415-631117-75550</f>
        <v>-10010751</v>
      </c>
      <c r="G29" s="60">
        <f>-965521-492471-175173-150000-1313282-17283-60000-240955-113507-468687-2184108-381706-64358-2742587-665337-75550</f>
        <v>-10110525</v>
      </c>
      <c r="H29" s="1"/>
      <c r="I29" s="61"/>
      <c r="J29" s="1"/>
      <c r="K29" s="1"/>
      <c r="L29" s="1"/>
      <c r="M29" s="9">
        <v>25</v>
      </c>
      <c r="N29" s="10" t="s">
        <v>4456</v>
      </c>
      <c r="O29" s="10">
        <v>38454</v>
      </c>
      <c r="P29" s="11" t="s">
        <v>111</v>
      </c>
      <c r="Q29" s="55" t="s">
        <v>106</v>
      </c>
      <c r="R29" s="11" t="s">
        <v>112</v>
      </c>
      <c r="S29" s="11" t="s">
        <v>108</v>
      </c>
      <c r="T29" s="14">
        <v>1954253</v>
      </c>
      <c r="U29" s="15" t="s">
        <v>113</v>
      </c>
      <c r="V29" s="16" t="s">
        <v>29</v>
      </c>
      <c r="W29" s="17" t="s">
        <v>30</v>
      </c>
      <c r="X29" s="1"/>
      <c r="Y29" s="1"/>
      <c r="Z29" s="1"/>
      <c r="AA29" s="1"/>
      <c r="AB29" s="1"/>
    </row>
    <row r="30" spans="1:28" ht="18.75" customHeight="1">
      <c r="A30" s="35"/>
      <c r="B30" s="35" t="s">
        <v>4587</v>
      </c>
      <c r="C30" s="43">
        <f>C25-C26+C28+C29</f>
        <v>221823</v>
      </c>
      <c r="D30" s="43">
        <f t="shared" ref="D30:G30" si="4">D25-D26+D28+D29</f>
        <v>3675481</v>
      </c>
      <c r="E30" s="43">
        <f t="shared" si="4"/>
        <v>1140395</v>
      </c>
      <c r="F30" s="43">
        <f t="shared" si="4"/>
        <v>-680422</v>
      </c>
      <c r="G30" s="43">
        <f t="shared" si="4"/>
        <v>-99774</v>
      </c>
      <c r="H30" s="1"/>
      <c r="I30" s="1"/>
      <c r="J30" s="1"/>
      <c r="K30" s="1"/>
      <c r="L30" s="1"/>
      <c r="M30" s="9">
        <v>26</v>
      </c>
      <c r="N30" s="10" t="s">
        <v>4457</v>
      </c>
      <c r="O30" s="10">
        <v>2186</v>
      </c>
      <c r="P30" s="11" t="s">
        <v>114</v>
      </c>
      <c r="Q30" s="55" t="s">
        <v>106</v>
      </c>
      <c r="R30" s="11" t="s">
        <v>115</v>
      </c>
      <c r="S30" s="11" t="s">
        <v>108</v>
      </c>
      <c r="T30" s="14">
        <v>3328627</v>
      </c>
      <c r="U30" s="15" t="s">
        <v>116</v>
      </c>
      <c r="V30" s="16" t="s">
        <v>29</v>
      </c>
      <c r="W30" s="17" t="s">
        <v>30</v>
      </c>
      <c r="X30" s="1"/>
      <c r="Y30" s="1"/>
      <c r="Z30" s="1"/>
      <c r="AA30" s="1"/>
      <c r="AB30" s="1"/>
    </row>
    <row r="31" spans="1:28" ht="15">
      <c r="B31" s="165"/>
      <c r="C31" s="165"/>
      <c r="D31" s="165"/>
      <c r="E31" s="166"/>
      <c r="F31" s="166"/>
      <c r="G31" s="166"/>
      <c r="H31" s="62"/>
      <c r="I31" s="63"/>
      <c r="J31" s="63"/>
      <c r="K31" s="63"/>
      <c r="L31" s="63"/>
      <c r="M31" s="9">
        <v>27</v>
      </c>
      <c r="N31" s="10" t="s">
        <v>4458</v>
      </c>
      <c r="O31" s="10">
        <v>2194</v>
      </c>
      <c r="P31" s="11" t="s">
        <v>117</v>
      </c>
      <c r="Q31" s="55" t="s">
        <v>106</v>
      </c>
      <c r="R31" s="11" t="s">
        <v>118</v>
      </c>
      <c r="S31" s="11" t="s">
        <v>119</v>
      </c>
      <c r="T31" s="14">
        <v>3091732</v>
      </c>
      <c r="U31" s="15" t="s">
        <v>120</v>
      </c>
      <c r="V31" s="16" t="s">
        <v>29</v>
      </c>
      <c r="W31" s="17" t="s">
        <v>30</v>
      </c>
      <c r="X31" s="63"/>
      <c r="Y31" s="63"/>
      <c r="Z31" s="63"/>
      <c r="AA31" s="63"/>
      <c r="AB31" s="63"/>
    </row>
    <row r="32" spans="1:28" ht="15">
      <c r="A32" s="64"/>
      <c r="B32" s="64" t="s">
        <v>4588</v>
      </c>
      <c r="C32" s="65">
        <f>C20+C30</f>
        <v>-1381773</v>
      </c>
      <c r="D32" s="65">
        <f t="shared" ref="D32:G32" si="5">D20+D30</f>
        <v>0</v>
      </c>
      <c r="E32" s="65">
        <f t="shared" si="5"/>
        <v>0</v>
      </c>
      <c r="F32" s="65">
        <f t="shared" si="5"/>
        <v>0</v>
      </c>
      <c r="G32" s="65">
        <f t="shared" si="5"/>
        <v>0</v>
      </c>
      <c r="H32" s="1"/>
      <c r="I32" s="1"/>
      <c r="J32" s="1"/>
      <c r="K32" s="1"/>
      <c r="L32" s="1"/>
      <c r="M32" s="9">
        <v>28</v>
      </c>
      <c r="N32" s="10" t="s">
        <v>4459</v>
      </c>
      <c r="O32" s="10">
        <v>48023</v>
      </c>
      <c r="P32" s="11" t="s">
        <v>121</v>
      </c>
      <c r="Q32" s="55" t="s">
        <v>106</v>
      </c>
      <c r="R32" s="11" t="s">
        <v>122</v>
      </c>
      <c r="S32" s="11" t="s">
        <v>108</v>
      </c>
      <c r="T32" s="14" t="s">
        <v>123</v>
      </c>
      <c r="U32" s="15" t="s">
        <v>124</v>
      </c>
      <c r="V32" s="16" t="s">
        <v>29</v>
      </c>
      <c r="W32" s="17" t="s">
        <v>30</v>
      </c>
      <c r="X32" s="1"/>
      <c r="Y32" s="1"/>
      <c r="Z32" s="1"/>
      <c r="AA32" s="1"/>
      <c r="AB32" s="1"/>
    </row>
    <row r="33" spans="1:28" ht="15">
      <c r="A33" s="30"/>
      <c r="B33" s="30"/>
      <c r="C33" s="30"/>
      <c r="D33" s="30"/>
      <c r="E33" s="1"/>
      <c r="F33" s="1"/>
      <c r="G33" s="1"/>
      <c r="H33" s="1"/>
      <c r="I33" s="1"/>
      <c r="J33" s="1"/>
      <c r="K33" s="1"/>
      <c r="L33" s="1"/>
      <c r="M33" s="9">
        <v>29</v>
      </c>
      <c r="N33" s="10" t="s">
        <v>4460</v>
      </c>
      <c r="O33" s="10">
        <v>22857</v>
      </c>
      <c r="P33" s="11" t="s">
        <v>125</v>
      </c>
      <c r="Q33" s="55" t="s">
        <v>106</v>
      </c>
      <c r="R33" s="11" t="s">
        <v>126</v>
      </c>
      <c r="S33" s="11" t="s">
        <v>108</v>
      </c>
      <c r="T33" s="14">
        <v>3368491</v>
      </c>
      <c r="U33" s="15" t="s">
        <v>127</v>
      </c>
      <c r="V33" s="16" t="s">
        <v>29</v>
      </c>
      <c r="W33" s="17" t="s">
        <v>30</v>
      </c>
      <c r="X33" s="1"/>
      <c r="Y33" s="1"/>
      <c r="Z33" s="1"/>
      <c r="AA33" s="1"/>
      <c r="AB33" s="1"/>
    </row>
    <row r="34" spans="1:28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9">
        <v>30</v>
      </c>
      <c r="N34" s="10" t="s">
        <v>4461</v>
      </c>
      <c r="O34" s="10">
        <v>2160</v>
      </c>
      <c r="P34" s="11" t="s">
        <v>128</v>
      </c>
      <c r="Q34" s="55" t="s">
        <v>106</v>
      </c>
      <c r="R34" s="11" t="s">
        <v>129</v>
      </c>
      <c r="S34" s="11" t="s">
        <v>108</v>
      </c>
      <c r="T34" s="14">
        <v>3395855</v>
      </c>
      <c r="U34" s="15" t="s">
        <v>130</v>
      </c>
      <c r="V34" s="16" t="s">
        <v>29</v>
      </c>
      <c r="W34" s="17" t="s">
        <v>30</v>
      </c>
      <c r="X34" s="1"/>
      <c r="Y34" s="1"/>
      <c r="Z34" s="1"/>
      <c r="AA34" s="1"/>
      <c r="AB34" s="1"/>
    </row>
    <row r="35" spans="1:28" ht="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9">
        <v>31</v>
      </c>
      <c r="N35" s="10" t="s">
        <v>4462</v>
      </c>
      <c r="O35" s="10">
        <v>2225</v>
      </c>
      <c r="P35" s="11" t="s">
        <v>131</v>
      </c>
      <c r="Q35" s="55" t="s">
        <v>106</v>
      </c>
      <c r="R35" s="11" t="s">
        <v>132</v>
      </c>
      <c r="S35" s="11" t="s">
        <v>108</v>
      </c>
      <c r="T35" s="14">
        <v>3328554</v>
      </c>
      <c r="U35" s="15" t="s">
        <v>133</v>
      </c>
      <c r="V35" s="16" t="s">
        <v>29</v>
      </c>
      <c r="W35" s="17" t="s">
        <v>30</v>
      </c>
      <c r="X35" s="1"/>
      <c r="Y35" s="1"/>
      <c r="Z35" s="1"/>
      <c r="AA35" s="1"/>
      <c r="AB35" s="1"/>
    </row>
    <row r="36" spans="1:28" ht="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9">
        <v>32</v>
      </c>
      <c r="N36" s="10" t="s">
        <v>4463</v>
      </c>
      <c r="O36" s="10">
        <v>22568</v>
      </c>
      <c r="P36" s="11" t="s">
        <v>134</v>
      </c>
      <c r="Q36" s="55" t="s">
        <v>106</v>
      </c>
      <c r="R36" s="11" t="s">
        <v>135</v>
      </c>
      <c r="S36" s="11" t="s">
        <v>108</v>
      </c>
      <c r="T36" s="14">
        <v>1580485</v>
      </c>
      <c r="U36" s="15" t="s">
        <v>136</v>
      </c>
      <c r="V36" s="16" t="s">
        <v>29</v>
      </c>
      <c r="W36" s="17" t="s">
        <v>30</v>
      </c>
      <c r="X36" s="1"/>
      <c r="Y36" s="1"/>
      <c r="Z36" s="1"/>
      <c r="AA36" s="1"/>
      <c r="AB36" s="1"/>
    </row>
    <row r="37" spans="1:28" ht="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9">
        <v>33</v>
      </c>
      <c r="N37" s="10" t="s">
        <v>4464</v>
      </c>
      <c r="O37" s="10">
        <v>2217</v>
      </c>
      <c r="P37" s="11" t="s">
        <v>137</v>
      </c>
      <c r="Q37" s="55" t="s">
        <v>106</v>
      </c>
      <c r="R37" s="11" t="s">
        <v>138</v>
      </c>
      <c r="S37" s="11" t="s">
        <v>108</v>
      </c>
      <c r="T37" s="14">
        <v>3328562</v>
      </c>
      <c r="U37" s="15" t="s">
        <v>139</v>
      </c>
      <c r="V37" s="16" t="s">
        <v>29</v>
      </c>
      <c r="W37" s="17" t="s">
        <v>30</v>
      </c>
      <c r="X37" s="1"/>
      <c r="Y37" s="1"/>
      <c r="Z37" s="1"/>
      <c r="AA37" s="1"/>
      <c r="AB37" s="1"/>
    </row>
    <row r="38" spans="1:28" ht="15">
      <c r="A38" s="1"/>
      <c r="B38" s="1"/>
      <c r="C38" s="1"/>
      <c r="D38" s="1"/>
      <c r="E38" s="162" t="s">
        <v>4568</v>
      </c>
      <c r="F38" s="1"/>
      <c r="G38" s="1"/>
      <c r="H38" s="1"/>
      <c r="I38" s="1"/>
      <c r="J38" s="1"/>
      <c r="K38" s="1"/>
      <c r="L38" s="1"/>
      <c r="M38" s="9">
        <v>34</v>
      </c>
      <c r="N38" s="10" t="s">
        <v>4465</v>
      </c>
      <c r="O38" s="10">
        <v>2493</v>
      </c>
      <c r="P38" s="11" t="s">
        <v>140</v>
      </c>
      <c r="Q38" s="55" t="s">
        <v>106</v>
      </c>
      <c r="R38" s="11" t="s">
        <v>141</v>
      </c>
      <c r="S38" s="11" t="s">
        <v>108</v>
      </c>
      <c r="T38" s="14">
        <v>3328686</v>
      </c>
      <c r="U38" s="15" t="s">
        <v>142</v>
      </c>
      <c r="V38" s="16" t="s">
        <v>29</v>
      </c>
      <c r="W38" s="17" t="s">
        <v>30</v>
      </c>
      <c r="X38" s="1"/>
      <c r="Y38" s="1"/>
      <c r="Z38" s="1"/>
      <c r="AA38" s="1"/>
      <c r="AB38" s="1"/>
    </row>
    <row r="39" spans="1:28" ht="15">
      <c r="A39" s="1"/>
      <c r="B39" s="1"/>
      <c r="C39" s="1"/>
      <c r="D39" s="1"/>
      <c r="E39" s="162" t="s">
        <v>4569</v>
      </c>
      <c r="F39" s="1"/>
      <c r="G39" s="1"/>
      <c r="H39" s="1"/>
      <c r="I39" s="1"/>
      <c r="J39" s="1"/>
      <c r="K39" s="1"/>
      <c r="L39" s="1"/>
      <c r="M39" s="9">
        <v>35</v>
      </c>
      <c r="N39" s="10" t="s">
        <v>4466</v>
      </c>
      <c r="O39" s="10">
        <v>2151</v>
      </c>
      <c r="P39" s="11" t="s">
        <v>143</v>
      </c>
      <c r="Q39" s="55" t="s">
        <v>106</v>
      </c>
      <c r="R39" s="11" t="s">
        <v>144</v>
      </c>
      <c r="S39" s="11" t="s">
        <v>108</v>
      </c>
      <c r="T39" s="14">
        <v>3334317</v>
      </c>
      <c r="U39" s="15" t="s">
        <v>145</v>
      </c>
      <c r="V39" s="16" t="s">
        <v>29</v>
      </c>
      <c r="W39" s="17" t="s">
        <v>30</v>
      </c>
      <c r="X39" s="1"/>
      <c r="Y39" s="1"/>
      <c r="Z39" s="1"/>
      <c r="AA39" s="1"/>
      <c r="AB39" s="1"/>
    </row>
    <row r="40" spans="1:28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9">
        <v>36</v>
      </c>
      <c r="N40" s="10" t="s">
        <v>4467</v>
      </c>
      <c r="O40" s="10">
        <v>40947</v>
      </c>
      <c r="P40" s="11" t="s">
        <v>146</v>
      </c>
      <c r="Q40" s="55" t="s">
        <v>106</v>
      </c>
      <c r="R40" s="11" t="s">
        <v>147</v>
      </c>
      <c r="S40" s="11" t="s">
        <v>108</v>
      </c>
      <c r="T40" s="14">
        <v>2116073</v>
      </c>
      <c r="U40" s="15" t="s">
        <v>148</v>
      </c>
      <c r="V40" s="16" t="s">
        <v>29</v>
      </c>
      <c r="W40" s="17" t="s">
        <v>30</v>
      </c>
      <c r="X40" s="1"/>
      <c r="Y40" s="1"/>
      <c r="Z40" s="1"/>
      <c r="AA40" s="1"/>
      <c r="AB40" s="1"/>
    </row>
    <row r="41" spans="1:28" ht="15">
      <c r="A41" s="1"/>
      <c r="B41" s="1" t="s">
        <v>4566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9">
        <v>37</v>
      </c>
      <c r="N41" s="10" t="s">
        <v>4468</v>
      </c>
      <c r="O41" s="10">
        <v>51360</v>
      </c>
      <c r="P41" s="11" t="s">
        <v>149</v>
      </c>
      <c r="Q41" s="33" t="s">
        <v>149</v>
      </c>
      <c r="R41" s="11" t="s">
        <v>150</v>
      </c>
      <c r="S41" s="11" t="s">
        <v>151</v>
      </c>
      <c r="T41" s="14">
        <v>5290538</v>
      </c>
      <c r="U41" s="15" t="s">
        <v>152</v>
      </c>
      <c r="V41" s="16" t="s">
        <v>29</v>
      </c>
      <c r="W41" s="17" t="s">
        <v>30</v>
      </c>
      <c r="X41" s="1"/>
      <c r="Y41" s="1"/>
      <c r="Z41" s="1"/>
      <c r="AA41" s="1"/>
      <c r="AB41" s="1"/>
    </row>
    <row r="42" spans="1:28" ht="15">
      <c r="A42" s="1"/>
      <c r="B42" s="1" t="s">
        <v>4567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9">
        <v>38</v>
      </c>
      <c r="N42" s="10" t="s">
        <v>4469</v>
      </c>
      <c r="O42" s="10">
        <v>2469</v>
      </c>
      <c r="P42" s="11" t="s">
        <v>153</v>
      </c>
      <c r="Q42" s="12" t="s">
        <v>153</v>
      </c>
      <c r="R42" s="11" t="s">
        <v>154</v>
      </c>
      <c r="S42" s="11" t="s">
        <v>155</v>
      </c>
      <c r="T42" s="14">
        <v>3129306</v>
      </c>
      <c r="U42" s="15" t="s">
        <v>156</v>
      </c>
      <c r="V42" s="16" t="s">
        <v>29</v>
      </c>
      <c r="W42" s="17" t="s">
        <v>30</v>
      </c>
      <c r="X42" s="1"/>
      <c r="Y42" s="1"/>
      <c r="Z42" s="1"/>
      <c r="AA42" s="1"/>
      <c r="AB42" s="1"/>
    </row>
    <row r="43" spans="1:28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9">
        <v>39</v>
      </c>
      <c r="N43" s="10" t="s">
        <v>4470</v>
      </c>
      <c r="O43" s="10">
        <v>2372</v>
      </c>
      <c r="P43" s="11" t="s">
        <v>157</v>
      </c>
      <c r="Q43" s="12" t="s">
        <v>153</v>
      </c>
      <c r="R43" s="11" t="s">
        <v>158</v>
      </c>
      <c r="S43" s="11" t="s">
        <v>155</v>
      </c>
      <c r="T43" s="14">
        <v>3119076</v>
      </c>
      <c r="U43" s="15" t="s">
        <v>159</v>
      </c>
      <c r="V43" s="16" t="s">
        <v>29</v>
      </c>
      <c r="W43" s="17" t="s">
        <v>30</v>
      </c>
      <c r="X43" s="1"/>
      <c r="Y43" s="1"/>
      <c r="Z43" s="1"/>
      <c r="AA43" s="1"/>
      <c r="AB43" s="1"/>
    </row>
    <row r="44" spans="1:28" ht="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9">
        <v>40</v>
      </c>
      <c r="N44" s="10" t="s">
        <v>4471</v>
      </c>
      <c r="O44" s="10">
        <v>2330</v>
      </c>
      <c r="P44" s="11" t="s">
        <v>160</v>
      </c>
      <c r="Q44" s="12" t="s">
        <v>153</v>
      </c>
      <c r="R44" s="11" t="s">
        <v>161</v>
      </c>
      <c r="S44" s="11" t="s">
        <v>155</v>
      </c>
      <c r="T44" s="14">
        <v>3118339</v>
      </c>
      <c r="U44" s="15" t="s">
        <v>162</v>
      </c>
      <c r="V44" s="16" t="s">
        <v>29</v>
      </c>
      <c r="W44" s="17" t="s">
        <v>30</v>
      </c>
      <c r="X44" s="1"/>
      <c r="Y44" s="1"/>
      <c r="Z44" s="1"/>
      <c r="AA44" s="1"/>
      <c r="AB44" s="1"/>
    </row>
    <row r="45" spans="1:28" ht="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9">
        <v>41</v>
      </c>
      <c r="N45" s="10" t="s">
        <v>4472</v>
      </c>
      <c r="O45" s="10">
        <v>2348</v>
      </c>
      <c r="P45" s="11" t="s">
        <v>163</v>
      </c>
      <c r="Q45" s="12" t="s">
        <v>153</v>
      </c>
      <c r="R45" s="11" t="s">
        <v>164</v>
      </c>
      <c r="S45" s="11" t="s">
        <v>155</v>
      </c>
      <c r="T45" s="14">
        <v>3149463</v>
      </c>
      <c r="U45" s="15" t="s">
        <v>165</v>
      </c>
      <c r="V45" s="16" t="s">
        <v>29</v>
      </c>
      <c r="W45" s="17" t="s">
        <v>30</v>
      </c>
      <c r="X45" s="1"/>
      <c r="Y45" s="1"/>
      <c r="Z45" s="1"/>
      <c r="AA45" s="1"/>
      <c r="AB45" s="1"/>
    </row>
    <row r="46" spans="1:28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9">
        <v>42</v>
      </c>
      <c r="N46" s="10" t="s">
        <v>4473</v>
      </c>
      <c r="O46" s="10">
        <v>22435</v>
      </c>
      <c r="P46" s="11" t="s">
        <v>166</v>
      </c>
      <c r="Q46" s="12" t="s">
        <v>153</v>
      </c>
      <c r="R46" s="11" t="s">
        <v>154</v>
      </c>
      <c r="S46" s="11" t="s">
        <v>155</v>
      </c>
      <c r="T46" s="14">
        <v>1413236</v>
      </c>
      <c r="U46" s="15" t="s">
        <v>167</v>
      </c>
      <c r="V46" s="16" t="s">
        <v>29</v>
      </c>
      <c r="W46" s="17" t="s">
        <v>30</v>
      </c>
      <c r="X46" s="1"/>
      <c r="Y46" s="1"/>
      <c r="Z46" s="1"/>
      <c r="AA46" s="1"/>
      <c r="AB46" s="1"/>
    </row>
    <row r="47" spans="1:28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9">
        <v>43</v>
      </c>
      <c r="N47" s="10" t="s">
        <v>4474</v>
      </c>
      <c r="O47" s="10">
        <v>23368</v>
      </c>
      <c r="P47" s="11" t="s">
        <v>168</v>
      </c>
      <c r="Q47" s="12" t="s">
        <v>153</v>
      </c>
      <c r="R47" s="11" t="s">
        <v>169</v>
      </c>
      <c r="S47" s="11" t="s">
        <v>155</v>
      </c>
      <c r="T47" s="14">
        <v>1465643</v>
      </c>
      <c r="U47" s="15">
        <v>36149548625</v>
      </c>
      <c r="V47" s="16" t="s">
        <v>29</v>
      </c>
      <c r="W47" s="17" t="s">
        <v>30</v>
      </c>
      <c r="X47" s="1"/>
      <c r="Y47" s="1"/>
      <c r="Z47" s="1"/>
      <c r="AA47" s="1"/>
      <c r="AB47" s="1"/>
    </row>
    <row r="48" spans="1:28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9">
        <v>44</v>
      </c>
      <c r="N48" s="10" t="s">
        <v>4475</v>
      </c>
      <c r="O48" s="10">
        <v>2356</v>
      </c>
      <c r="P48" s="11" t="s">
        <v>170</v>
      </c>
      <c r="Q48" s="12" t="s">
        <v>153</v>
      </c>
      <c r="R48" s="11" t="s">
        <v>171</v>
      </c>
      <c r="S48" s="11" t="s">
        <v>155</v>
      </c>
      <c r="T48" s="14">
        <v>3119068</v>
      </c>
      <c r="U48" s="15" t="s">
        <v>172</v>
      </c>
      <c r="V48" s="16" t="s">
        <v>29</v>
      </c>
      <c r="W48" s="17" t="s">
        <v>30</v>
      </c>
      <c r="X48" s="1"/>
      <c r="Y48" s="1"/>
      <c r="Z48" s="1"/>
      <c r="AA48" s="1"/>
      <c r="AB48" s="1"/>
    </row>
    <row r="49" spans="1:28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9">
        <v>45</v>
      </c>
      <c r="N49" s="10" t="s">
        <v>4476</v>
      </c>
      <c r="O49" s="10">
        <v>43773</v>
      </c>
      <c r="P49" s="11" t="s">
        <v>173</v>
      </c>
      <c r="Q49" s="12" t="s">
        <v>153</v>
      </c>
      <c r="R49" s="11" t="s">
        <v>174</v>
      </c>
      <c r="S49" s="11" t="s">
        <v>155</v>
      </c>
      <c r="T49" s="14">
        <v>2393255</v>
      </c>
      <c r="U49" s="15" t="s">
        <v>175</v>
      </c>
      <c r="V49" s="16" t="s">
        <v>29</v>
      </c>
      <c r="W49" s="17" t="s">
        <v>30</v>
      </c>
      <c r="X49" s="1"/>
      <c r="Y49" s="1"/>
      <c r="Z49" s="1"/>
      <c r="AA49" s="1"/>
      <c r="AB49" s="1"/>
    </row>
    <row r="50" spans="1:28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9">
        <v>46</v>
      </c>
      <c r="N50" s="10" t="s">
        <v>4477</v>
      </c>
      <c r="O50" s="10">
        <v>22451</v>
      </c>
      <c r="P50" s="11" t="s">
        <v>176</v>
      </c>
      <c r="Q50" s="12" t="s">
        <v>153</v>
      </c>
      <c r="R50" s="11" t="s">
        <v>177</v>
      </c>
      <c r="S50" s="11" t="s">
        <v>155</v>
      </c>
      <c r="T50" s="14">
        <v>1315366</v>
      </c>
      <c r="U50" s="15" t="s">
        <v>178</v>
      </c>
      <c r="V50" s="16" t="s">
        <v>29</v>
      </c>
      <c r="W50" s="17" t="s">
        <v>30</v>
      </c>
      <c r="X50" s="1"/>
      <c r="Y50" s="1"/>
      <c r="Z50" s="1"/>
      <c r="AA50" s="1"/>
      <c r="AB50" s="1"/>
    </row>
    <row r="51" spans="1:28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9">
        <v>47</v>
      </c>
      <c r="N51" s="10" t="s">
        <v>4478</v>
      </c>
      <c r="O51" s="10">
        <v>22460</v>
      </c>
      <c r="P51" s="11" t="s">
        <v>179</v>
      </c>
      <c r="Q51" s="12" t="s">
        <v>153</v>
      </c>
      <c r="R51" s="11" t="s">
        <v>180</v>
      </c>
      <c r="S51" s="11" t="s">
        <v>155</v>
      </c>
      <c r="T51" s="14">
        <v>1406043</v>
      </c>
      <c r="U51" s="15" t="s">
        <v>181</v>
      </c>
      <c r="V51" s="16" t="s">
        <v>29</v>
      </c>
      <c r="W51" s="17" t="s">
        <v>30</v>
      </c>
      <c r="X51" s="1"/>
      <c r="Y51" s="1"/>
      <c r="Z51" s="1"/>
      <c r="AA51" s="1"/>
      <c r="AB51" s="1"/>
    </row>
    <row r="52" spans="1:28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9">
        <v>48</v>
      </c>
      <c r="N52" s="10" t="s">
        <v>4479</v>
      </c>
      <c r="O52" s="10">
        <v>2397</v>
      </c>
      <c r="P52" s="11" t="s">
        <v>182</v>
      </c>
      <c r="Q52" s="12" t="s">
        <v>153</v>
      </c>
      <c r="R52" s="11" t="s">
        <v>183</v>
      </c>
      <c r="S52" s="11" t="s">
        <v>155</v>
      </c>
      <c r="T52" s="14">
        <v>3118347</v>
      </c>
      <c r="U52" s="15" t="s">
        <v>184</v>
      </c>
      <c r="V52" s="16" t="s">
        <v>29</v>
      </c>
      <c r="W52" s="17" t="s">
        <v>30</v>
      </c>
      <c r="X52" s="1"/>
      <c r="Y52" s="1"/>
      <c r="Z52" s="1"/>
      <c r="AA52" s="1"/>
      <c r="AB52" s="1"/>
    </row>
    <row r="53" spans="1:28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9">
        <v>49</v>
      </c>
      <c r="N53" s="10" t="s">
        <v>4480</v>
      </c>
      <c r="O53" s="10">
        <v>2410</v>
      </c>
      <c r="P53" s="11" t="s">
        <v>185</v>
      </c>
      <c r="Q53" s="12" t="s">
        <v>153</v>
      </c>
      <c r="R53" s="11" t="s">
        <v>186</v>
      </c>
      <c r="S53" s="11" t="s">
        <v>155</v>
      </c>
      <c r="T53" s="14">
        <v>3199622</v>
      </c>
      <c r="U53" s="15" t="s">
        <v>187</v>
      </c>
      <c r="V53" s="16" t="s">
        <v>29</v>
      </c>
      <c r="W53" s="17" t="s">
        <v>30</v>
      </c>
      <c r="X53" s="1"/>
      <c r="Y53" s="1"/>
      <c r="Z53" s="1"/>
      <c r="AA53" s="1"/>
      <c r="AB53" s="1"/>
    </row>
    <row r="54" spans="1:28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9">
        <v>50</v>
      </c>
      <c r="N54" s="10" t="s">
        <v>4481</v>
      </c>
      <c r="O54" s="10">
        <v>2524</v>
      </c>
      <c r="P54" s="11" t="s">
        <v>188</v>
      </c>
      <c r="Q54" s="12" t="s">
        <v>153</v>
      </c>
      <c r="R54" s="11" t="s">
        <v>189</v>
      </c>
      <c r="S54" s="11" t="s">
        <v>155</v>
      </c>
      <c r="T54" s="14">
        <v>3118436</v>
      </c>
      <c r="U54" s="15" t="s">
        <v>190</v>
      </c>
      <c r="V54" s="16" t="s">
        <v>29</v>
      </c>
      <c r="W54" s="17" t="s">
        <v>30</v>
      </c>
      <c r="X54" s="1"/>
      <c r="Y54" s="1"/>
      <c r="Z54" s="1"/>
      <c r="AA54" s="1"/>
      <c r="AB54" s="1"/>
    </row>
    <row r="55" spans="1:28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9">
        <v>51</v>
      </c>
      <c r="N55" s="10" t="s">
        <v>4482</v>
      </c>
      <c r="O55" s="10">
        <v>22478</v>
      </c>
      <c r="P55" s="11" t="s">
        <v>191</v>
      </c>
      <c r="Q55" s="12" t="s">
        <v>153</v>
      </c>
      <c r="R55" s="11" t="s">
        <v>192</v>
      </c>
      <c r="S55" s="11" t="s">
        <v>155</v>
      </c>
      <c r="T55" s="14">
        <v>1321358</v>
      </c>
      <c r="U55" s="15" t="s">
        <v>193</v>
      </c>
      <c r="V55" s="16" t="s">
        <v>29</v>
      </c>
      <c r="W55" s="17" t="s">
        <v>30</v>
      </c>
      <c r="X55" s="1"/>
      <c r="Y55" s="1"/>
      <c r="Z55" s="1"/>
      <c r="AA55" s="1"/>
      <c r="AB55" s="1"/>
    </row>
    <row r="56" spans="1:28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9">
        <v>52</v>
      </c>
      <c r="N56" s="10" t="s">
        <v>4483</v>
      </c>
      <c r="O56" s="10">
        <v>23815</v>
      </c>
      <c r="P56" s="11" t="s">
        <v>194</v>
      </c>
      <c r="Q56" s="12" t="s">
        <v>194</v>
      </c>
      <c r="R56" s="11" t="s">
        <v>195</v>
      </c>
      <c r="S56" s="11" t="s">
        <v>196</v>
      </c>
      <c r="T56" s="14">
        <v>1695525</v>
      </c>
      <c r="U56" s="15" t="s">
        <v>197</v>
      </c>
      <c r="V56" s="16" t="s">
        <v>29</v>
      </c>
      <c r="W56" s="17" t="s">
        <v>30</v>
      </c>
      <c r="X56" s="1"/>
      <c r="Y56" s="1"/>
      <c r="Z56" s="1"/>
      <c r="AA56" s="1"/>
      <c r="AB56" s="1"/>
    </row>
    <row r="57" spans="1:28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9">
        <v>53</v>
      </c>
      <c r="N57" s="10" t="s">
        <v>4484</v>
      </c>
      <c r="O57" s="10">
        <v>2436</v>
      </c>
      <c r="P57" s="11" t="s">
        <v>25</v>
      </c>
      <c r="Q57" s="12" t="s">
        <v>25</v>
      </c>
      <c r="R57" s="11" t="s">
        <v>198</v>
      </c>
      <c r="S57" s="11" t="s">
        <v>20</v>
      </c>
      <c r="T57" s="14">
        <v>3211592</v>
      </c>
      <c r="U57" s="15" t="s">
        <v>199</v>
      </c>
      <c r="V57" s="16" t="s">
        <v>29</v>
      </c>
      <c r="W57" s="17" t="s">
        <v>30</v>
      </c>
      <c r="X57" s="1"/>
      <c r="Y57" s="1"/>
      <c r="Z57" s="1"/>
      <c r="AA57" s="1"/>
      <c r="AB57" s="1"/>
    </row>
    <row r="58" spans="1:28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9">
        <v>54</v>
      </c>
      <c r="N58" s="10" t="s">
        <v>4485</v>
      </c>
      <c r="O58" s="10">
        <v>1923</v>
      </c>
      <c r="P58" s="11" t="s">
        <v>200</v>
      </c>
      <c r="Q58" s="12" t="s">
        <v>25</v>
      </c>
      <c r="R58" s="11" t="s">
        <v>201</v>
      </c>
      <c r="S58" s="11" t="s">
        <v>20</v>
      </c>
      <c r="T58" s="14">
        <v>3283097</v>
      </c>
      <c r="U58" s="15" t="s">
        <v>202</v>
      </c>
      <c r="V58" s="16" t="s">
        <v>29</v>
      </c>
      <c r="W58" s="17" t="s">
        <v>30</v>
      </c>
      <c r="X58" s="1"/>
      <c r="Y58" s="1"/>
      <c r="Z58" s="1"/>
      <c r="AA58" s="1"/>
      <c r="AB58" s="1"/>
    </row>
    <row r="59" spans="1:28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9">
        <v>55</v>
      </c>
      <c r="N59" s="10" t="s">
        <v>4486</v>
      </c>
      <c r="O59" s="10">
        <v>1974</v>
      </c>
      <c r="P59" s="11" t="s">
        <v>203</v>
      </c>
      <c r="Q59" s="12" t="s">
        <v>25</v>
      </c>
      <c r="R59" s="11" t="s">
        <v>204</v>
      </c>
      <c r="S59" s="11" t="s">
        <v>20</v>
      </c>
      <c r="T59" s="14">
        <v>3205029</v>
      </c>
      <c r="U59" s="15" t="s">
        <v>205</v>
      </c>
      <c r="V59" s="16" t="s">
        <v>29</v>
      </c>
      <c r="W59" s="17" t="s">
        <v>30</v>
      </c>
      <c r="X59" s="1"/>
      <c r="Y59" s="1"/>
      <c r="Z59" s="1"/>
      <c r="AA59" s="1"/>
      <c r="AB59" s="1"/>
    </row>
    <row r="60" spans="1:28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9">
        <v>56</v>
      </c>
      <c r="N60" s="10" t="s">
        <v>4487</v>
      </c>
      <c r="O60" s="10">
        <v>1982</v>
      </c>
      <c r="P60" s="11" t="s">
        <v>206</v>
      </c>
      <c r="Q60" s="12" t="s">
        <v>25</v>
      </c>
      <c r="R60" s="11" t="s">
        <v>207</v>
      </c>
      <c r="S60" s="11" t="s">
        <v>20</v>
      </c>
      <c r="T60" s="14">
        <v>3207919</v>
      </c>
      <c r="U60" s="15" t="s">
        <v>208</v>
      </c>
      <c r="V60" s="16" t="s">
        <v>29</v>
      </c>
      <c r="W60" s="17" t="s">
        <v>30</v>
      </c>
      <c r="X60" s="1"/>
      <c r="Y60" s="1"/>
      <c r="Z60" s="1"/>
      <c r="AA60" s="1"/>
      <c r="AB60" s="1"/>
    </row>
    <row r="61" spans="1:28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9">
        <v>57</v>
      </c>
      <c r="N61" s="10" t="s">
        <v>4488</v>
      </c>
      <c r="O61" s="10">
        <v>1861</v>
      </c>
      <c r="P61" s="11" t="s">
        <v>209</v>
      </c>
      <c r="Q61" s="12" t="s">
        <v>25</v>
      </c>
      <c r="R61" s="11" t="s">
        <v>210</v>
      </c>
      <c r="S61" s="11" t="s">
        <v>20</v>
      </c>
      <c r="T61" s="14">
        <v>3204952</v>
      </c>
      <c r="U61" s="15" t="s">
        <v>211</v>
      </c>
      <c r="V61" s="16" t="s">
        <v>29</v>
      </c>
      <c r="W61" s="17" t="s">
        <v>30</v>
      </c>
      <c r="X61" s="1"/>
      <c r="Y61" s="1"/>
      <c r="Z61" s="1"/>
      <c r="AA61" s="1"/>
      <c r="AB61" s="1"/>
    </row>
    <row r="62" spans="1:28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9">
        <v>58</v>
      </c>
      <c r="N62" s="10" t="s">
        <v>4489</v>
      </c>
      <c r="O62" s="10">
        <v>1966</v>
      </c>
      <c r="P62" s="11" t="s">
        <v>212</v>
      </c>
      <c r="Q62" s="12" t="s">
        <v>25</v>
      </c>
      <c r="R62" s="11" t="s">
        <v>213</v>
      </c>
      <c r="S62" s="11" t="s">
        <v>20</v>
      </c>
      <c r="T62" s="14">
        <v>3219780</v>
      </c>
      <c r="U62" s="15" t="s">
        <v>214</v>
      </c>
      <c r="V62" s="16" t="s">
        <v>29</v>
      </c>
      <c r="W62" s="17" t="s">
        <v>30</v>
      </c>
      <c r="X62" s="1"/>
      <c r="Y62" s="1"/>
      <c r="Z62" s="1"/>
      <c r="AA62" s="1"/>
      <c r="AB62" s="1"/>
    </row>
    <row r="63" spans="1:28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9">
        <v>59</v>
      </c>
      <c r="N63" s="10" t="s">
        <v>4490</v>
      </c>
      <c r="O63" s="10">
        <v>1931</v>
      </c>
      <c r="P63" s="11" t="s">
        <v>215</v>
      </c>
      <c r="Q63" s="12" t="s">
        <v>25</v>
      </c>
      <c r="R63" s="11" t="s">
        <v>216</v>
      </c>
      <c r="S63" s="11" t="s">
        <v>20</v>
      </c>
      <c r="T63" s="14">
        <v>3272079</v>
      </c>
      <c r="U63" s="15" t="s">
        <v>217</v>
      </c>
      <c r="V63" s="16" t="s">
        <v>29</v>
      </c>
      <c r="W63" s="17" t="s">
        <v>30</v>
      </c>
      <c r="X63" s="1"/>
      <c r="Y63" s="1"/>
      <c r="Z63" s="1"/>
      <c r="AA63" s="1"/>
      <c r="AB63" s="1"/>
    </row>
    <row r="64" spans="1:28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9">
        <v>60</v>
      </c>
      <c r="N64" s="10" t="s">
        <v>4491</v>
      </c>
      <c r="O64" s="10">
        <v>1757</v>
      </c>
      <c r="P64" s="66" t="s">
        <v>218</v>
      </c>
      <c r="Q64" s="12" t="s">
        <v>25</v>
      </c>
      <c r="R64" s="66" t="s">
        <v>219</v>
      </c>
      <c r="S64" s="66" t="s">
        <v>20</v>
      </c>
      <c r="T64" s="67">
        <v>3276643</v>
      </c>
      <c r="U64" s="15" t="s">
        <v>220</v>
      </c>
      <c r="V64" s="16" t="s">
        <v>29</v>
      </c>
      <c r="W64" s="17" t="s">
        <v>30</v>
      </c>
      <c r="X64" s="1"/>
      <c r="Y64" s="1"/>
      <c r="Z64" s="1"/>
      <c r="AA64" s="1"/>
      <c r="AB64" s="1"/>
    </row>
    <row r="65" spans="1:28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9">
        <v>61</v>
      </c>
      <c r="N65" s="10" t="s">
        <v>4492</v>
      </c>
      <c r="O65" s="10">
        <v>6154</v>
      </c>
      <c r="P65" s="11" t="s">
        <v>221</v>
      </c>
      <c r="Q65" s="12" t="s">
        <v>25</v>
      </c>
      <c r="R65" s="11" t="s">
        <v>222</v>
      </c>
      <c r="S65" s="11" t="s">
        <v>20</v>
      </c>
      <c r="T65" s="14">
        <v>1235664</v>
      </c>
      <c r="U65" s="15" t="s">
        <v>223</v>
      </c>
      <c r="V65" s="16" t="s">
        <v>29</v>
      </c>
      <c r="W65" s="17" t="s">
        <v>30</v>
      </c>
      <c r="X65" s="1"/>
      <c r="Y65" s="1"/>
      <c r="Z65" s="1"/>
      <c r="AA65" s="1"/>
      <c r="AB65" s="1"/>
    </row>
    <row r="66" spans="1:28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9">
        <v>62</v>
      </c>
      <c r="N66" s="10" t="s">
        <v>4493</v>
      </c>
      <c r="O66" s="10">
        <v>51191</v>
      </c>
      <c r="P66" s="11" t="s">
        <v>224</v>
      </c>
      <c r="Q66" s="12" t="s">
        <v>25</v>
      </c>
      <c r="R66" s="11" t="s">
        <v>225</v>
      </c>
      <c r="S66" s="11" t="s">
        <v>20</v>
      </c>
      <c r="T66" s="14">
        <v>5214068</v>
      </c>
      <c r="U66" s="15" t="s">
        <v>226</v>
      </c>
      <c r="V66" s="16" t="s">
        <v>29</v>
      </c>
      <c r="W66" s="17" t="s">
        <v>30</v>
      </c>
      <c r="X66" s="1"/>
      <c r="Y66" s="1"/>
      <c r="Z66" s="1"/>
      <c r="AA66" s="1"/>
      <c r="AB66" s="1"/>
    </row>
    <row r="67" spans="1:28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9">
        <v>63</v>
      </c>
      <c r="N67" s="10" t="s">
        <v>4494</v>
      </c>
      <c r="O67" s="10">
        <v>1790</v>
      </c>
      <c r="P67" s="11" t="s">
        <v>227</v>
      </c>
      <c r="Q67" s="12" t="s">
        <v>25</v>
      </c>
      <c r="R67" s="11" t="s">
        <v>228</v>
      </c>
      <c r="S67" s="11" t="s">
        <v>20</v>
      </c>
      <c r="T67" s="14">
        <v>3250270</v>
      </c>
      <c r="U67" s="15" t="s">
        <v>229</v>
      </c>
      <c r="V67" s="16" t="s">
        <v>29</v>
      </c>
      <c r="W67" s="17" t="s">
        <v>30</v>
      </c>
      <c r="X67" s="1"/>
      <c r="Y67" s="1"/>
      <c r="Z67" s="1"/>
      <c r="AA67" s="1"/>
      <c r="AB67" s="1"/>
    </row>
    <row r="68" spans="1:28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9">
        <v>64</v>
      </c>
      <c r="N68" s="10" t="s">
        <v>4495</v>
      </c>
      <c r="O68" s="10">
        <v>1907</v>
      </c>
      <c r="P68" s="11" t="s">
        <v>230</v>
      </c>
      <c r="Q68" s="12" t="s">
        <v>25</v>
      </c>
      <c r="R68" s="11" t="s">
        <v>231</v>
      </c>
      <c r="S68" s="11" t="s">
        <v>20</v>
      </c>
      <c r="T68" s="14">
        <v>3270262</v>
      </c>
      <c r="U68" s="15" t="s">
        <v>232</v>
      </c>
      <c r="V68" s="16" t="s">
        <v>29</v>
      </c>
      <c r="W68" s="17" t="s">
        <v>30</v>
      </c>
      <c r="X68" s="1"/>
      <c r="Y68" s="1"/>
      <c r="Z68" s="1"/>
      <c r="AA68" s="1"/>
      <c r="AB68" s="1"/>
    </row>
    <row r="69" spans="1:28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9">
        <v>65</v>
      </c>
      <c r="N69" s="10" t="s">
        <v>4496</v>
      </c>
      <c r="O69" s="10">
        <v>1812</v>
      </c>
      <c r="P69" s="11" t="s">
        <v>233</v>
      </c>
      <c r="Q69" s="12" t="s">
        <v>25</v>
      </c>
      <c r="R69" s="11" t="s">
        <v>234</v>
      </c>
      <c r="S69" s="11" t="s">
        <v>20</v>
      </c>
      <c r="T69" s="14">
        <v>3260771</v>
      </c>
      <c r="U69" s="15" t="s">
        <v>235</v>
      </c>
      <c r="V69" s="16" t="s">
        <v>29</v>
      </c>
      <c r="W69" s="17" t="s">
        <v>30</v>
      </c>
      <c r="X69" s="1"/>
      <c r="Y69" s="1"/>
      <c r="Z69" s="1"/>
      <c r="AA69" s="1"/>
      <c r="AB69" s="1"/>
    </row>
    <row r="70" spans="1:28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9">
        <v>66</v>
      </c>
      <c r="N70" s="10" t="s">
        <v>4497</v>
      </c>
      <c r="O70" s="10">
        <v>1829</v>
      </c>
      <c r="P70" s="11" t="s">
        <v>236</v>
      </c>
      <c r="Q70" s="12" t="s">
        <v>25</v>
      </c>
      <c r="R70" s="11" t="s">
        <v>237</v>
      </c>
      <c r="S70" s="11" t="s">
        <v>20</v>
      </c>
      <c r="T70" s="14">
        <v>3276546</v>
      </c>
      <c r="U70" s="15" t="s">
        <v>238</v>
      </c>
      <c r="V70" s="16" t="s">
        <v>29</v>
      </c>
      <c r="W70" s="17" t="s">
        <v>30</v>
      </c>
      <c r="X70" s="1"/>
      <c r="Y70" s="1"/>
      <c r="Z70" s="1"/>
      <c r="AA70" s="1"/>
      <c r="AB70" s="1"/>
    </row>
    <row r="71" spans="1:28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9">
        <v>67</v>
      </c>
      <c r="N71" s="10" t="s">
        <v>4498</v>
      </c>
      <c r="O71" s="10">
        <v>2014</v>
      </c>
      <c r="P71" s="11" t="s">
        <v>239</v>
      </c>
      <c r="Q71" s="12" t="s">
        <v>25</v>
      </c>
      <c r="R71" s="11" t="s">
        <v>240</v>
      </c>
      <c r="S71" s="11" t="s">
        <v>20</v>
      </c>
      <c r="T71" s="14">
        <v>3205037</v>
      </c>
      <c r="U71" s="15" t="s">
        <v>241</v>
      </c>
      <c r="V71" s="16" t="s">
        <v>29</v>
      </c>
      <c r="W71" s="17" t="s">
        <v>30</v>
      </c>
      <c r="X71" s="1"/>
      <c r="Y71" s="1"/>
      <c r="Z71" s="1"/>
      <c r="AA71" s="1"/>
      <c r="AB71" s="1"/>
    </row>
    <row r="72" spans="1:28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9">
        <v>68</v>
      </c>
      <c r="N72" s="10" t="s">
        <v>4499</v>
      </c>
      <c r="O72" s="10">
        <v>1958</v>
      </c>
      <c r="P72" s="11" t="s">
        <v>242</v>
      </c>
      <c r="Q72" s="12" t="s">
        <v>25</v>
      </c>
      <c r="R72" s="11" t="s">
        <v>243</v>
      </c>
      <c r="S72" s="11" t="s">
        <v>20</v>
      </c>
      <c r="T72" s="14">
        <v>3254852</v>
      </c>
      <c r="U72" s="15" t="s">
        <v>244</v>
      </c>
      <c r="V72" s="16" t="s">
        <v>29</v>
      </c>
      <c r="W72" s="17" t="s">
        <v>30</v>
      </c>
      <c r="X72" s="1"/>
      <c r="Y72" s="1"/>
      <c r="Z72" s="1"/>
      <c r="AA72" s="1"/>
      <c r="AB72" s="1"/>
    </row>
    <row r="73" spans="1:28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9">
        <v>69</v>
      </c>
      <c r="N73" s="10" t="s">
        <v>4500</v>
      </c>
      <c r="O73" s="10">
        <v>1853</v>
      </c>
      <c r="P73" s="11" t="s">
        <v>245</v>
      </c>
      <c r="Q73" s="12" t="s">
        <v>25</v>
      </c>
      <c r="R73" s="11" t="s">
        <v>246</v>
      </c>
      <c r="S73" s="11" t="s">
        <v>20</v>
      </c>
      <c r="T73" s="14">
        <v>3204987</v>
      </c>
      <c r="U73" s="15" t="s">
        <v>247</v>
      </c>
      <c r="V73" s="16" t="s">
        <v>29</v>
      </c>
      <c r="W73" s="17" t="s">
        <v>30</v>
      </c>
      <c r="X73" s="1"/>
      <c r="Y73" s="1"/>
      <c r="Z73" s="1"/>
      <c r="AA73" s="1"/>
      <c r="AB73" s="1"/>
    </row>
    <row r="74" spans="1:28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9">
        <v>70</v>
      </c>
      <c r="N74" s="10" t="s">
        <v>4501</v>
      </c>
      <c r="O74" s="10">
        <v>2102</v>
      </c>
      <c r="P74" s="11" t="s">
        <v>248</v>
      </c>
      <c r="Q74" s="12" t="s">
        <v>25</v>
      </c>
      <c r="R74" s="11" t="s">
        <v>249</v>
      </c>
      <c r="S74" s="11" t="s">
        <v>27</v>
      </c>
      <c r="T74" s="14">
        <v>3042316</v>
      </c>
      <c r="U74" s="15" t="s">
        <v>250</v>
      </c>
      <c r="V74" s="16" t="s">
        <v>29</v>
      </c>
      <c r="W74" s="17" t="s">
        <v>30</v>
      </c>
      <c r="X74" s="1"/>
      <c r="Y74" s="1"/>
      <c r="Z74" s="1"/>
      <c r="AA74" s="1"/>
      <c r="AB74" s="1"/>
    </row>
    <row r="75" spans="1:28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9">
        <v>71</v>
      </c>
      <c r="N75" s="10" t="s">
        <v>4502</v>
      </c>
      <c r="O75" s="10">
        <v>1837</v>
      </c>
      <c r="P75" s="11" t="s">
        <v>251</v>
      </c>
      <c r="Q75" s="12" t="s">
        <v>25</v>
      </c>
      <c r="R75" s="11" t="s">
        <v>252</v>
      </c>
      <c r="S75" s="11" t="s">
        <v>20</v>
      </c>
      <c r="T75" s="14">
        <v>3227120</v>
      </c>
      <c r="U75" s="15" t="s">
        <v>253</v>
      </c>
      <c r="V75" s="16" t="s">
        <v>29</v>
      </c>
      <c r="W75" s="17" t="s">
        <v>30</v>
      </c>
      <c r="X75" s="1"/>
      <c r="Y75" s="1"/>
      <c r="Z75" s="1"/>
      <c r="AA75" s="1"/>
      <c r="AB75" s="1"/>
    </row>
    <row r="76" spans="1:28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9">
        <v>72</v>
      </c>
      <c r="N76" s="10" t="s">
        <v>4503</v>
      </c>
      <c r="O76" s="10">
        <v>2080</v>
      </c>
      <c r="P76" s="11" t="s">
        <v>254</v>
      </c>
      <c r="Q76" s="12" t="s">
        <v>25</v>
      </c>
      <c r="R76" s="11" t="s">
        <v>255</v>
      </c>
      <c r="S76" s="11" t="s">
        <v>20</v>
      </c>
      <c r="T76" s="14">
        <v>3219763</v>
      </c>
      <c r="U76" s="15" t="s">
        <v>256</v>
      </c>
      <c r="V76" s="16" t="s">
        <v>29</v>
      </c>
      <c r="W76" s="17" t="s">
        <v>30</v>
      </c>
      <c r="X76" s="1"/>
      <c r="Y76" s="1"/>
      <c r="Z76" s="1"/>
      <c r="AA76" s="1"/>
      <c r="AB76" s="1"/>
    </row>
    <row r="77" spans="1:28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9">
        <v>73</v>
      </c>
      <c r="N77" s="10" t="s">
        <v>4504</v>
      </c>
      <c r="O77" s="10">
        <v>2135</v>
      </c>
      <c r="P77" s="11" t="s">
        <v>257</v>
      </c>
      <c r="Q77" s="12" t="s">
        <v>25</v>
      </c>
      <c r="R77" s="11" t="s">
        <v>258</v>
      </c>
      <c r="S77" s="11" t="s">
        <v>20</v>
      </c>
      <c r="T77" s="14">
        <v>3703088</v>
      </c>
      <c r="U77" s="15">
        <v>48987767944</v>
      </c>
      <c r="V77" s="16" t="s">
        <v>29</v>
      </c>
      <c r="W77" s="17" t="s">
        <v>30</v>
      </c>
      <c r="X77" s="1"/>
      <c r="Y77" s="1"/>
      <c r="Z77" s="1"/>
      <c r="AA77" s="1"/>
      <c r="AB77" s="1"/>
    </row>
    <row r="78" spans="1:28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9">
        <v>74</v>
      </c>
      <c r="N78" s="10" t="s">
        <v>4505</v>
      </c>
      <c r="O78" s="10">
        <v>2006</v>
      </c>
      <c r="P78" s="11" t="s">
        <v>259</v>
      </c>
      <c r="Q78" s="12" t="s">
        <v>25</v>
      </c>
      <c r="R78" s="11" t="s">
        <v>260</v>
      </c>
      <c r="S78" s="11" t="s">
        <v>20</v>
      </c>
      <c r="T78" s="14">
        <v>3274080</v>
      </c>
      <c r="U78" s="15" t="s">
        <v>261</v>
      </c>
      <c r="V78" s="16" t="s">
        <v>29</v>
      </c>
      <c r="W78" s="17" t="s">
        <v>30</v>
      </c>
      <c r="X78" s="1"/>
      <c r="Y78" s="1"/>
      <c r="Z78" s="1"/>
      <c r="AA78" s="1"/>
      <c r="AB78" s="1"/>
    </row>
    <row r="79" spans="1:28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9">
        <v>75</v>
      </c>
      <c r="N79" s="10" t="s">
        <v>4506</v>
      </c>
      <c r="O79" s="10">
        <v>1888</v>
      </c>
      <c r="P79" s="11" t="s">
        <v>262</v>
      </c>
      <c r="Q79" s="12" t="s">
        <v>25</v>
      </c>
      <c r="R79" s="11" t="s">
        <v>263</v>
      </c>
      <c r="S79" s="11" t="s">
        <v>20</v>
      </c>
      <c r="T79" s="14">
        <v>3270211</v>
      </c>
      <c r="U79" s="15" t="s">
        <v>264</v>
      </c>
      <c r="V79" s="16" t="s">
        <v>29</v>
      </c>
      <c r="W79" s="17" t="s">
        <v>30</v>
      </c>
      <c r="X79" s="1"/>
      <c r="Y79" s="1"/>
      <c r="Z79" s="1"/>
      <c r="AA79" s="1"/>
      <c r="AB79" s="1"/>
    </row>
    <row r="80" spans="1:28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9">
        <v>76</v>
      </c>
      <c r="N80" s="10" t="s">
        <v>4507</v>
      </c>
      <c r="O80" s="10">
        <v>2071</v>
      </c>
      <c r="P80" s="11" t="s">
        <v>265</v>
      </c>
      <c r="Q80" s="12" t="s">
        <v>25</v>
      </c>
      <c r="R80" s="11" t="s">
        <v>266</v>
      </c>
      <c r="S80" s="11" t="s">
        <v>267</v>
      </c>
      <c r="T80" s="14">
        <v>3313786</v>
      </c>
      <c r="U80" s="15" t="s">
        <v>268</v>
      </c>
      <c r="V80" s="16" t="s">
        <v>29</v>
      </c>
      <c r="W80" s="17" t="s">
        <v>30</v>
      </c>
      <c r="X80" s="1"/>
      <c r="Y80" s="1"/>
      <c r="Z80" s="1"/>
      <c r="AA80" s="1"/>
      <c r="AB80" s="1"/>
    </row>
    <row r="81" spans="1:28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9">
        <v>77</v>
      </c>
      <c r="N81" s="10" t="s">
        <v>4508</v>
      </c>
      <c r="O81" s="10">
        <v>1999</v>
      </c>
      <c r="P81" s="11" t="s">
        <v>269</v>
      </c>
      <c r="Q81" s="12" t="s">
        <v>25</v>
      </c>
      <c r="R81" s="11" t="s">
        <v>270</v>
      </c>
      <c r="S81" s="11" t="s">
        <v>20</v>
      </c>
      <c r="T81" s="14">
        <v>3205002</v>
      </c>
      <c r="U81" s="15" t="s">
        <v>271</v>
      </c>
      <c r="V81" s="16" t="s">
        <v>29</v>
      </c>
      <c r="W81" s="17" t="s">
        <v>30</v>
      </c>
      <c r="X81" s="1"/>
      <c r="Y81" s="1"/>
      <c r="Z81" s="1"/>
      <c r="AA81" s="1"/>
      <c r="AB81" s="1"/>
    </row>
    <row r="82" spans="1:28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9">
        <v>78</v>
      </c>
      <c r="N82" s="10" t="s">
        <v>4509</v>
      </c>
      <c r="O82" s="68">
        <v>1915</v>
      </c>
      <c r="P82" s="11" t="s">
        <v>272</v>
      </c>
      <c r="Q82" s="12" t="s">
        <v>25</v>
      </c>
      <c r="R82" s="11" t="s">
        <v>198</v>
      </c>
      <c r="S82" s="11" t="s">
        <v>20</v>
      </c>
      <c r="T82" s="14">
        <v>3225909</v>
      </c>
      <c r="U82" s="15" t="s">
        <v>273</v>
      </c>
      <c r="V82" s="16" t="s">
        <v>29</v>
      </c>
      <c r="W82" s="17" t="s">
        <v>30</v>
      </c>
      <c r="X82" s="1"/>
      <c r="Y82" s="1"/>
      <c r="Z82" s="1"/>
      <c r="AA82" s="1"/>
      <c r="AB82" s="1"/>
    </row>
    <row r="83" spans="1:28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9">
        <v>79</v>
      </c>
      <c r="N83" s="10" t="s">
        <v>4510</v>
      </c>
      <c r="O83" s="10">
        <v>1845</v>
      </c>
      <c r="P83" s="11" t="s">
        <v>274</v>
      </c>
      <c r="Q83" s="12" t="s">
        <v>25</v>
      </c>
      <c r="R83" s="11" t="s">
        <v>275</v>
      </c>
      <c r="S83" s="11" t="s">
        <v>20</v>
      </c>
      <c r="T83" s="14">
        <v>3207102</v>
      </c>
      <c r="U83" s="15" t="s">
        <v>276</v>
      </c>
      <c r="V83" s="16" t="s">
        <v>29</v>
      </c>
      <c r="W83" s="17" t="s">
        <v>30</v>
      </c>
      <c r="X83" s="1"/>
      <c r="Y83" s="1"/>
      <c r="Z83" s="1"/>
      <c r="AA83" s="1"/>
      <c r="AB83" s="1"/>
    </row>
    <row r="84" spans="1:28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9">
        <v>80</v>
      </c>
      <c r="N84" s="10" t="s">
        <v>4511</v>
      </c>
      <c r="O84" s="10">
        <v>1781</v>
      </c>
      <c r="P84" s="11" t="s">
        <v>277</v>
      </c>
      <c r="Q84" s="12" t="s">
        <v>25</v>
      </c>
      <c r="R84" s="11" t="s">
        <v>278</v>
      </c>
      <c r="S84" s="11" t="s">
        <v>20</v>
      </c>
      <c r="T84" s="14">
        <v>3270149</v>
      </c>
      <c r="U84" s="15" t="s">
        <v>279</v>
      </c>
      <c r="V84" s="16" t="s">
        <v>29</v>
      </c>
      <c r="W84" s="17" t="s">
        <v>30</v>
      </c>
      <c r="X84" s="1"/>
      <c r="Y84" s="1"/>
      <c r="Z84" s="1"/>
      <c r="AA84" s="1"/>
      <c r="AB84" s="1"/>
    </row>
    <row r="85" spans="1:28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9">
        <v>81</v>
      </c>
      <c r="N85" s="10" t="s">
        <v>4512</v>
      </c>
      <c r="O85" s="10">
        <v>2047</v>
      </c>
      <c r="P85" s="11" t="s">
        <v>280</v>
      </c>
      <c r="Q85" s="12" t="s">
        <v>25</v>
      </c>
      <c r="R85" s="13" t="s">
        <v>275</v>
      </c>
      <c r="S85" s="13" t="s">
        <v>20</v>
      </c>
      <c r="T85" s="14">
        <v>3207005</v>
      </c>
      <c r="U85" s="15" t="s">
        <v>281</v>
      </c>
      <c r="V85" s="16" t="s">
        <v>29</v>
      </c>
      <c r="W85" s="17" t="s">
        <v>30</v>
      </c>
      <c r="X85" s="1"/>
      <c r="Y85" s="1"/>
      <c r="Z85" s="1"/>
      <c r="AA85" s="1"/>
      <c r="AB85" s="1"/>
    </row>
    <row r="86" spans="1:28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9">
        <v>82</v>
      </c>
      <c r="N86" s="10" t="s">
        <v>4513</v>
      </c>
      <c r="O86" s="10">
        <v>1870</v>
      </c>
      <c r="P86" s="11" t="s">
        <v>282</v>
      </c>
      <c r="Q86" s="12" t="s">
        <v>25</v>
      </c>
      <c r="R86" s="11" t="s">
        <v>283</v>
      </c>
      <c r="S86" s="11" t="s">
        <v>20</v>
      </c>
      <c r="T86" s="14">
        <v>3204995</v>
      </c>
      <c r="U86" s="15" t="s">
        <v>284</v>
      </c>
      <c r="V86" s="16" t="s">
        <v>29</v>
      </c>
      <c r="W86" s="17" t="s">
        <v>30</v>
      </c>
      <c r="X86" s="1"/>
      <c r="Y86" s="1"/>
      <c r="Z86" s="1"/>
      <c r="AA86" s="1"/>
      <c r="AB86" s="1"/>
    </row>
    <row r="87" spans="1:28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9">
        <v>83</v>
      </c>
      <c r="N87" s="10" t="s">
        <v>4514</v>
      </c>
      <c r="O87" s="10">
        <v>1896</v>
      </c>
      <c r="P87" s="11" t="s">
        <v>285</v>
      </c>
      <c r="Q87" s="12" t="s">
        <v>25</v>
      </c>
      <c r="R87" s="11" t="s">
        <v>201</v>
      </c>
      <c r="S87" s="11" t="s">
        <v>20</v>
      </c>
      <c r="T87" s="14">
        <v>3281485</v>
      </c>
      <c r="U87" s="15" t="s">
        <v>286</v>
      </c>
      <c r="V87" s="16" t="s">
        <v>29</v>
      </c>
      <c r="W87" s="17" t="s">
        <v>30</v>
      </c>
      <c r="X87" s="1"/>
      <c r="Y87" s="1"/>
      <c r="Z87" s="1"/>
      <c r="AA87" s="1"/>
      <c r="AB87" s="1"/>
    </row>
    <row r="88" spans="1:28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9">
        <v>84</v>
      </c>
      <c r="N88" s="10" t="s">
        <v>4515</v>
      </c>
      <c r="O88" s="10">
        <v>1804</v>
      </c>
      <c r="P88" s="11" t="s">
        <v>287</v>
      </c>
      <c r="Q88" s="12" t="s">
        <v>25</v>
      </c>
      <c r="R88" s="11" t="s">
        <v>288</v>
      </c>
      <c r="S88" s="11" t="s">
        <v>20</v>
      </c>
      <c r="T88" s="14">
        <v>3207064</v>
      </c>
      <c r="U88" s="15" t="s">
        <v>289</v>
      </c>
      <c r="V88" s="16" t="s">
        <v>29</v>
      </c>
      <c r="W88" s="17" t="s">
        <v>30</v>
      </c>
      <c r="X88" s="1"/>
      <c r="Y88" s="1"/>
      <c r="Z88" s="1"/>
      <c r="AA88" s="1"/>
      <c r="AB88" s="1"/>
    </row>
    <row r="89" spans="1:28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9">
        <v>85</v>
      </c>
      <c r="N89" s="10" t="s">
        <v>4516</v>
      </c>
      <c r="O89" s="10">
        <v>1940</v>
      </c>
      <c r="P89" s="11" t="s">
        <v>290</v>
      </c>
      <c r="Q89" s="12" t="s">
        <v>25</v>
      </c>
      <c r="R89" s="11" t="s">
        <v>291</v>
      </c>
      <c r="S89" s="11" t="s">
        <v>20</v>
      </c>
      <c r="T89" s="14">
        <v>1422545</v>
      </c>
      <c r="U89" s="15" t="s">
        <v>292</v>
      </c>
      <c r="V89" s="16" t="s">
        <v>29</v>
      </c>
      <c r="W89" s="17" t="s">
        <v>30</v>
      </c>
      <c r="X89" s="1"/>
      <c r="Y89" s="1"/>
      <c r="Z89" s="1"/>
      <c r="AA89" s="1"/>
      <c r="AB89" s="1"/>
    </row>
    <row r="90" spans="1:28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9">
        <v>86</v>
      </c>
      <c r="N90" s="10" t="s">
        <v>4517</v>
      </c>
      <c r="O90" s="10">
        <v>2022</v>
      </c>
      <c r="P90" s="11" t="s">
        <v>293</v>
      </c>
      <c r="Q90" s="12" t="s">
        <v>25</v>
      </c>
      <c r="R90" s="11" t="s">
        <v>294</v>
      </c>
      <c r="S90" s="11" t="s">
        <v>20</v>
      </c>
      <c r="T90" s="14">
        <v>3225755</v>
      </c>
      <c r="U90" s="15" t="s">
        <v>295</v>
      </c>
      <c r="V90" s="16" t="s">
        <v>29</v>
      </c>
      <c r="W90" s="17" t="s">
        <v>30</v>
      </c>
      <c r="X90" s="1"/>
      <c r="Y90" s="1"/>
      <c r="Z90" s="1"/>
      <c r="AA90" s="1"/>
      <c r="AB90" s="1"/>
    </row>
    <row r="91" spans="1:28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9">
        <v>87</v>
      </c>
      <c r="N91" s="10" t="s">
        <v>4518</v>
      </c>
      <c r="O91" s="10">
        <v>22427</v>
      </c>
      <c r="P91" s="11" t="s">
        <v>296</v>
      </c>
      <c r="Q91" s="12" t="s">
        <v>32</v>
      </c>
      <c r="R91" s="11" t="s">
        <v>297</v>
      </c>
      <c r="S91" s="11" t="s">
        <v>20</v>
      </c>
      <c r="T91" s="14">
        <v>1398270</v>
      </c>
      <c r="U91" s="15" t="s">
        <v>298</v>
      </c>
      <c r="V91" s="16" t="s">
        <v>29</v>
      </c>
      <c r="W91" s="17" t="s">
        <v>30</v>
      </c>
      <c r="X91" s="1"/>
      <c r="Y91" s="1"/>
      <c r="Z91" s="1"/>
      <c r="AA91" s="1"/>
      <c r="AB91" s="1"/>
    </row>
    <row r="92" spans="1:28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9">
        <v>88</v>
      </c>
      <c r="N92" s="10" t="s">
        <v>4519</v>
      </c>
      <c r="O92" s="10">
        <v>50848</v>
      </c>
      <c r="P92" s="11" t="s">
        <v>299</v>
      </c>
      <c r="Q92" s="12" t="s">
        <v>32</v>
      </c>
      <c r="R92" s="11" t="s">
        <v>300</v>
      </c>
      <c r="S92" s="11" t="s">
        <v>301</v>
      </c>
      <c r="T92" s="14">
        <v>2271354</v>
      </c>
      <c r="U92" s="15" t="s">
        <v>302</v>
      </c>
      <c r="V92" s="16" t="s">
        <v>29</v>
      </c>
      <c r="W92" s="17" t="s">
        <v>30</v>
      </c>
      <c r="X92" s="1"/>
      <c r="Y92" s="1"/>
      <c r="Z92" s="1"/>
      <c r="AA92" s="1"/>
      <c r="AB92" s="1"/>
    </row>
    <row r="93" spans="1:28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9">
        <v>89</v>
      </c>
      <c r="N93" s="10" t="s">
        <v>4520</v>
      </c>
      <c r="O93" s="10">
        <v>38446</v>
      </c>
      <c r="P93" s="11" t="s">
        <v>303</v>
      </c>
      <c r="Q93" s="12" t="s">
        <v>32</v>
      </c>
      <c r="R93" s="11" t="s">
        <v>304</v>
      </c>
      <c r="S93" s="11" t="s">
        <v>305</v>
      </c>
      <c r="T93" s="14">
        <v>1970828</v>
      </c>
      <c r="U93" s="15" t="s">
        <v>306</v>
      </c>
      <c r="V93" s="16" t="s">
        <v>29</v>
      </c>
      <c r="W93" s="17" t="s">
        <v>30</v>
      </c>
      <c r="X93" s="1"/>
      <c r="Y93" s="1"/>
      <c r="Z93" s="1"/>
      <c r="AA93" s="1"/>
      <c r="AB93" s="1"/>
    </row>
    <row r="94" spans="1:28" ht="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9">
        <v>90</v>
      </c>
      <c r="N94" s="10" t="s">
        <v>4521</v>
      </c>
      <c r="O94" s="10">
        <v>38438</v>
      </c>
      <c r="P94" s="11" t="s">
        <v>307</v>
      </c>
      <c r="Q94" s="12" t="s">
        <v>32</v>
      </c>
      <c r="R94" s="11" t="s">
        <v>308</v>
      </c>
      <c r="S94" s="11" t="s">
        <v>309</v>
      </c>
      <c r="T94" s="14">
        <v>1963813</v>
      </c>
      <c r="U94" s="15" t="s">
        <v>310</v>
      </c>
      <c r="V94" s="16" t="s">
        <v>29</v>
      </c>
      <c r="W94" s="17" t="s">
        <v>30</v>
      </c>
      <c r="X94" s="1"/>
      <c r="Y94" s="1"/>
      <c r="Z94" s="1"/>
      <c r="AA94" s="1"/>
      <c r="AB94" s="1"/>
    </row>
    <row r="95" spans="1:28" ht="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9">
        <v>91</v>
      </c>
      <c r="N95" s="10" t="s">
        <v>4522</v>
      </c>
      <c r="O95" s="10">
        <v>41185</v>
      </c>
      <c r="P95" s="11" t="s">
        <v>311</v>
      </c>
      <c r="Q95" s="12" t="s">
        <v>32</v>
      </c>
      <c r="R95" s="11" t="s">
        <v>312</v>
      </c>
      <c r="S95" s="11" t="s">
        <v>313</v>
      </c>
      <c r="T95" s="69">
        <v>2103133</v>
      </c>
      <c r="U95" s="15" t="s">
        <v>314</v>
      </c>
      <c r="V95" s="16" t="s">
        <v>29</v>
      </c>
      <c r="W95" s="17" t="s">
        <v>30</v>
      </c>
      <c r="X95" s="1"/>
      <c r="Y95" s="1"/>
      <c r="Z95" s="1"/>
      <c r="AA95" s="1"/>
      <c r="AB95" s="1"/>
    </row>
    <row r="96" spans="1:28" ht="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9">
        <v>92</v>
      </c>
      <c r="N96" s="10" t="s">
        <v>4523</v>
      </c>
      <c r="O96" s="10">
        <v>21053</v>
      </c>
      <c r="P96" s="11" t="s">
        <v>315</v>
      </c>
      <c r="Q96" s="12" t="s">
        <v>32</v>
      </c>
      <c r="R96" s="11" t="s">
        <v>316</v>
      </c>
      <c r="S96" s="11" t="s">
        <v>317</v>
      </c>
      <c r="T96" s="14">
        <v>1286030</v>
      </c>
      <c r="U96" s="15" t="s">
        <v>318</v>
      </c>
      <c r="V96" s="16" t="s">
        <v>29</v>
      </c>
      <c r="W96" s="17" t="s">
        <v>30</v>
      </c>
      <c r="X96" s="1"/>
      <c r="Y96" s="1"/>
      <c r="Z96" s="1"/>
      <c r="AA96" s="1"/>
      <c r="AB96" s="1"/>
    </row>
    <row r="97" spans="1:28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9">
        <v>93</v>
      </c>
      <c r="N97" s="10" t="s">
        <v>4524</v>
      </c>
      <c r="O97" s="10">
        <v>22494</v>
      </c>
      <c r="P97" s="11" t="s">
        <v>319</v>
      </c>
      <c r="Q97" s="12" t="s">
        <v>32</v>
      </c>
      <c r="R97" s="11" t="s">
        <v>320</v>
      </c>
      <c r="S97" s="11" t="s">
        <v>108</v>
      </c>
      <c r="T97" s="14">
        <v>1387332</v>
      </c>
      <c r="U97" s="15" t="s">
        <v>321</v>
      </c>
      <c r="V97" s="16" t="s">
        <v>29</v>
      </c>
      <c r="W97" s="17" t="s">
        <v>30</v>
      </c>
      <c r="X97" s="1"/>
      <c r="Y97" s="1"/>
      <c r="Z97" s="1"/>
      <c r="AA97" s="1"/>
      <c r="AB97" s="1"/>
    </row>
    <row r="98" spans="1:28" ht="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9">
        <v>94</v>
      </c>
      <c r="N98" s="10" t="s">
        <v>4525</v>
      </c>
      <c r="O98" s="10">
        <v>22824</v>
      </c>
      <c r="P98" s="11" t="s">
        <v>322</v>
      </c>
      <c r="Q98" s="12" t="s">
        <v>32</v>
      </c>
      <c r="R98" s="11" t="s">
        <v>323</v>
      </c>
      <c r="S98" s="11" t="s">
        <v>324</v>
      </c>
      <c r="T98" s="14">
        <v>2100673</v>
      </c>
      <c r="U98" s="15" t="s">
        <v>325</v>
      </c>
      <c r="V98" s="16" t="s">
        <v>29</v>
      </c>
      <c r="W98" s="17" t="s">
        <v>30</v>
      </c>
      <c r="X98" s="1"/>
      <c r="Y98" s="1"/>
      <c r="Z98" s="1"/>
      <c r="AA98" s="1"/>
      <c r="AB98" s="1"/>
    </row>
    <row r="99" spans="1:28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9">
        <v>95</v>
      </c>
      <c r="N99" s="10" t="s">
        <v>4526</v>
      </c>
      <c r="O99" s="10">
        <v>42993</v>
      </c>
      <c r="P99" s="11" t="s">
        <v>326</v>
      </c>
      <c r="Q99" s="12" t="s">
        <v>32</v>
      </c>
      <c r="R99" s="11" t="s">
        <v>327</v>
      </c>
      <c r="S99" s="11" t="s">
        <v>328</v>
      </c>
      <c r="T99" s="14">
        <v>2282208</v>
      </c>
      <c r="U99" s="15" t="s">
        <v>329</v>
      </c>
      <c r="V99" s="16" t="s">
        <v>29</v>
      </c>
      <c r="W99" s="17" t="s">
        <v>30</v>
      </c>
      <c r="X99" s="1"/>
      <c r="Y99" s="1"/>
      <c r="Z99" s="1"/>
      <c r="AA99" s="1"/>
      <c r="AB99" s="1"/>
    </row>
    <row r="100" spans="1:28" ht="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9">
        <v>96</v>
      </c>
      <c r="N100" s="10" t="s">
        <v>4527</v>
      </c>
      <c r="O100" s="10">
        <v>22371</v>
      </c>
      <c r="P100" s="11" t="s">
        <v>330</v>
      </c>
      <c r="Q100" s="12" t="s">
        <v>32</v>
      </c>
      <c r="R100" s="11" t="s">
        <v>331</v>
      </c>
      <c r="S100" s="11" t="s">
        <v>332</v>
      </c>
      <c r="T100" s="14">
        <v>1411942</v>
      </c>
      <c r="U100" s="15" t="s">
        <v>333</v>
      </c>
      <c r="V100" s="16" t="s">
        <v>29</v>
      </c>
      <c r="W100" s="17" t="s">
        <v>30</v>
      </c>
      <c r="X100" s="1"/>
      <c r="Y100" s="1"/>
      <c r="Z100" s="1"/>
      <c r="AA100" s="1"/>
      <c r="AB100" s="1"/>
    </row>
    <row r="101" spans="1:28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9">
        <v>97</v>
      </c>
      <c r="N101" s="10" t="s">
        <v>4528</v>
      </c>
      <c r="O101" s="10">
        <v>22832</v>
      </c>
      <c r="P101" s="11" t="s">
        <v>334</v>
      </c>
      <c r="Q101" s="12" t="s">
        <v>32</v>
      </c>
      <c r="R101" s="11" t="s">
        <v>335</v>
      </c>
      <c r="S101" s="11" t="s">
        <v>20</v>
      </c>
      <c r="T101" s="14">
        <v>1274597</v>
      </c>
      <c r="U101" s="15" t="s">
        <v>336</v>
      </c>
      <c r="V101" s="16" t="s">
        <v>29</v>
      </c>
      <c r="W101" s="17" t="s">
        <v>30</v>
      </c>
      <c r="X101" s="1"/>
      <c r="Y101" s="1"/>
      <c r="Z101" s="1"/>
      <c r="AA101" s="1"/>
      <c r="AB101" s="1"/>
    </row>
    <row r="102" spans="1:28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9">
        <v>98</v>
      </c>
      <c r="N102" s="10" t="s">
        <v>4529</v>
      </c>
      <c r="O102" s="10">
        <v>2918</v>
      </c>
      <c r="P102" s="11" t="s">
        <v>337</v>
      </c>
      <c r="Q102" s="12" t="s">
        <v>32</v>
      </c>
      <c r="R102" s="11" t="s">
        <v>338</v>
      </c>
      <c r="S102" s="11" t="s">
        <v>20</v>
      </c>
      <c r="T102" s="14">
        <v>3219925</v>
      </c>
      <c r="U102" s="15" t="s">
        <v>339</v>
      </c>
      <c r="V102" s="16" t="s">
        <v>340</v>
      </c>
      <c r="W102" s="17" t="s">
        <v>341</v>
      </c>
      <c r="X102" s="1"/>
      <c r="Y102" s="1"/>
      <c r="Z102" s="1"/>
      <c r="AA102" s="1"/>
      <c r="AB102" s="1"/>
    </row>
    <row r="103" spans="1:28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9">
        <v>99</v>
      </c>
      <c r="N103" s="10" t="s">
        <v>4530</v>
      </c>
      <c r="O103" s="10">
        <v>22525</v>
      </c>
      <c r="P103" s="11" t="s">
        <v>342</v>
      </c>
      <c r="Q103" s="12" t="s">
        <v>32</v>
      </c>
      <c r="R103" s="11" t="s">
        <v>343</v>
      </c>
      <c r="S103" s="11" t="s">
        <v>20</v>
      </c>
      <c r="T103" s="14">
        <v>3219518</v>
      </c>
      <c r="U103" s="15" t="s">
        <v>344</v>
      </c>
      <c r="V103" s="16" t="s">
        <v>340</v>
      </c>
      <c r="W103" s="17" t="s">
        <v>341</v>
      </c>
      <c r="X103" s="1"/>
      <c r="Y103" s="1"/>
      <c r="Z103" s="1"/>
      <c r="AA103" s="1"/>
      <c r="AB103" s="1"/>
    </row>
    <row r="104" spans="1:28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9">
        <v>100</v>
      </c>
      <c r="N104" s="10" t="s">
        <v>4531</v>
      </c>
      <c r="O104" s="10">
        <v>2934</v>
      </c>
      <c r="P104" s="11" t="s">
        <v>345</v>
      </c>
      <c r="Q104" s="12" t="s">
        <v>32</v>
      </c>
      <c r="R104" s="11" t="s">
        <v>346</v>
      </c>
      <c r="S104" s="11" t="s">
        <v>20</v>
      </c>
      <c r="T104" s="14">
        <v>3207153</v>
      </c>
      <c r="U104" s="15" t="s">
        <v>347</v>
      </c>
      <c r="V104" s="16" t="s">
        <v>340</v>
      </c>
      <c r="W104" s="17" t="s">
        <v>341</v>
      </c>
      <c r="X104" s="1"/>
      <c r="Y104" s="1"/>
      <c r="Z104" s="1"/>
      <c r="AA104" s="1"/>
      <c r="AB104" s="1"/>
    </row>
    <row r="105" spans="1:28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9">
        <v>101</v>
      </c>
      <c r="N105" s="10" t="s">
        <v>4532</v>
      </c>
      <c r="O105" s="10">
        <v>2967</v>
      </c>
      <c r="P105" s="11" t="s">
        <v>348</v>
      </c>
      <c r="Q105" s="12" t="s">
        <v>32</v>
      </c>
      <c r="R105" s="11" t="s">
        <v>349</v>
      </c>
      <c r="S105" s="11" t="s">
        <v>350</v>
      </c>
      <c r="T105" s="14">
        <v>3115879</v>
      </c>
      <c r="U105" s="15" t="s">
        <v>351</v>
      </c>
      <c r="V105" s="16" t="s">
        <v>340</v>
      </c>
      <c r="W105" s="17" t="s">
        <v>341</v>
      </c>
      <c r="X105" s="1"/>
      <c r="Y105" s="1"/>
      <c r="Z105" s="1"/>
      <c r="AA105" s="1"/>
      <c r="AB105" s="1"/>
    </row>
    <row r="106" spans="1:28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9">
        <v>102</v>
      </c>
      <c r="N106" s="10" t="s">
        <v>4533</v>
      </c>
      <c r="O106" s="10">
        <v>2983</v>
      </c>
      <c r="P106" s="11" t="s">
        <v>352</v>
      </c>
      <c r="Q106" s="12" t="s">
        <v>32</v>
      </c>
      <c r="R106" s="11" t="s">
        <v>353</v>
      </c>
      <c r="S106" s="11" t="s">
        <v>20</v>
      </c>
      <c r="T106" s="14">
        <v>3274098</v>
      </c>
      <c r="U106" s="15" t="s">
        <v>354</v>
      </c>
      <c r="V106" s="16" t="s">
        <v>340</v>
      </c>
      <c r="W106" s="17" t="s">
        <v>341</v>
      </c>
      <c r="X106" s="1"/>
      <c r="Y106" s="1"/>
      <c r="Z106" s="1"/>
      <c r="AA106" s="1"/>
      <c r="AB106" s="1"/>
    </row>
    <row r="107" spans="1:28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9">
        <v>103</v>
      </c>
      <c r="N107" s="10" t="s">
        <v>4534</v>
      </c>
      <c r="O107" s="10">
        <v>3105</v>
      </c>
      <c r="P107" s="11" t="s">
        <v>355</v>
      </c>
      <c r="Q107" s="12" t="s">
        <v>32</v>
      </c>
      <c r="R107" s="11" t="s">
        <v>356</v>
      </c>
      <c r="S107" s="11" t="s">
        <v>20</v>
      </c>
      <c r="T107" s="14">
        <v>3793028</v>
      </c>
      <c r="U107" s="15" t="s">
        <v>357</v>
      </c>
      <c r="V107" s="16" t="s">
        <v>340</v>
      </c>
      <c r="W107" s="17" t="s">
        <v>341</v>
      </c>
      <c r="X107" s="1"/>
      <c r="Y107" s="1"/>
      <c r="Z107" s="1"/>
      <c r="AA107" s="1"/>
      <c r="AB107" s="1"/>
    </row>
    <row r="108" spans="1:28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9">
        <v>104</v>
      </c>
      <c r="N108" s="10" t="s">
        <v>4535</v>
      </c>
      <c r="O108" s="10">
        <v>3041</v>
      </c>
      <c r="P108" s="11" t="s">
        <v>358</v>
      </c>
      <c r="Q108" s="12" t="s">
        <v>32</v>
      </c>
      <c r="R108" s="11" t="s">
        <v>359</v>
      </c>
      <c r="S108" s="11" t="s">
        <v>20</v>
      </c>
      <c r="T108" s="14">
        <v>3270289</v>
      </c>
      <c r="U108" s="15" t="s">
        <v>360</v>
      </c>
      <c r="V108" s="16" t="s">
        <v>340</v>
      </c>
      <c r="W108" s="17" t="s">
        <v>341</v>
      </c>
      <c r="X108" s="1"/>
      <c r="Y108" s="1"/>
      <c r="Z108" s="1"/>
      <c r="AA108" s="1"/>
      <c r="AB108" s="1"/>
    </row>
    <row r="109" spans="1:28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9">
        <v>105</v>
      </c>
      <c r="N109" s="10" t="s">
        <v>4536</v>
      </c>
      <c r="O109" s="10">
        <v>3113</v>
      </c>
      <c r="P109" s="11" t="s">
        <v>361</v>
      </c>
      <c r="Q109" s="12" t="s">
        <v>32</v>
      </c>
      <c r="R109" s="11" t="s">
        <v>362</v>
      </c>
      <c r="S109" s="11" t="s">
        <v>20</v>
      </c>
      <c r="T109" s="14">
        <v>3817121</v>
      </c>
      <c r="U109" s="15" t="s">
        <v>363</v>
      </c>
      <c r="V109" s="16" t="s">
        <v>340</v>
      </c>
      <c r="W109" s="17" t="s">
        <v>341</v>
      </c>
      <c r="X109" s="1"/>
      <c r="Y109" s="1"/>
      <c r="Z109" s="1"/>
      <c r="AA109" s="1"/>
      <c r="AB109" s="1"/>
    </row>
    <row r="110" spans="1:28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9">
        <v>106</v>
      </c>
      <c r="N110" s="10" t="s">
        <v>4537</v>
      </c>
      <c r="O110" s="10">
        <v>3121</v>
      </c>
      <c r="P110" s="11" t="s">
        <v>364</v>
      </c>
      <c r="Q110" s="12" t="s">
        <v>32</v>
      </c>
      <c r="R110" s="11" t="s">
        <v>362</v>
      </c>
      <c r="S110" s="11" t="s">
        <v>20</v>
      </c>
      <c r="T110" s="14">
        <v>3937658</v>
      </c>
      <c r="U110" s="15" t="s">
        <v>365</v>
      </c>
      <c r="V110" s="16" t="s">
        <v>340</v>
      </c>
      <c r="W110" s="17" t="s">
        <v>341</v>
      </c>
      <c r="X110" s="1"/>
      <c r="Y110" s="1"/>
      <c r="Z110" s="1"/>
      <c r="AA110" s="1"/>
      <c r="AB110" s="1"/>
    </row>
    <row r="111" spans="1:28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9">
        <v>107</v>
      </c>
      <c r="N111" s="10" t="s">
        <v>4538</v>
      </c>
      <c r="O111" s="10">
        <v>3050</v>
      </c>
      <c r="P111" s="11" t="s">
        <v>366</v>
      </c>
      <c r="Q111" s="12" t="s">
        <v>32</v>
      </c>
      <c r="R111" s="11" t="s">
        <v>367</v>
      </c>
      <c r="S111" s="11" t="s">
        <v>20</v>
      </c>
      <c r="T111" s="14">
        <v>3205118</v>
      </c>
      <c r="U111" s="15" t="s">
        <v>368</v>
      </c>
      <c r="V111" s="16" t="s">
        <v>340</v>
      </c>
      <c r="W111" s="17" t="s">
        <v>341</v>
      </c>
      <c r="X111" s="1"/>
      <c r="Y111" s="1"/>
      <c r="Z111" s="1"/>
      <c r="AA111" s="1"/>
      <c r="AB111" s="1"/>
    </row>
    <row r="112" spans="1:28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9">
        <v>108</v>
      </c>
      <c r="N112" s="10" t="s">
        <v>4539</v>
      </c>
      <c r="O112" s="10">
        <v>3084</v>
      </c>
      <c r="P112" s="11" t="s">
        <v>369</v>
      </c>
      <c r="Q112" s="12" t="s">
        <v>32</v>
      </c>
      <c r="R112" s="11" t="s">
        <v>370</v>
      </c>
      <c r="S112" s="11" t="s">
        <v>20</v>
      </c>
      <c r="T112" s="14">
        <v>3724042</v>
      </c>
      <c r="U112" s="15" t="s">
        <v>371</v>
      </c>
      <c r="V112" s="16" t="s">
        <v>340</v>
      </c>
      <c r="W112" s="17" t="s">
        <v>341</v>
      </c>
      <c r="X112" s="1"/>
      <c r="Y112" s="1"/>
      <c r="Z112" s="1"/>
      <c r="AA112" s="1"/>
      <c r="AB112" s="1"/>
    </row>
    <row r="113" spans="1:28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9">
        <v>109</v>
      </c>
      <c r="N113" s="10" t="s">
        <v>4540</v>
      </c>
      <c r="O113" s="10">
        <v>3092</v>
      </c>
      <c r="P113" s="11" t="s">
        <v>372</v>
      </c>
      <c r="Q113" s="12" t="s">
        <v>32</v>
      </c>
      <c r="R113" s="11" t="s">
        <v>373</v>
      </c>
      <c r="S113" s="11" t="s">
        <v>20</v>
      </c>
      <c r="T113" s="14">
        <v>3772047</v>
      </c>
      <c r="U113" s="15" t="s">
        <v>374</v>
      </c>
      <c r="V113" s="16" t="s">
        <v>340</v>
      </c>
      <c r="W113" s="17" t="s">
        <v>341</v>
      </c>
      <c r="X113" s="1"/>
      <c r="Y113" s="1"/>
      <c r="Z113" s="1"/>
      <c r="AA113" s="1"/>
      <c r="AB113" s="1"/>
    </row>
    <row r="114" spans="1:28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9">
        <v>110</v>
      </c>
      <c r="N114" s="10" t="s">
        <v>4541</v>
      </c>
      <c r="O114" s="10">
        <v>2975</v>
      </c>
      <c r="P114" s="11" t="s">
        <v>375</v>
      </c>
      <c r="Q114" s="12" t="s">
        <v>32</v>
      </c>
      <c r="R114" s="11" t="s">
        <v>359</v>
      </c>
      <c r="S114" s="11" t="s">
        <v>20</v>
      </c>
      <c r="T114" s="14">
        <v>3270424</v>
      </c>
      <c r="U114" s="15" t="s">
        <v>376</v>
      </c>
      <c r="V114" s="16" t="s">
        <v>340</v>
      </c>
      <c r="W114" s="17" t="s">
        <v>341</v>
      </c>
      <c r="X114" s="1"/>
      <c r="Y114" s="1"/>
      <c r="Z114" s="1"/>
      <c r="AA114" s="1"/>
      <c r="AB114" s="1"/>
    </row>
    <row r="115" spans="1:28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9">
        <v>111</v>
      </c>
      <c r="N115" s="10" t="s">
        <v>4542</v>
      </c>
      <c r="O115" s="10">
        <v>21061</v>
      </c>
      <c r="P115" s="11" t="s">
        <v>377</v>
      </c>
      <c r="Q115" s="12" t="s">
        <v>32</v>
      </c>
      <c r="R115" s="11" t="s">
        <v>378</v>
      </c>
      <c r="S115" s="11" t="s">
        <v>20</v>
      </c>
      <c r="T115" s="14">
        <v>1259571</v>
      </c>
      <c r="U115" s="15" t="s">
        <v>379</v>
      </c>
      <c r="V115" s="16" t="s">
        <v>340</v>
      </c>
      <c r="W115" s="17" t="s">
        <v>341</v>
      </c>
      <c r="X115" s="1"/>
      <c r="Y115" s="1"/>
      <c r="Z115" s="1"/>
      <c r="AA115" s="1"/>
      <c r="AB115" s="1"/>
    </row>
    <row r="116" spans="1:28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9">
        <v>112</v>
      </c>
      <c r="N116" s="10" t="s">
        <v>4543</v>
      </c>
      <c r="O116" s="10">
        <v>3025</v>
      </c>
      <c r="P116" s="11" t="s">
        <v>380</v>
      </c>
      <c r="Q116" s="12" t="s">
        <v>32</v>
      </c>
      <c r="R116" s="11" t="s">
        <v>381</v>
      </c>
      <c r="S116" s="11" t="s">
        <v>155</v>
      </c>
      <c r="T116" s="14">
        <v>3140792</v>
      </c>
      <c r="U116" s="15" t="s">
        <v>382</v>
      </c>
      <c r="V116" s="16" t="s">
        <v>340</v>
      </c>
      <c r="W116" s="17" t="s">
        <v>341</v>
      </c>
      <c r="X116" s="1"/>
      <c r="Y116" s="1"/>
      <c r="Z116" s="1"/>
      <c r="AA116" s="1"/>
      <c r="AB116" s="1"/>
    </row>
    <row r="117" spans="1:28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9">
        <v>113</v>
      </c>
      <c r="N117" s="10" t="s">
        <v>4544</v>
      </c>
      <c r="O117" s="10">
        <v>23286</v>
      </c>
      <c r="P117" s="11" t="s">
        <v>383</v>
      </c>
      <c r="Q117" s="12" t="s">
        <v>32</v>
      </c>
      <c r="R117" s="11" t="s">
        <v>384</v>
      </c>
      <c r="S117" s="11" t="s">
        <v>20</v>
      </c>
      <c r="T117" s="14">
        <v>3226344</v>
      </c>
      <c r="U117" s="15" t="s">
        <v>385</v>
      </c>
      <c r="V117" s="16" t="s">
        <v>340</v>
      </c>
      <c r="W117" s="17" t="s">
        <v>341</v>
      </c>
      <c r="X117" s="1"/>
      <c r="Y117" s="1"/>
      <c r="Z117" s="1"/>
      <c r="AA117" s="1"/>
      <c r="AB117" s="1"/>
    </row>
    <row r="118" spans="1:28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9">
        <v>114</v>
      </c>
      <c r="N118" s="10" t="s">
        <v>4545</v>
      </c>
      <c r="O118" s="10">
        <v>2959</v>
      </c>
      <c r="P118" s="11" t="s">
        <v>386</v>
      </c>
      <c r="Q118" s="12" t="s">
        <v>32</v>
      </c>
      <c r="R118" s="11" t="s">
        <v>387</v>
      </c>
      <c r="S118" s="11" t="s">
        <v>20</v>
      </c>
      <c r="T118" s="14">
        <v>3270475</v>
      </c>
      <c r="U118" s="15" t="s">
        <v>388</v>
      </c>
      <c r="V118" s="16" t="s">
        <v>340</v>
      </c>
      <c r="W118" s="17" t="s">
        <v>341</v>
      </c>
      <c r="X118" s="1"/>
      <c r="Y118" s="1"/>
      <c r="Z118" s="1"/>
      <c r="AA118" s="1"/>
      <c r="AB118" s="1"/>
    </row>
    <row r="119" spans="1:28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9">
        <v>115</v>
      </c>
      <c r="N119" s="10" t="s">
        <v>4546</v>
      </c>
      <c r="O119" s="10">
        <v>3009</v>
      </c>
      <c r="P119" s="11" t="s">
        <v>389</v>
      </c>
      <c r="Q119" s="12" t="s">
        <v>32</v>
      </c>
      <c r="R119" s="11" t="s">
        <v>390</v>
      </c>
      <c r="S119" s="11" t="s">
        <v>20</v>
      </c>
      <c r="T119" s="14">
        <v>3287572</v>
      </c>
      <c r="U119" s="15" t="s">
        <v>391</v>
      </c>
      <c r="V119" s="16" t="s">
        <v>340</v>
      </c>
      <c r="W119" s="17" t="s">
        <v>341</v>
      </c>
      <c r="X119" s="1"/>
      <c r="Y119" s="1"/>
      <c r="Z119" s="1"/>
      <c r="AA119" s="1"/>
      <c r="AB119" s="1"/>
    </row>
    <row r="120" spans="1:28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9">
        <v>116</v>
      </c>
      <c r="N120" s="10" t="s">
        <v>4547</v>
      </c>
      <c r="O120" s="10">
        <v>2900</v>
      </c>
      <c r="P120" s="11" t="s">
        <v>392</v>
      </c>
      <c r="Q120" s="12" t="s">
        <v>32</v>
      </c>
      <c r="R120" s="11" t="s">
        <v>393</v>
      </c>
      <c r="S120" s="11" t="s">
        <v>155</v>
      </c>
      <c r="T120" s="14">
        <v>3118355</v>
      </c>
      <c r="U120" s="15" t="s">
        <v>394</v>
      </c>
      <c r="V120" s="16" t="s">
        <v>340</v>
      </c>
      <c r="W120" s="17" t="s">
        <v>341</v>
      </c>
      <c r="X120" s="1"/>
      <c r="Y120" s="1"/>
      <c r="Z120" s="1"/>
      <c r="AA120" s="1"/>
      <c r="AB120" s="1"/>
    </row>
    <row r="121" spans="1:28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9">
        <v>117</v>
      </c>
      <c r="N121" s="10" t="s">
        <v>4548</v>
      </c>
      <c r="O121" s="10">
        <v>3076</v>
      </c>
      <c r="P121" s="11" t="s">
        <v>395</v>
      </c>
      <c r="Q121" s="12" t="s">
        <v>32</v>
      </c>
      <c r="R121" s="11" t="s">
        <v>396</v>
      </c>
      <c r="S121" s="11" t="s">
        <v>397</v>
      </c>
      <c r="T121" s="14">
        <v>3421031</v>
      </c>
      <c r="U121" s="15" t="s">
        <v>398</v>
      </c>
      <c r="V121" s="16" t="s">
        <v>340</v>
      </c>
      <c r="W121" s="17" t="s">
        <v>341</v>
      </c>
      <c r="X121" s="1"/>
      <c r="Y121" s="1"/>
      <c r="Z121" s="1"/>
      <c r="AA121" s="1"/>
      <c r="AB121" s="1"/>
    </row>
    <row r="122" spans="1:28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9">
        <v>118</v>
      </c>
      <c r="N122" s="10" t="s">
        <v>4549</v>
      </c>
      <c r="O122" s="10">
        <v>2942</v>
      </c>
      <c r="P122" s="11" t="s">
        <v>399</v>
      </c>
      <c r="Q122" s="12" t="s">
        <v>32</v>
      </c>
      <c r="R122" s="11" t="s">
        <v>400</v>
      </c>
      <c r="S122" s="11" t="s">
        <v>20</v>
      </c>
      <c r="T122" s="14">
        <v>1339958</v>
      </c>
      <c r="U122" s="15" t="s">
        <v>401</v>
      </c>
      <c r="V122" s="16" t="s">
        <v>340</v>
      </c>
      <c r="W122" s="17" t="s">
        <v>341</v>
      </c>
      <c r="X122" s="1"/>
      <c r="Y122" s="1"/>
      <c r="Z122" s="1"/>
      <c r="AA122" s="1"/>
      <c r="AB122" s="1"/>
    </row>
    <row r="123" spans="1:28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9">
        <v>119</v>
      </c>
      <c r="N123" s="10" t="s">
        <v>4550</v>
      </c>
      <c r="O123" s="10">
        <v>22621</v>
      </c>
      <c r="P123" s="11" t="s">
        <v>402</v>
      </c>
      <c r="Q123" s="12" t="s">
        <v>32</v>
      </c>
      <c r="R123" s="11" t="s">
        <v>403</v>
      </c>
      <c r="S123" s="11" t="s">
        <v>20</v>
      </c>
      <c r="T123" s="14">
        <v>3205177</v>
      </c>
      <c r="U123" s="15" t="s">
        <v>404</v>
      </c>
      <c r="V123" s="16" t="s">
        <v>340</v>
      </c>
      <c r="W123" s="17" t="s">
        <v>341</v>
      </c>
      <c r="X123" s="1"/>
      <c r="Y123" s="1"/>
      <c r="Z123" s="1"/>
      <c r="AA123" s="1"/>
      <c r="AB123" s="1"/>
    </row>
    <row r="124" spans="1:28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9">
        <v>120</v>
      </c>
      <c r="N124" s="10" t="s">
        <v>4551</v>
      </c>
      <c r="O124" s="10">
        <v>3068</v>
      </c>
      <c r="P124" s="11" t="s">
        <v>405</v>
      </c>
      <c r="Q124" s="12" t="s">
        <v>32</v>
      </c>
      <c r="R124" s="11" t="s">
        <v>406</v>
      </c>
      <c r="S124" s="11" t="s">
        <v>20</v>
      </c>
      <c r="T124" s="14">
        <v>3208001</v>
      </c>
      <c r="U124" s="15" t="s">
        <v>407</v>
      </c>
      <c r="V124" s="16" t="s">
        <v>340</v>
      </c>
      <c r="W124" s="17" t="s">
        <v>341</v>
      </c>
      <c r="X124" s="1"/>
      <c r="Y124" s="1"/>
      <c r="Z124" s="1"/>
      <c r="AA124" s="1"/>
      <c r="AB124" s="1"/>
    </row>
    <row r="125" spans="1:28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9">
        <v>121</v>
      </c>
      <c r="N125" s="10" t="s">
        <v>4552</v>
      </c>
      <c r="O125" s="10">
        <v>2991</v>
      </c>
      <c r="P125" s="11" t="s">
        <v>408</v>
      </c>
      <c r="Q125" s="12" t="s">
        <v>32</v>
      </c>
      <c r="R125" s="11" t="s">
        <v>409</v>
      </c>
      <c r="S125" s="11" t="s">
        <v>39</v>
      </c>
      <c r="T125" s="14">
        <v>3058239</v>
      </c>
      <c r="U125" s="15" t="s">
        <v>410</v>
      </c>
      <c r="V125" s="16" t="s">
        <v>340</v>
      </c>
      <c r="W125" s="17" t="s">
        <v>341</v>
      </c>
      <c r="X125" s="1"/>
      <c r="Y125" s="1"/>
      <c r="Z125" s="1"/>
      <c r="AA125" s="1"/>
      <c r="AB125" s="1"/>
    </row>
    <row r="126" spans="1:28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9">
        <v>122</v>
      </c>
      <c r="N126" s="10" t="s">
        <v>4553</v>
      </c>
      <c r="O126" s="10">
        <v>21070</v>
      </c>
      <c r="P126" s="11" t="s">
        <v>411</v>
      </c>
      <c r="Q126" s="12" t="s">
        <v>32</v>
      </c>
      <c r="R126" s="11" t="s">
        <v>412</v>
      </c>
      <c r="S126" s="11" t="s">
        <v>20</v>
      </c>
      <c r="T126" s="14">
        <v>1259563</v>
      </c>
      <c r="U126" s="15" t="s">
        <v>413</v>
      </c>
      <c r="V126" s="16" t="s">
        <v>340</v>
      </c>
      <c r="W126" s="17" t="s">
        <v>341</v>
      </c>
      <c r="X126" s="1"/>
      <c r="Y126" s="1"/>
      <c r="Z126" s="1"/>
      <c r="AA126" s="1"/>
      <c r="AB126" s="1"/>
    </row>
    <row r="127" spans="1:28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9">
        <v>123</v>
      </c>
      <c r="N127" s="10" t="s">
        <v>4554</v>
      </c>
      <c r="O127" s="10">
        <v>6179</v>
      </c>
      <c r="P127" s="11" t="s">
        <v>414</v>
      </c>
      <c r="Q127" s="12" t="s">
        <v>32</v>
      </c>
      <c r="R127" s="13" t="s">
        <v>415</v>
      </c>
      <c r="S127" s="11" t="s">
        <v>20</v>
      </c>
      <c r="T127" s="14">
        <v>3899772</v>
      </c>
      <c r="U127" s="15" t="s">
        <v>416</v>
      </c>
      <c r="V127" s="16" t="s">
        <v>417</v>
      </c>
      <c r="W127" s="17" t="s">
        <v>418</v>
      </c>
      <c r="X127" s="1"/>
      <c r="Y127" s="1"/>
      <c r="Z127" s="1"/>
      <c r="AA127" s="1"/>
      <c r="AB127" s="1"/>
    </row>
    <row r="128" spans="1:28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9">
        <v>124</v>
      </c>
      <c r="N128" s="10" t="s">
        <v>4555</v>
      </c>
      <c r="O128" s="10">
        <v>43335</v>
      </c>
      <c r="P128" s="11" t="s">
        <v>419</v>
      </c>
      <c r="Q128" s="12" t="s">
        <v>32</v>
      </c>
      <c r="R128" s="13" t="s">
        <v>420</v>
      </c>
      <c r="S128" s="11" t="s">
        <v>20</v>
      </c>
      <c r="T128" s="14">
        <v>2298007</v>
      </c>
      <c r="U128" s="15" t="s">
        <v>421</v>
      </c>
      <c r="V128" s="16" t="s">
        <v>422</v>
      </c>
      <c r="W128" s="17" t="s">
        <v>423</v>
      </c>
      <c r="X128" s="1"/>
      <c r="Y128" s="1"/>
      <c r="Z128" s="1"/>
      <c r="AA128" s="1"/>
      <c r="AB128" s="1"/>
    </row>
    <row r="129" spans="1:28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9">
        <v>125</v>
      </c>
      <c r="N129" s="10" t="s">
        <v>4556</v>
      </c>
      <c r="O129" s="10">
        <v>23962</v>
      </c>
      <c r="P129" s="11" t="s">
        <v>424</v>
      </c>
      <c r="Q129" s="12" t="s">
        <v>32</v>
      </c>
      <c r="R129" s="13" t="s">
        <v>19</v>
      </c>
      <c r="S129" s="11" t="s">
        <v>20</v>
      </c>
      <c r="T129" s="14">
        <v>1778129</v>
      </c>
      <c r="U129" s="15" t="s">
        <v>425</v>
      </c>
      <c r="V129" s="16" t="s">
        <v>422</v>
      </c>
      <c r="W129" s="17" t="s">
        <v>423</v>
      </c>
      <c r="X129" s="1"/>
      <c r="Y129" s="1"/>
      <c r="Z129" s="1"/>
      <c r="AA129" s="1"/>
      <c r="AB129" s="1"/>
    </row>
    <row r="130" spans="1:28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9">
        <v>126</v>
      </c>
      <c r="N130" s="10" t="s">
        <v>4557</v>
      </c>
      <c r="O130" s="10">
        <v>46173</v>
      </c>
      <c r="P130" s="11" t="s">
        <v>426</v>
      </c>
      <c r="Q130" s="12" t="s">
        <v>32</v>
      </c>
      <c r="R130" s="13" t="s">
        <v>427</v>
      </c>
      <c r="S130" s="11" t="s">
        <v>20</v>
      </c>
      <c r="T130" s="14">
        <v>2650029</v>
      </c>
      <c r="U130" s="15" t="s">
        <v>428</v>
      </c>
      <c r="V130" s="16" t="s">
        <v>422</v>
      </c>
      <c r="W130" s="17" t="s">
        <v>423</v>
      </c>
      <c r="X130" s="1"/>
      <c r="Y130" s="1"/>
      <c r="Z130" s="1"/>
      <c r="AA130" s="1"/>
      <c r="AB130" s="1"/>
    </row>
    <row r="131" spans="1:28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9">
        <v>127</v>
      </c>
      <c r="N131" s="10" t="s">
        <v>4558</v>
      </c>
      <c r="O131" s="10">
        <v>38487</v>
      </c>
      <c r="P131" s="11" t="s">
        <v>429</v>
      </c>
      <c r="Q131" s="12" t="s">
        <v>32</v>
      </c>
      <c r="R131" s="11" t="s">
        <v>430</v>
      </c>
      <c r="S131" s="11" t="s">
        <v>20</v>
      </c>
      <c r="T131" s="14">
        <v>1922548</v>
      </c>
      <c r="U131" s="15" t="s">
        <v>431</v>
      </c>
      <c r="V131" s="16" t="s">
        <v>422</v>
      </c>
      <c r="W131" s="17" t="s">
        <v>423</v>
      </c>
      <c r="X131" s="1"/>
      <c r="Y131" s="1"/>
      <c r="Z131" s="1"/>
      <c r="AA131" s="1"/>
      <c r="AB131" s="1"/>
    </row>
    <row r="132" spans="1:28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9">
        <v>128</v>
      </c>
      <c r="N132" s="10" t="s">
        <v>4559</v>
      </c>
      <c r="O132" s="10">
        <v>21852</v>
      </c>
      <c r="P132" s="11" t="s">
        <v>432</v>
      </c>
      <c r="Q132" s="12" t="s">
        <v>32</v>
      </c>
      <c r="R132" s="13" t="s">
        <v>433</v>
      </c>
      <c r="S132" s="11" t="s">
        <v>20</v>
      </c>
      <c r="T132" s="14">
        <v>1147820</v>
      </c>
      <c r="U132" s="15" t="s">
        <v>434</v>
      </c>
      <c r="V132" s="16" t="s">
        <v>422</v>
      </c>
      <c r="W132" s="17" t="s">
        <v>423</v>
      </c>
      <c r="X132" s="1"/>
      <c r="Y132" s="1"/>
      <c r="Z132" s="1"/>
      <c r="AA132" s="1"/>
      <c r="AB132" s="1"/>
    </row>
    <row r="133" spans="1:28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9">
        <v>129</v>
      </c>
      <c r="N133" s="10" t="s">
        <v>4560</v>
      </c>
      <c r="O133" s="10">
        <v>52209</v>
      </c>
      <c r="P133" s="11" t="s">
        <v>435</v>
      </c>
      <c r="Q133" s="12" t="s">
        <v>32</v>
      </c>
      <c r="R133" s="13" t="s">
        <v>436</v>
      </c>
      <c r="S133" s="11" t="s">
        <v>20</v>
      </c>
      <c r="T133" s="14">
        <v>1626841</v>
      </c>
      <c r="U133" s="15">
        <v>88776522763</v>
      </c>
      <c r="V133" s="16" t="s">
        <v>422</v>
      </c>
      <c r="W133" s="17" t="s">
        <v>437</v>
      </c>
      <c r="X133" s="1"/>
      <c r="Y133" s="1"/>
      <c r="Z133" s="1"/>
      <c r="AA133" s="1"/>
      <c r="AB133" s="1"/>
    </row>
    <row r="134" spans="1:28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9">
        <v>130</v>
      </c>
      <c r="N134" s="10" t="s">
        <v>4561</v>
      </c>
      <c r="O134" s="10">
        <v>21869</v>
      </c>
      <c r="P134" s="11" t="s">
        <v>438</v>
      </c>
      <c r="Q134" s="12" t="s">
        <v>32</v>
      </c>
      <c r="R134" s="13" t="s">
        <v>420</v>
      </c>
      <c r="S134" s="11" t="s">
        <v>20</v>
      </c>
      <c r="T134" s="14">
        <v>3211622</v>
      </c>
      <c r="U134" s="15" t="s">
        <v>439</v>
      </c>
      <c r="V134" s="16" t="s">
        <v>422</v>
      </c>
      <c r="W134" s="17" t="s">
        <v>423</v>
      </c>
      <c r="X134" s="1"/>
      <c r="Y134" s="1"/>
      <c r="Z134" s="1"/>
      <c r="AA134" s="1"/>
      <c r="AB134" s="1"/>
    </row>
    <row r="135" spans="1:28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9">
        <v>131</v>
      </c>
      <c r="N135" s="10" t="s">
        <v>4562</v>
      </c>
      <c r="O135" s="10">
        <v>21836</v>
      </c>
      <c r="P135" s="11" t="s">
        <v>440</v>
      </c>
      <c r="Q135" s="12" t="s">
        <v>32</v>
      </c>
      <c r="R135" s="13" t="s">
        <v>441</v>
      </c>
      <c r="S135" s="11" t="s">
        <v>20</v>
      </c>
      <c r="T135" s="14">
        <v>3205363</v>
      </c>
      <c r="U135" s="15" t="s">
        <v>442</v>
      </c>
      <c r="V135" s="16" t="s">
        <v>422</v>
      </c>
      <c r="W135" s="17" t="s">
        <v>423</v>
      </c>
      <c r="X135" s="1"/>
      <c r="Y135" s="1"/>
      <c r="Z135" s="1"/>
      <c r="AA135" s="1"/>
      <c r="AB135" s="1"/>
    </row>
    <row r="136" spans="1:28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9">
        <v>132</v>
      </c>
      <c r="N136" s="10" t="s">
        <v>4563</v>
      </c>
      <c r="O136" s="10">
        <v>40883</v>
      </c>
      <c r="P136" s="11" t="s">
        <v>443</v>
      </c>
      <c r="Q136" s="12" t="s">
        <v>32</v>
      </c>
      <c r="R136" s="13" t="s">
        <v>444</v>
      </c>
      <c r="S136" s="11" t="s">
        <v>445</v>
      </c>
      <c r="T136" s="14">
        <v>1943430</v>
      </c>
      <c r="U136" s="15" t="s">
        <v>446</v>
      </c>
      <c r="V136" s="16" t="s">
        <v>422</v>
      </c>
      <c r="W136" s="17" t="s">
        <v>423</v>
      </c>
      <c r="X136" s="1"/>
      <c r="Y136" s="1"/>
      <c r="Z136" s="1"/>
      <c r="AA136" s="1"/>
      <c r="AB136" s="1"/>
    </row>
    <row r="137" spans="1:28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9">
        <v>133</v>
      </c>
      <c r="N137" s="10" t="s">
        <v>4564</v>
      </c>
      <c r="O137" s="10">
        <v>23665</v>
      </c>
      <c r="P137" s="11" t="s">
        <v>447</v>
      </c>
      <c r="Q137" s="12" t="s">
        <v>32</v>
      </c>
      <c r="R137" s="13" t="s">
        <v>433</v>
      </c>
      <c r="S137" s="11" t="s">
        <v>20</v>
      </c>
      <c r="T137" s="14">
        <v>3283020</v>
      </c>
      <c r="U137" s="15" t="s">
        <v>448</v>
      </c>
      <c r="V137" s="16" t="s">
        <v>422</v>
      </c>
      <c r="W137" s="17" t="s">
        <v>423</v>
      </c>
      <c r="X137" s="1"/>
      <c r="Y137" s="1"/>
      <c r="Z137" s="1"/>
      <c r="AA137" s="1"/>
      <c r="AB137" s="1"/>
    </row>
    <row r="138" spans="1:28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"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"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"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"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"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8:28" ht="15"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8:28" ht="15"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8:28" ht="15"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8:28" ht="15"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8:28" ht="15"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8:28" ht="15"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8:28" ht="15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8:28" ht="15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8:28" ht="15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8:28" ht="15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8:28" ht="15"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8:28" ht="15"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8:28" ht="15"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8:28" ht="15"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8:28" ht="15"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8:28" ht="15"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8:28" ht="15"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8:28" ht="15"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8:28" ht="15"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8:28" ht="15"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8:28" ht="15"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8:28" ht="15"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8:28" ht="15"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8:28" ht="15"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8:28" ht="15"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8:28" ht="15"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8:28" ht="15"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8:28" ht="15"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8:28" ht="15"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8:28" ht="15"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8:28" ht="15"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8:28" ht="15"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8:28" ht="15"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8:28" ht="15"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</sheetData>
  <mergeCells count="11">
    <mergeCell ref="B7:G7"/>
    <mergeCell ref="C1:G1"/>
    <mergeCell ref="C2:G2"/>
    <mergeCell ref="C3:G3"/>
    <mergeCell ref="C4:G4"/>
    <mergeCell ref="C5:G5"/>
    <mergeCell ref="B9:G9"/>
    <mergeCell ref="B11:G11"/>
    <mergeCell ref="B21:G21"/>
    <mergeCell ref="B22:G22"/>
    <mergeCell ref="B31:G31"/>
  </mergeCells>
  <dataValidations count="1">
    <dataValidation type="list" allowBlank="1" showInputMessage="1" showErrorMessage="1" prompt="Molimo odabrati proračunskog korisnika iz padajućeg izbornika!" sqref="C1:G1" xr:uid="{AE36896A-0070-410C-96EA-BE65CAD72150}">
      <formula1>$N$4:$N$137</formula1>
    </dataValidation>
  </dataValidations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9036-3124-4C82-99A0-24A5E61A58B9}">
  <sheetPr codeName="List12"/>
  <dimension ref="A1:J341"/>
  <sheetViews>
    <sheetView workbookViewId="0">
      <selection activeCell="J6" sqref="J6:J7"/>
    </sheetView>
  </sheetViews>
  <sheetFormatPr defaultRowHeight="15"/>
  <cols>
    <col min="1" max="4" width="8.42578125" customWidth="1"/>
    <col min="6" max="6" width="62.7109375" customWidth="1"/>
    <col min="7" max="7" width="9.140625" style="129"/>
    <col min="8" max="8" width="43.140625" bestFit="1" customWidth="1"/>
    <col min="9" max="10" width="9.28515625" style="133" customWidth="1"/>
  </cols>
  <sheetData>
    <row r="1" spans="1:10" ht="102">
      <c r="A1" s="131" t="s">
        <v>2843</v>
      </c>
      <c r="B1" s="132" t="s">
        <v>32</v>
      </c>
      <c r="C1" s="132"/>
      <c r="D1" s="132"/>
    </row>
    <row r="2" spans="1:10">
      <c r="A2" s="134" t="s">
        <v>2844</v>
      </c>
      <c r="B2" s="135" t="s">
        <v>2845</v>
      </c>
      <c r="C2" s="135"/>
      <c r="D2" s="135"/>
    </row>
    <row r="3" spans="1:10">
      <c r="A3" s="136" t="s">
        <v>2846</v>
      </c>
      <c r="B3" s="136" t="s">
        <v>2847</v>
      </c>
      <c r="C3" s="136"/>
      <c r="D3" s="136"/>
      <c r="E3" s="136" t="s">
        <v>2848</v>
      </c>
      <c r="F3" s="136" t="s">
        <v>2847</v>
      </c>
      <c r="G3" s="137" t="s">
        <v>2849</v>
      </c>
      <c r="H3" s="136" t="s">
        <v>2847</v>
      </c>
      <c r="I3" s="138" t="s">
        <v>2847</v>
      </c>
      <c r="J3" s="138" t="s">
        <v>2847</v>
      </c>
    </row>
    <row r="4" spans="1:10">
      <c r="A4" s="139" t="s">
        <v>23</v>
      </c>
      <c r="B4" s="139" t="s">
        <v>2850</v>
      </c>
      <c r="C4" s="139"/>
      <c r="D4" s="139"/>
      <c r="E4" s="139" t="s">
        <v>570</v>
      </c>
      <c r="F4" s="139" t="s">
        <v>571</v>
      </c>
      <c r="G4" s="140" t="s">
        <v>572</v>
      </c>
      <c r="H4" s="139" t="s">
        <v>573</v>
      </c>
      <c r="I4" s="141" t="s">
        <v>574</v>
      </c>
      <c r="J4" s="141" t="s">
        <v>575</v>
      </c>
    </row>
    <row r="5" spans="1:10">
      <c r="A5" s="139" t="s">
        <v>23</v>
      </c>
      <c r="B5" s="139" t="s">
        <v>2850</v>
      </c>
      <c r="C5" s="139" t="s">
        <v>2851</v>
      </c>
      <c r="D5" s="139" t="s">
        <v>2852</v>
      </c>
      <c r="E5" s="139" t="s">
        <v>576</v>
      </c>
      <c r="F5" s="139" t="s">
        <v>577</v>
      </c>
      <c r="G5" s="140" t="s">
        <v>578</v>
      </c>
      <c r="H5" s="139" t="s">
        <v>579</v>
      </c>
      <c r="I5" s="141"/>
      <c r="J5" s="141"/>
    </row>
    <row r="6" spans="1:10">
      <c r="A6" s="139" t="s">
        <v>23</v>
      </c>
      <c r="B6" s="139" t="s">
        <v>2850</v>
      </c>
      <c r="C6" s="139" t="s">
        <v>2851</v>
      </c>
      <c r="D6" s="139" t="s">
        <v>2852</v>
      </c>
      <c r="E6" s="139" t="s">
        <v>580</v>
      </c>
      <c r="F6" s="139" t="s">
        <v>581</v>
      </c>
      <c r="G6" s="140" t="s">
        <v>578</v>
      </c>
      <c r="H6" s="139" t="s">
        <v>579</v>
      </c>
      <c r="I6" s="141"/>
      <c r="J6" s="141"/>
    </row>
    <row r="7" spans="1:10">
      <c r="A7" s="139" t="s">
        <v>23</v>
      </c>
      <c r="B7" s="139" t="s">
        <v>2850</v>
      </c>
      <c r="C7" s="139" t="s">
        <v>2851</v>
      </c>
      <c r="D7" s="139" t="s">
        <v>2852</v>
      </c>
      <c r="E7" s="139" t="s">
        <v>580</v>
      </c>
      <c r="F7" s="139" t="s">
        <v>581</v>
      </c>
      <c r="G7" s="140" t="s">
        <v>582</v>
      </c>
      <c r="H7" s="139" t="s">
        <v>583</v>
      </c>
      <c r="I7" s="141"/>
      <c r="J7" s="141"/>
    </row>
    <row r="8" spans="1:10">
      <c r="A8" s="139" t="s">
        <v>23</v>
      </c>
      <c r="B8" s="139" t="s">
        <v>2850</v>
      </c>
      <c r="C8" s="139" t="s">
        <v>2851</v>
      </c>
      <c r="D8" s="139" t="s">
        <v>2852</v>
      </c>
      <c r="E8" s="139" t="s">
        <v>584</v>
      </c>
      <c r="F8" s="139" t="s">
        <v>585</v>
      </c>
      <c r="G8" s="140" t="s">
        <v>578</v>
      </c>
      <c r="H8" s="139" t="s">
        <v>579</v>
      </c>
      <c r="I8" s="141"/>
      <c r="J8" s="141"/>
    </row>
    <row r="9" spans="1:10">
      <c r="A9" s="139" t="s">
        <v>23</v>
      </c>
      <c r="B9" s="139" t="s">
        <v>2850</v>
      </c>
      <c r="C9" s="139" t="s">
        <v>2851</v>
      </c>
      <c r="D9" s="139" t="s">
        <v>2852</v>
      </c>
      <c r="E9" s="139" t="s">
        <v>586</v>
      </c>
      <c r="F9" s="139" t="s">
        <v>587</v>
      </c>
      <c r="G9" s="140" t="s">
        <v>578</v>
      </c>
      <c r="H9" s="139" t="s">
        <v>579</v>
      </c>
      <c r="I9" s="141"/>
      <c r="J9" s="141"/>
    </row>
    <row r="10" spans="1:10">
      <c r="A10" s="139" t="s">
        <v>23</v>
      </c>
      <c r="B10" s="139" t="s">
        <v>2850</v>
      </c>
      <c r="C10" s="139" t="s">
        <v>2851</v>
      </c>
      <c r="D10" s="139" t="s">
        <v>2852</v>
      </c>
      <c r="E10" s="139" t="s">
        <v>588</v>
      </c>
      <c r="F10" s="139" t="s">
        <v>589</v>
      </c>
      <c r="G10" s="140" t="s">
        <v>590</v>
      </c>
      <c r="H10" s="139" t="s">
        <v>591</v>
      </c>
      <c r="I10" s="141"/>
      <c r="J10" s="141"/>
    </row>
    <row r="11" spans="1:10">
      <c r="A11" s="139" t="s">
        <v>23</v>
      </c>
      <c r="B11" s="139" t="s">
        <v>2850</v>
      </c>
      <c r="C11" s="139" t="s">
        <v>2851</v>
      </c>
      <c r="D11" s="139" t="s">
        <v>2852</v>
      </c>
      <c r="E11" s="139" t="s">
        <v>592</v>
      </c>
      <c r="F11" s="139" t="s">
        <v>593</v>
      </c>
      <c r="G11" s="140" t="s">
        <v>572</v>
      </c>
      <c r="H11" s="139" t="s">
        <v>573</v>
      </c>
      <c r="I11" s="141"/>
      <c r="J11" s="141"/>
    </row>
    <row r="12" spans="1:10">
      <c r="A12" s="139" t="s">
        <v>23</v>
      </c>
      <c r="B12" s="139" t="s">
        <v>2850</v>
      </c>
      <c r="C12" s="139" t="s">
        <v>2851</v>
      </c>
      <c r="D12" s="139" t="s">
        <v>2852</v>
      </c>
      <c r="E12" s="139" t="s">
        <v>594</v>
      </c>
      <c r="F12" s="139" t="s">
        <v>595</v>
      </c>
      <c r="G12" s="140" t="s">
        <v>596</v>
      </c>
      <c r="H12" s="139" t="s">
        <v>597</v>
      </c>
      <c r="I12" s="141"/>
      <c r="J12" s="141"/>
    </row>
    <row r="13" spans="1:10">
      <c r="A13" s="139" t="s">
        <v>23</v>
      </c>
      <c r="B13" s="139" t="s">
        <v>2850</v>
      </c>
      <c r="C13" s="139" t="s">
        <v>2851</v>
      </c>
      <c r="D13" s="139" t="s">
        <v>2852</v>
      </c>
      <c r="E13" s="139" t="s">
        <v>598</v>
      </c>
      <c r="F13" s="139" t="s">
        <v>599</v>
      </c>
      <c r="G13" s="140" t="s">
        <v>578</v>
      </c>
      <c r="H13" s="139" t="s">
        <v>579</v>
      </c>
      <c r="I13" s="141"/>
      <c r="J13" s="141"/>
    </row>
    <row r="14" spans="1:10">
      <c r="A14" s="139" t="s">
        <v>23</v>
      </c>
      <c r="B14" s="139" t="s">
        <v>2850</v>
      </c>
      <c r="C14" s="139" t="s">
        <v>2851</v>
      </c>
      <c r="D14" s="139" t="s">
        <v>2852</v>
      </c>
      <c r="E14" s="139" t="s">
        <v>600</v>
      </c>
      <c r="F14" s="139" t="s">
        <v>601</v>
      </c>
      <c r="G14" s="140" t="s">
        <v>578</v>
      </c>
      <c r="H14" s="139" t="s">
        <v>579</v>
      </c>
      <c r="I14" s="141"/>
      <c r="J14" s="141"/>
    </row>
    <row r="15" spans="1:10">
      <c r="A15" s="139" t="s">
        <v>23</v>
      </c>
      <c r="B15" s="139" t="s">
        <v>2850</v>
      </c>
      <c r="C15" s="139" t="s">
        <v>2851</v>
      </c>
      <c r="D15" s="139" t="s">
        <v>2852</v>
      </c>
      <c r="E15" s="139" t="s">
        <v>602</v>
      </c>
      <c r="F15" s="139" t="s">
        <v>603</v>
      </c>
      <c r="G15" s="140" t="s">
        <v>578</v>
      </c>
      <c r="H15" s="139" t="s">
        <v>579</v>
      </c>
      <c r="I15" s="141"/>
      <c r="J15" s="141"/>
    </row>
    <row r="16" spans="1:10">
      <c r="A16" s="139" t="s">
        <v>23</v>
      </c>
      <c r="B16" s="139" t="s">
        <v>2850</v>
      </c>
      <c r="C16" s="139" t="s">
        <v>2851</v>
      </c>
      <c r="D16" s="139" t="s">
        <v>2852</v>
      </c>
      <c r="E16" s="139" t="s">
        <v>604</v>
      </c>
      <c r="F16" s="139" t="s">
        <v>605</v>
      </c>
      <c r="G16" s="140" t="s">
        <v>578</v>
      </c>
      <c r="H16" s="139" t="s">
        <v>579</v>
      </c>
      <c r="I16" s="141"/>
      <c r="J16" s="141"/>
    </row>
    <row r="17" spans="1:10">
      <c r="A17" s="139" t="s">
        <v>23</v>
      </c>
      <c r="B17" s="139" t="s">
        <v>2850</v>
      </c>
      <c r="C17" s="139" t="s">
        <v>2851</v>
      </c>
      <c r="D17" s="139" t="s">
        <v>2852</v>
      </c>
      <c r="E17" s="139" t="s">
        <v>606</v>
      </c>
      <c r="F17" s="139" t="s">
        <v>607</v>
      </c>
      <c r="G17" s="140" t="s">
        <v>572</v>
      </c>
      <c r="H17" s="139" t="s">
        <v>573</v>
      </c>
      <c r="I17" s="141"/>
      <c r="J17" s="141"/>
    </row>
    <row r="18" spans="1:10">
      <c r="A18" s="139" t="s">
        <v>23</v>
      </c>
      <c r="B18" s="139" t="s">
        <v>2850</v>
      </c>
      <c r="C18" s="139" t="s">
        <v>2851</v>
      </c>
      <c r="D18" s="139" t="s">
        <v>2852</v>
      </c>
      <c r="E18" s="139" t="s">
        <v>608</v>
      </c>
      <c r="F18" s="139" t="s">
        <v>609</v>
      </c>
      <c r="G18" s="140" t="s">
        <v>578</v>
      </c>
      <c r="H18" s="139" t="s">
        <v>579</v>
      </c>
      <c r="I18" s="141"/>
      <c r="J18" s="141"/>
    </row>
    <row r="19" spans="1:10">
      <c r="A19" s="139" t="s">
        <v>23</v>
      </c>
      <c r="B19" s="139" t="s">
        <v>2850</v>
      </c>
      <c r="C19" s="139" t="s">
        <v>2851</v>
      </c>
      <c r="D19" s="139" t="s">
        <v>2852</v>
      </c>
      <c r="E19" s="139" t="s">
        <v>610</v>
      </c>
      <c r="F19" s="139" t="s">
        <v>611</v>
      </c>
      <c r="G19" s="140" t="s">
        <v>578</v>
      </c>
      <c r="H19" s="139" t="s">
        <v>579</v>
      </c>
      <c r="I19" s="141"/>
      <c r="J19" s="141"/>
    </row>
    <row r="20" spans="1:10">
      <c r="A20" s="139" t="s">
        <v>23</v>
      </c>
      <c r="B20" s="139" t="s">
        <v>2850</v>
      </c>
      <c r="C20" s="139" t="s">
        <v>2851</v>
      </c>
      <c r="D20" s="139" t="s">
        <v>2852</v>
      </c>
      <c r="E20" s="139" t="s">
        <v>612</v>
      </c>
      <c r="F20" s="139" t="s">
        <v>613</v>
      </c>
      <c r="G20" s="140" t="s">
        <v>582</v>
      </c>
      <c r="H20" s="139" t="s">
        <v>583</v>
      </c>
      <c r="I20" s="141"/>
      <c r="J20" s="141"/>
    </row>
    <row r="21" spans="1:10">
      <c r="A21" s="139" t="s">
        <v>23</v>
      </c>
      <c r="B21" s="139" t="s">
        <v>2850</v>
      </c>
      <c r="C21" s="139" t="s">
        <v>2851</v>
      </c>
      <c r="D21" s="139" t="s">
        <v>2852</v>
      </c>
      <c r="E21" s="139" t="s">
        <v>614</v>
      </c>
      <c r="F21" s="139" t="s">
        <v>615</v>
      </c>
      <c r="G21" s="140" t="s">
        <v>578</v>
      </c>
      <c r="H21" s="139" t="s">
        <v>579</v>
      </c>
      <c r="I21" s="141"/>
      <c r="J21" s="141"/>
    </row>
    <row r="22" spans="1:10">
      <c r="A22" s="139" t="s">
        <v>23</v>
      </c>
      <c r="B22" s="139" t="s">
        <v>2850</v>
      </c>
      <c r="C22" s="139" t="s">
        <v>2851</v>
      </c>
      <c r="D22" s="139" t="s">
        <v>2852</v>
      </c>
      <c r="E22" s="139" t="s">
        <v>616</v>
      </c>
      <c r="F22" s="139" t="s">
        <v>617</v>
      </c>
      <c r="G22" s="140" t="s">
        <v>578</v>
      </c>
      <c r="H22" s="139" t="s">
        <v>579</v>
      </c>
      <c r="I22" s="141"/>
      <c r="J22" s="141"/>
    </row>
    <row r="23" spans="1:10">
      <c r="A23" s="139" t="s">
        <v>23</v>
      </c>
      <c r="B23" s="139" t="s">
        <v>2850</v>
      </c>
      <c r="C23" s="139" t="s">
        <v>2851</v>
      </c>
      <c r="D23" s="139" t="s">
        <v>2852</v>
      </c>
      <c r="E23" s="139" t="s">
        <v>618</v>
      </c>
      <c r="F23" s="139" t="s">
        <v>619</v>
      </c>
      <c r="G23" s="140" t="s">
        <v>578</v>
      </c>
      <c r="H23" s="139" t="s">
        <v>579</v>
      </c>
      <c r="I23" s="141"/>
      <c r="J23" s="141"/>
    </row>
    <row r="24" spans="1:10">
      <c r="A24" s="139" t="s">
        <v>23</v>
      </c>
      <c r="B24" s="139" t="s">
        <v>2850</v>
      </c>
      <c r="C24" s="139" t="s">
        <v>2851</v>
      </c>
      <c r="D24" s="139" t="s">
        <v>2852</v>
      </c>
      <c r="E24" s="139" t="s">
        <v>620</v>
      </c>
      <c r="F24" s="139" t="s">
        <v>621</v>
      </c>
      <c r="G24" s="140" t="s">
        <v>578</v>
      </c>
      <c r="H24" s="139" t="s">
        <v>579</v>
      </c>
      <c r="I24" s="141"/>
      <c r="J24" s="141"/>
    </row>
    <row r="25" spans="1:10">
      <c r="A25" s="139" t="s">
        <v>23</v>
      </c>
      <c r="B25" s="139" t="s">
        <v>2850</v>
      </c>
      <c r="C25" s="139" t="s">
        <v>2851</v>
      </c>
      <c r="D25" s="139" t="s">
        <v>2852</v>
      </c>
      <c r="E25" s="139" t="s">
        <v>622</v>
      </c>
      <c r="F25" s="139" t="s">
        <v>623</v>
      </c>
      <c r="G25" s="140" t="s">
        <v>578</v>
      </c>
      <c r="H25" s="139" t="s">
        <v>579</v>
      </c>
      <c r="I25" s="141"/>
      <c r="J25" s="141"/>
    </row>
    <row r="26" spans="1:10">
      <c r="A26" s="139" t="s">
        <v>23</v>
      </c>
      <c r="B26" s="139" t="s">
        <v>2850</v>
      </c>
      <c r="C26" s="139" t="s">
        <v>2851</v>
      </c>
      <c r="D26" s="139" t="s">
        <v>2852</v>
      </c>
      <c r="E26" s="139" t="s">
        <v>624</v>
      </c>
      <c r="F26" s="139" t="s">
        <v>625</v>
      </c>
      <c r="G26" s="140" t="s">
        <v>578</v>
      </c>
      <c r="H26" s="139" t="s">
        <v>579</v>
      </c>
      <c r="I26" s="141"/>
      <c r="J26" s="141"/>
    </row>
    <row r="27" spans="1:10">
      <c r="A27" s="139" t="s">
        <v>23</v>
      </c>
      <c r="B27" s="139" t="s">
        <v>2850</v>
      </c>
      <c r="C27" s="139" t="s">
        <v>2851</v>
      </c>
      <c r="D27" s="139" t="s">
        <v>2852</v>
      </c>
      <c r="E27" s="139" t="s">
        <v>626</v>
      </c>
      <c r="F27" s="139" t="s">
        <v>627</v>
      </c>
      <c r="G27" s="140" t="s">
        <v>578</v>
      </c>
      <c r="H27" s="139" t="s">
        <v>579</v>
      </c>
      <c r="I27" s="141"/>
      <c r="J27" s="141"/>
    </row>
    <row r="28" spans="1:10">
      <c r="A28" s="139" t="s">
        <v>23</v>
      </c>
      <c r="B28" s="139" t="s">
        <v>2850</v>
      </c>
      <c r="C28" s="139" t="s">
        <v>2851</v>
      </c>
      <c r="D28" s="139" t="s">
        <v>2852</v>
      </c>
      <c r="E28" s="139" t="s">
        <v>628</v>
      </c>
      <c r="F28" s="139" t="s">
        <v>629</v>
      </c>
      <c r="G28" s="140" t="s">
        <v>630</v>
      </c>
      <c r="H28" s="139" t="s">
        <v>631</v>
      </c>
      <c r="I28" s="141"/>
      <c r="J28" s="141"/>
    </row>
    <row r="29" spans="1:10">
      <c r="A29" s="139" t="s">
        <v>23</v>
      </c>
      <c r="B29" s="139" t="s">
        <v>2850</v>
      </c>
      <c r="C29" s="139" t="s">
        <v>2851</v>
      </c>
      <c r="D29" s="139" t="s">
        <v>2852</v>
      </c>
      <c r="E29" s="139" t="s">
        <v>632</v>
      </c>
      <c r="F29" s="139" t="s">
        <v>633</v>
      </c>
      <c r="G29" s="140" t="s">
        <v>578</v>
      </c>
      <c r="H29" s="139" t="s">
        <v>579</v>
      </c>
      <c r="I29" s="141"/>
      <c r="J29" s="141"/>
    </row>
    <row r="30" spans="1:10">
      <c r="A30" s="139" t="s">
        <v>23</v>
      </c>
      <c r="B30" s="139" t="s">
        <v>2850</v>
      </c>
      <c r="C30" s="139" t="s">
        <v>2851</v>
      </c>
      <c r="D30" s="139" t="s">
        <v>2852</v>
      </c>
      <c r="E30" s="139" t="s">
        <v>634</v>
      </c>
      <c r="F30" s="139" t="s">
        <v>635</v>
      </c>
      <c r="G30" s="140" t="s">
        <v>578</v>
      </c>
      <c r="H30" s="139" t="s">
        <v>579</v>
      </c>
      <c r="I30" s="141"/>
      <c r="J30" s="141"/>
    </row>
    <row r="31" spans="1:10">
      <c r="A31" s="139" t="s">
        <v>23</v>
      </c>
      <c r="B31" s="139" t="s">
        <v>2850</v>
      </c>
      <c r="C31" s="139" t="s">
        <v>2851</v>
      </c>
      <c r="D31" s="139" t="s">
        <v>2852</v>
      </c>
      <c r="E31" s="139" t="s">
        <v>636</v>
      </c>
      <c r="F31" s="139" t="s">
        <v>637</v>
      </c>
      <c r="G31" s="140" t="s">
        <v>578</v>
      </c>
      <c r="H31" s="139" t="s">
        <v>579</v>
      </c>
      <c r="I31" s="141"/>
      <c r="J31" s="141"/>
    </row>
    <row r="32" spans="1:10">
      <c r="A32" s="139" t="s">
        <v>23</v>
      </c>
      <c r="B32" s="139" t="s">
        <v>2850</v>
      </c>
      <c r="C32" s="139" t="s">
        <v>2851</v>
      </c>
      <c r="D32" s="139" t="s">
        <v>2852</v>
      </c>
      <c r="E32" s="139" t="s">
        <v>638</v>
      </c>
      <c r="F32" s="139" t="s">
        <v>639</v>
      </c>
      <c r="G32" s="140" t="s">
        <v>578</v>
      </c>
      <c r="H32" s="139" t="s">
        <v>579</v>
      </c>
      <c r="I32" s="141"/>
      <c r="J32" s="141"/>
    </row>
    <row r="33" spans="1:10">
      <c r="A33" s="139" t="s">
        <v>23</v>
      </c>
      <c r="B33" s="139" t="s">
        <v>2850</v>
      </c>
      <c r="C33" s="139" t="s">
        <v>2851</v>
      </c>
      <c r="D33" s="139" t="s">
        <v>2852</v>
      </c>
      <c r="E33" s="139" t="s">
        <v>640</v>
      </c>
      <c r="F33" s="139" t="s">
        <v>641</v>
      </c>
      <c r="G33" s="140" t="s">
        <v>578</v>
      </c>
      <c r="H33" s="139" t="s">
        <v>579</v>
      </c>
      <c r="I33" s="141"/>
      <c r="J33" s="141"/>
    </row>
    <row r="34" spans="1:10">
      <c r="A34" s="139" t="s">
        <v>23</v>
      </c>
      <c r="B34" s="139" t="s">
        <v>2850</v>
      </c>
      <c r="C34" s="139" t="s">
        <v>2851</v>
      </c>
      <c r="D34" s="139" t="s">
        <v>2852</v>
      </c>
      <c r="E34" s="139" t="s">
        <v>642</v>
      </c>
      <c r="F34" s="139" t="s">
        <v>643</v>
      </c>
      <c r="G34" s="140" t="s">
        <v>644</v>
      </c>
      <c r="H34" s="139" t="s">
        <v>645</v>
      </c>
      <c r="I34" s="141"/>
      <c r="J34" s="141"/>
    </row>
    <row r="35" spans="1:10">
      <c r="A35" s="139" t="s">
        <v>23</v>
      </c>
      <c r="B35" s="139" t="s">
        <v>2850</v>
      </c>
      <c r="C35" s="139" t="s">
        <v>2851</v>
      </c>
      <c r="D35" s="139" t="s">
        <v>2852</v>
      </c>
      <c r="E35" s="139" t="s">
        <v>646</v>
      </c>
      <c r="F35" s="139" t="s">
        <v>647</v>
      </c>
      <c r="G35" s="140" t="s">
        <v>578</v>
      </c>
      <c r="H35" s="139" t="s">
        <v>579</v>
      </c>
      <c r="I35" s="141"/>
      <c r="J35" s="141"/>
    </row>
    <row r="36" spans="1:10">
      <c r="A36" s="139" t="s">
        <v>23</v>
      </c>
      <c r="B36" s="139" t="s">
        <v>2850</v>
      </c>
      <c r="C36" s="139" t="s">
        <v>2851</v>
      </c>
      <c r="D36" s="139" t="s">
        <v>2852</v>
      </c>
      <c r="E36" s="139" t="s">
        <v>648</v>
      </c>
      <c r="F36" s="139" t="s">
        <v>649</v>
      </c>
      <c r="G36" s="140" t="s">
        <v>578</v>
      </c>
      <c r="H36" s="139" t="s">
        <v>579</v>
      </c>
      <c r="I36" s="141"/>
      <c r="J36" s="141"/>
    </row>
    <row r="37" spans="1:10">
      <c r="A37" s="139" t="s">
        <v>23</v>
      </c>
      <c r="B37" s="139" t="s">
        <v>2850</v>
      </c>
      <c r="C37" s="139" t="s">
        <v>2851</v>
      </c>
      <c r="D37" s="139" t="s">
        <v>2852</v>
      </c>
      <c r="E37" s="139" t="s">
        <v>650</v>
      </c>
      <c r="F37" s="139" t="s">
        <v>651</v>
      </c>
      <c r="G37" s="140" t="s">
        <v>578</v>
      </c>
      <c r="H37" s="139" t="s">
        <v>579</v>
      </c>
      <c r="I37" s="141"/>
      <c r="J37" s="141"/>
    </row>
    <row r="38" spans="1:10">
      <c r="A38" s="139" t="s">
        <v>23</v>
      </c>
      <c r="B38" s="139" t="s">
        <v>2850</v>
      </c>
      <c r="C38" s="139" t="s">
        <v>2851</v>
      </c>
      <c r="D38" s="139" t="s">
        <v>2852</v>
      </c>
      <c r="E38" s="139" t="s">
        <v>652</v>
      </c>
      <c r="F38" s="139" t="s">
        <v>653</v>
      </c>
      <c r="G38" s="140" t="s">
        <v>578</v>
      </c>
      <c r="H38" s="139" t="s">
        <v>579</v>
      </c>
      <c r="I38" s="141"/>
      <c r="J38" s="141"/>
    </row>
    <row r="39" spans="1:10">
      <c r="A39" s="139" t="s">
        <v>23</v>
      </c>
      <c r="B39" s="139" t="s">
        <v>2850</v>
      </c>
      <c r="C39" s="139" t="s">
        <v>2851</v>
      </c>
      <c r="D39" s="139" t="s">
        <v>2852</v>
      </c>
      <c r="E39" s="139" t="s">
        <v>654</v>
      </c>
      <c r="F39" s="139" t="s">
        <v>655</v>
      </c>
      <c r="G39" s="140" t="s">
        <v>578</v>
      </c>
      <c r="H39" s="139" t="s">
        <v>579</v>
      </c>
      <c r="I39" s="141"/>
      <c r="J39" s="141"/>
    </row>
    <row r="40" spans="1:10">
      <c r="A40" s="139" t="s">
        <v>23</v>
      </c>
      <c r="B40" s="139" t="s">
        <v>2850</v>
      </c>
      <c r="C40" s="139" t="s">
        <v>2851</v>
      </c>
      <c r="D40" s="139" t="s">
        <v>2852</v>
      </c>
      <c r="E40" s="139" t="s">
        <v>656</v>
      </c>
      <c r="F40" s="139" t="s">
        <v>657</v>
      </c>
      <c r="G40" s="140" t="s">
        <v>578</v>
      </c>
      <c r="H40" s="139" t="s">
        <v>579</v>
      </c>
      <c r="I40" s="141"/>
      <c r="J40" s="141"/>
    </row>
    <row r="41" spans="1:10">
      <c r="A41" s="139" t="s">
        <v>23</v>
      </c>
      <c r="B41" s="139" t="s">
        <v>2850</v>
      </c>
      <c r="C41" s="139" t="s">
        <v>2851</v>
      </c>
      <c r="D41" s="139" t="s">
        <v>2852</v>
      </c>
      <c r="E41" s="139" t="s">
        <v>658</v>
      </c>
      <c r="F41" s="139" t="s">
        <v>659</v>
      </c>
      <c r="G41" s="140" t="s">
        <v>578</v>
      </c>
      <c r="H41" s="139" t="s">
        <v>579</v>
      </c>
      <c r="I41" s="141"/>
      <c r="J41" s="141"/>
    </row>
    <row r="42" spans="1:10">
      <c r="A42" s="139" t="s">
        <v>23</v>
      </c>
      <c r="B42" s="139" t="s">
        <v>2850</v>
      </c>
      <c r="C42" s="139" t="s">
        <v>2851</v>
      </c>
      <c r="D42" s="139" t="s">
        <v>2852</v>
      </c>
      <c r="E42" s="139" t="s">
        <v>660</v>
      </c>
      <c r="F42" s="139" t="s">
        <v>661</v>
      </c>
      <c r="G42" s="140" t="s">
        <v>578</v>
      </c>
      <c r="H42" s="139" t="s">
        <v>579</v>
      </c>
      <c r="I42" s="141"/>
      <c r="J42" s="141"/>
    </row>
    <row r="43" spans="1:10">
      <c r="A43" s="139" t="s">
        <v>23</v>
      </c>
      <c r="B43" s="139" t="s">
        <v>2850</v>
      </c>
      <c r="C43" s="139" t="s">
        <v>2851</v>
      </c>
      <c r="D43" s="139" t="s">
        <v>2852</v>
      </c>
      <c r="E43" s="139" t="s">
        <v>662</v>
      </c>
      <c r="F43" s="139" t="s">
        <v>663</v>
      </c>
      <c r="G43" s="140" t="s">
        <v>578</v>
      </c>
      <c r="H43" s="139" t="s">
        <v>579</v>
      </c>
      <c r="I43" s="141"/>
      <c r="J43" s="141"/>
    </row>
    <row r="44" spans="1:10">
      <c r="A44" s="139" t="s">
        <v>23</v>
      </c>
      <c r="B44" s="139" t="s">
        <v>2850</v>
      </c>
      <c r="C44" s="139" t="s">
        <v>2851</v>
      </c>
      <c r="D44" s="139" t="s">
        <v>2852</v>
      </c>
      <c r="E44" s="139" t="s">
        <v>664</v>
      </c>
      <c r="F44" s="139" t="s">
        <v>665</v>
      </c>
      <c r="G44" s="140" t="s">
        <v>578</v>
      </c>
      <c r="H44" s="139" t="s">
        <v>579</v>
      </c>
      <c r="I44" s="141"/>
      <c r="J44" s="141"/>
    </row>
    <row r="45" spans="1:10">
      <c r="A45" s="139" t="s">
        <v>23</v>
      </c>
      <c r="B45" s="139" t="s">
        <v>2850</v>
      </c>
      <c r="C45" s="139" t="s">
        <v>2851</v>
      </c>
      <c r="D45" s="139" t="s">
        <v>2852</v>
      </c>
      <c r="E45" s="139" t="s">
        <v>666</v>
      </c>
      <c r="F45" s="139" t="s">
        <v>667</v>
      </c>
      <c r="G45" s="140" t="s">
        <v>578</v>
      </c>
      <c r="H45" s="139" t="s">
        <v>579</v>
      </c>
      <c r="I45" s="141"/>
      <c r="J45" s="141"/>
    </row>
    <row r="46" spans="1:10">
      <c r="A46" s="139" t="s">
        <v>23</v>
      </c>
      <c r="B46" s="139" t="s">
        <v>2850</v>
      </c>
      <c r="C46" s="139" t="s">
        <v>2851</v>
      </c>
      <c r="D46" s="139" t="s">
        <v>2852</v>
      </c>
      <c r="E46" s="139" t="s">
        <v>668</v>
      </c>
      <c r="F46" s="139" t="s">
        <v>669</v>
      </c>
      <c r="G46" s="140" t="s">
        <v>578</v>
      </c>
      <c r="H46" s="139" t="s">
        <v>579</v>
      </c>
      <c r="I46" s="141"/>
      <c r="J46" s="141"/>
    </row>
    <row r="47" spans="1:10">
      <c r="A47" s="139" t="s">
        <v>23</v>
      </c>
      <c r="B47" s="139" t="s">
        <v>2850</v>
      </c>
      <c r="C47" s="139" t="s">
        <v>2851</v>
      </c>
      <c r="D47" s="139" t="s">
        <v>2852</v>
      </c>
      <c r="E47" s="139" t="s">
        <v>670</v>
      </c>
      <c r="F47" s="139" t="s">
        <v>671</v>
      </c>
      <c r="G47" s="140" t="s">
        <v>578</v>
      </c>
      <c r="H47" s="139" t="s">
        <v>579</v>
      </c>
      <c r="I47" s="141"/>
      <c r="J47" s="141"/>
    </row>
    <row r="48" spans="1:10">
      <c r="A48" s="139" t="s">
        <v>23</v>
      </c>
      <c r="B48" s="139" t="s">
        <v>2850</v>
      </c>
      <c r="C48" s="139" t="s">
        <v>2851</v>
      </c>
      <c r="D48" s="139" t="s">
        <v>2852</v>
      </c>
      <c r="E48" s="139" t="s">
        <v>672</v>
      </c>
      <c r="F48" s="139" t="s">
        <v>673</v>
      </c>
      <c r="G48" s="140" t="s">
        <v>578</v>
      </c>
      <c r="H48" s="139" t="s">
        <v>579</v>
      </c>
      <c r="I48" s="141"/>
      <c r="J48" s="141"/>
    </row>
    <row r="49" spans="1:10">
      <c r="A49" s="139" t="s">
        <v>23</v>
      </c>
      <c r="B49" s="139" t="s">
        <v>2850</v>
      </c>
      <c r="C49" s="139" t="s">
        <v>2851</v>
      </c>
      <c r="D49" s="139" t="s">
        <v>2852</v>
      </c>
      <c r="E49" s="139" t="s">
        <v>674</v>
      </c>
      <c r="F49" s="139" t="s">
        <v>675</v>
      </c>
      <c r="G49" s="140" t="s">
        <v>578</v>
      </c>
      <c r="H49" s="139" t="s">
        <v>579</v>
      </c>
      <c r="I49" s="141"/>
      <c r="J49" s="141"/>
    </row>
    <row r="50" spans="1:10">
      <c r="A50" s="139" t="s">
        <v>23</v>
      </c>
      <c r="B50" s="139" t="s">
        <v>2850</v>
      </c>
      <c r="C50" s="139" t="s">
        <v>2851</v>
      </c>
      <c r="D50" s="139" t="s">
        <v>2852</v>
      </c>
      <c r="E50" s="139" t="s">
        <v>676</v>
      </c>
      <c r="F50" s="139" t="s">
        <v>677</v>
      </c>
      <c r="G50" s="140" t="s">
        <v>578</v>
      </c>
      <c r="H50" s="139" t="s">
        <v>579</v>
      </c>
      <c r="I50" s="141"/>
      <c r="J50" s="141"/>
    </row>
    <row r="51" spans="1:10">
      <c r="A51" s="139" t="s">
        <v>23</v>
      </c>
      <c r="B51" s="139" t="s">
        <v>2850</v>
      </c>
      <c r="C51" s="139" t="s">
        <v>2851</v>
      </c>
      <c r="D51" s="139" t="s">
        <v>2852</v>
      </c>
      <c r="E51" s="139" t="s">
        <v>678</v>
      </c>
      <c r="F51" s="139" t="s">
        <v>679</v>
      </c>
      <c r="G51" s="140" t="s">
        <v>578</v>
      </c>
      <c r="H51" s="139" t="s">
        <v>579</v>
      </c>
      <c r="I51" s="141"/>
      <c r="J51" s="141"/>
    </row>
    <row r="52" spans="1:10">
      <c r="A52" s="139" t="s">
        <v>23</v>
      </c>
      <c r="B52" s="139" t="s">
        <v>2850</v>
      </c>
      <c r="C52" s="139" t="s">
        <v>2851</v>
      </c>
      <c r="D52" s="139" t="s">
        <v>2852</v>
      </c>
      <c r="E52" s="139" t="s">
        <v>680</v>
      </c>
      <c r="F52" s="139" t="s">
        <v>681</v>
      </c>
      <c r="G52" s="140" t="s">
        <v>578</v>
      </c>
      <c r="H52" s="139" t="s">
        <v>579</v>
      </c>
      <c r="I52" s="141"/>
      <c r="J52" s="141"/>
    </row>
    <row r="53" spans="1:10">
      <c r="A53" s="139" t="s">
        <v>23</v>
      </c>
      <c r="B53" s="139" t="s">
        <v>2850</v>
      </c>
      <c r="C53" s="139" t="s">
        <v>2851</v>
      </c>
      <c r="D53" s="139" t="s">
        <v>2852</v>
      </c>
      <c r="E53" s="139" t="s">
        <v>682</v>
      </c>
      <c r="F53" s="139" t="s">
        <v>683</v>
      </c>
      <c r="G53" s="140" t="s">
        <v>572</v>
      </c>
      <c r="H53" s="139" t="s">
        <v>573</v>
      </c>
      <c r="I53" s="141"/>
      <c r="J53" s="141"/>
    </row>
    <row r="54" spans="1:10">
      <c r="A54" s="139" t="s">
        <v>23</v>
      </c>
      <c r="B54" s="139" t="s">
        <v>2850</v>
      </c>
      <c r="C54" s="139" t="s">
        <v>2851</v>
      </c>
      <c r="D54" s="139" t="s">
        <v>2852</v>
      </c>
      <c r="E54" s="139" t="s">
        <v>684</v>
      </c>
      <c r="F54" s="139" t="s">
        <v>685</v>
      </c>
      <c r="G54" s="140" t="s">
        <v>578</v>
      </c>
      <c r="H54" s="139" t="s">
        <v>579</v>
      </c>
      <c r="I54" s="141"/>
      <c r="J54" s="141"/>
    </row>
    <row r="55" spans="1:10">
      <c r="A55" s="139" t="s">
        <v>23</v>
      </c>
      <c r="B55" s="139" t="s">
        <v>2850</v>
      </c>
      <c r="C55" s="139" t="s">
        <v>2851</v>
      </c>
      <c r="D55" s="139" t="s">
        <v>2852</v>
      </c>
      <c r="E55" s="139" t="s">
        <v>686</v>
      </c>
      <c r="F55" s="139" t="s">
        <v>687</v>
      </c>
      <c r="G55" s="140" t="s">
        <v>578</v>
      </c>
      <c r="H55" s="139" t="s">
        <v>579</v>
      </c>
      <c r="I55" s="141"/>
      <c r="J55" s="141"/>
    </row>
    <row r="56" spans="1:10">
      <c r="A56" s="139" t="s">
        <v>23</v>
      </c>
      <c r="B56" s="139" t="s">
        <v>2850</v>
      </c>
      <c r="C56" s="139" t="s">
        <v>2851</v>
      </c>
      <c r="D56" s="139" t="s">
        <v>2852</v>
      </c>
      <c r="E56" s="139" t="s">
        <v>688</v>
      </c>
      <c r="F56" s="139" t="s">
        <v>689</v>
      </c>
      <c r="G56" s="140" t="s">
        <v>578</v>
      </c>
      <c r="H56" s="139" t="s">
        <v>579</v>
      </c>
      <c r="I56" s="141"/>
      <c r="J56" s="141"/>
    </row>
    <row r="57" spans="1:10">
      <c r="A57" s="139" t="s">
        <v>23</v>
      </c>
      <c r="B57" s="139" t="s">
        <v>2850</v>
      </c>
      <c r="C57" s="139" t="s">
        <v>2851</v>
      </c>
      <c r="D57" s="139" t="s">
        <v>2852</v>
      </c>
      <c r="E57" s="139" t="s">
        <v>690</v>
      </c>
      <c r="F57" s="139" t="s">
        <v>691</v>
      </c>
      <c r="G57" s="140" t="s">
        <v>578</v>
      </c>
      <c r="H57" s="139" t="s">
        <v>579</v>
      </c>
      <c r="I57" s="141"/>
      <c r="J57" s="141"/>
    </row>
    <row r="58" spans="1:10">
      <c r="A58" s="139" t="s">
        <v>23</v>
      </c>
      <c r="B58" s="139" t="s">
        <v>2850</v>
      </c>
      <c r="C58" s="139" t="s">
        <v>2851</v>
      </c>
      <c r="D58" s="139" t="s">
        <v>2852</v>
      </c>
      <c r="E58" s="139" t="s">
        <v>692</v>
      </c>
      <c r="F58" s="139" t="s">
        <v>693</v>
      </c>
      <c r="G58" s="140" t="s">
        <v>630</v>
      </c>
      <c r="H58" s="139" t="s">
        <v>631</v>
      </c>
      <c r="I58" s="141"/>
      <c r="J58" s="141"/>
    </row>
    <row r="59" spans="1:10">
      <c r="A59" s="139" t="s">
        <v>23</v>
      </c>
      <c r="B59" s="139" t="s">
        <v>2850</v>
      </c>
      <c r="C59" s="139" t="s">
        <v>2851</v>
      </c>
      <c r="D59" s="139" t="s">
        <v>2852</v>
      </c>
      <c r="E59" s="139" t="s">
        <v>694</v>
      </c>
      <c r="F59" s="139" t="s">
        <v>695</v>
      </c>
      <c r="G59" s="140" t="s">
        <v>590</v>
      </c>
      <c r="H59" s="139" t="s">
        <v>591</v>
      </c>
      <c r="I59" s="141"/>
      <c r="J59" s="141"/>
    </row>
    <row r="60" spans="1:10">
      <c r="A60" s="139" t="s">
        <v>23</v>
      </c>
      <c r="B60" s="139" t="s">
        <v>2850</v>
      </c>
      <c r="C60" s="139" t="s">
        <v>2851</v>
      </c>
      <c r="D60" s="139" t="s">
        <v>2852</v>
      </c>
      <c r="E60" s="139" t="s">
        <v>696</v>
      </c>
      <c r="F60" s="139" t="s">
        <v>697</v>
      </c>
      <c r="G60" s="140" t="s">
        <v>644</v>
      </c>
      <c r="H60" s="139" t="s">
        <v>645</v>
      </c>
      <c r="I60" s="141"/>
      <c r="J60" s="141"/>
    </row>
    <row r="61" spans="1:10">
      <c r="A61" s="139" t="s">
        <v>23</v>
      </c>
      <c r="B61" s="139" t="s">
        <v>2850</v>
      </c>
      <c r="C61" s="139" t="s">
        <v>2851</v>
      </c>
      <c r="D61" s="139" t="s">
        <v>2852</v>
      </c>
      <c r="E61" s="139" t="s">
        <v>696</v>
      </c>
      <c r="F61" s="139" t="s">
        <v>697</v>
      </c>
      <c r="G61" s="140" t="s">
        <v>578</v>
      </c>
      <c r="H61" s="139" t="s">
        <v>579</v>
      </c>
      <c r="I61" s="141"/>
      <c r="J61" s="141"/>
    </row>
    <row r="62" spans="1:10">
      <c r="A62" s="139" t="s">
        <v>23</v>
      </c>
      <c r="B62" s="139" t="s">
        <v>2850</v>
      </c>
      <c r="C62" s="139" t="s">
        <v>2851</v>
      </c>
      <c r="D62" s="139" t="s">
        <v>2852</v>
      </c>
      <c r="E62" s="139" t="s">
        <v>698</v>
      </c>
      <c r="F62" s="139" t="s">
        <v>699</v>
      </c>
      <c r="G62" s="140" t="s">
        <v>700</v>
      </c>
      <c r="H62" s="139" t="s">
        <v>701</v>
      </c>
      <c r="I62" s="141"/>
      <c r="J62" s="141"/>
    </row>
    <row r="63" spans="1:10">
      <c r="A63" s="139" t="s">
        <v>23</v>
      </c>
      <c r="B63" s="139" t="s">
        <v>2850</v>
      </c>
      <c r="C63" s="139" t="s">
        <v>2851</v>
      </c>
      <c r="D63" s="139" t="s">
        <v>2852</v>
      </c>
      <c r="E63" s="139" t="s">
        <v>702</v>
      </c>
      <c r="F63" s="139" t="s">
        <v>703</v>
      </c>
      <c r="G63" s="140" t="s">
        <v>578</v>
      </c>
      <c r="H63" s="139" t="s">
        <v>579</v>
      </c>
      <c r="I63" s="141"/>
      <c r="J63" s="141"/>
    </row>
    <row r="64" spans="1:10">
      <c r="A64" s="139" t="s">
        <v>23</v>
      </c>
      <c r="B64" s="139" t="s">
        <v>2850</v>
      </c>
      <c r="C64" s="139" t="s">
        <v>2851</v>
      </c>
      <c r="D64" s="139" t="s">
        <v>2852</v>
      </c>
      <c r="E64" s="139" t="s">
        <v>704</v>
      </c>
      <c r="F64" s="139" t="s">
        <v>705</v>
      </c>
      <c r="G64" s="140" t="s">
        <v>578</v>
      </c>
      <c r="H64" s="139" t="s">
        <v>579</v>
      </c>
      <c r="I64" s="141"/>
      <c r="J64" s="141"/>
    </row>
    <row r="65" spans="1:10">
      <c r="A65" s="139" t="s">
        <v>23</v>
      </c>
      <c r="B65" s="139" t="s">
        <v>2850</v>
      </c>
      <c r="C65" s="139" t="s">
        <v>2851</v>
      </c>
      <c r="D65" s="139" t="s">
        <v>2852</v>
      </c>
      <c r="E65" s="139" t="s">
        <v>706</v>
      </c>
      <c r="F65" s="139" t="s">
        <v>707</v>
      </c>
      <c r="G65" s="140" t="s">
        <v>700</v>
      </c>
      <c r="H65" s="139" t="s">
        <v>701</v>
      </c>
      <c r="I65" s="141"/>
      <c r="J65" s="141"/>
    </row>
    <row r="66" spans="1:10">
      <c r="A66" s="139" t="s">
        <v>23</v>
      </c>
      <c r="B66" s="139" t="s">
        <v>2850</v>
      </c>
      <c r="C66" s="139" t="s">
        <v>2851</v>
      </c>
      <c r="D66" s="139" t="s">
        <v>2852</v>
      </c>
      <c r="E66" s="139" t="s">
        <v>708</v>
      </c>
      <c r="F66" s="139" t="s">
        <v>709</v>
      </c>
      <c r="G66" s="140" t="s">
        <v>578</v>
      </c>
      <c r="H66" s="139" t="s">
        <v>579</v>
      </c>
      <c r="I66" s="141"/>
      <c r="J66" s="141"/>
    </row>
    <row r="67" spans="1:10">
      <c r="A67" s="139" t="s">
        <v>23</v>
      </c>
      <c r="B67" s="139" t="s">
        <v>2850</v>
      </c>
      <c r="C67" s="139" t="s">
        <v>2853</v>
      </c>
      <c r="D67" s="139" t="s">
        <v>2854</v>
      </c>
      <c r="E67" s="139" t="s">
        <v>710</v>
      </c>
      <c r="F67" s="139" t="s">
        <v>711</v>
      </c>
      <c r="G67" s="140" t="s">
        <v>712</v>
      </c>
      <c r="H67" s="139" t="s">
        <v>713</v>
      </c>
      <c r="I67" s="141"/>
      <c r="J67" s="141"/>
    </row>
    <row r="68" spans="1:10">
      <c r="A68" s="139" t="s">
        <v>23</v>
      </c>
      <c r="B68" s="139" t="s">
        <v>2850</v>
      </c>
      <c r="C68" s="139" t="s">
        <v>2853</v>
      </c>
      <c r="D68" s="139" t="s">
        <v>2854</v>
      </c>
      <c r="E68" s="139" t="s">
        <v>714</v>
      </c>
      <c r="F68" s="139" t="s">
        <v>715</v>
      </c>
      <c r="G68" s="140" t="s">
        <v>712</v>
      </c>
      <c r="H68" s="139" t="s">
        <v>713</v>
      </c>
      <c r="I68" s="141"/>
      <c r="J68" s="141"/>
    </row>
    <row r="69" spans="1:10">
      <c r="A69" s="139" t="s">
        <v>23</v>
      </c>
      <c r="B69" s="139" t="s">
        <v>2850</v>
      </c>
      <c r="C69" s="139" t="s">
        <v>2853</v>
      </c>
      <c r="D69" s="139" t="s">
        <v>2854</v>
      </c>
      <c r="E69" s="139" t="s">
        <v>716</v>
      </c>
      <c r="F69" s="139" t="s">
        <v>717</v>
      </c>
      <c r="G69" s="140" t="s">
        <v>712</v>
      </c>
      <c r="H69" s="139" t="s">
        <v>713</v>
      </c>
      <c r="I69" s="141"/>
      <c r="J69" s="141"/>
    </row>
    <row r="70" spans="1:10">
      <c r="A70" s="139" t="s">
        <v>23</v>
      </c>
      <c r="B70" s="139" t="s">
        <v>2850</v>
      </c>
      <c r="C70" s="139" t="s">
        <v>2853</v>
      </c>
      <c r="D70" s="139" t="s">
        <v>2854</v>
      </c>
      <c r="E70" s="139" t="s">
        <v>718</v>
      </c>
      <c r="F70" s="139" t="s">
        <v>719</v>
      </c>
      <c r="G70" s="140" t="s">
        <v>712</v>
      </c>
      <c r="H70" s="139" t="s">
        <v>713</v>
      </c>
      <c r="I70" s="141"/>
      <c r="J70" s="141"/>
    </row>
    <row r="71" spans="1:10">
      <c r="A71" s="139" t="s">
        <v>23</v>
      </c>
      <c r="B71" s="139" t="s">
        <v>2850</v>
      </c>
      <c r="C71" s="139" t="s">
        <v>2853</v>
      </c>
      <c r="D71" s="139" t="s">
        <v>2854</v>
      </c>
      <c r="E71" s="139" t="s">
        <v>720</v>
      </c>
      <c r="F71" s="139" t="s">
        <v>721</v>
      </c>
      <c r="G71" s="140" t="s">
        <v>712</v>
      </c>
      <c r="H71" s="139" t="s">
        <v>713</v>
      </c>
      <c r="I71" s="141"/>
      <c r="J71" s="141"/>
    </row>
    <row r="72" spans="1:10">
      <c r="A72" s="139" t="s">
        <v>23</v>
      </c>
      <c r="B72" s="139" t="s">
        <v>2850</v>
      </c>
      <c r="C72" s="139" t="s">
        <v>2853</v>
      </c>
      <c r="D72" s="139" t="s">
        <v>2854</v>
      </c>
      <c r="E72" s="139" t="s">
        <v>722</v>
      </c>
      <c r="F72" s="139" t="s">
        <v>723</v>
      </c>
      <c r="G72" s="140" t="s">
        <v>712</v>
      </c>
      <c r="H72" s="139" t="s">
        <v>713</v>
      </c>
      <c r="I72" s="141"/>
      <c r="J72" s="141"/>
    </row>
    <row r="73" spans="1:10">
      <c r="A73" s="139" t="s">
        <v>23</v>
      </c>
      <c r="B73" s="139" t="s">
        <v>2850</v>
      </c>
      <c r="C73" s="139" t="s">
        <v>2853</v>
      </c>
      <c r="D73" s="139" t="s">
        <v>2854</v>
      </c>
      <c r="E73" s="139" t="s">
        <v>724</v>
      </c>
      <c r="F73" s="139" t="s">
        <v>725</v>
      </c>
      <c r="G73" s="140" t="s">
        <v>712</v>
      </c>
      <c r="H73" s="139" t="s">
        <v>713</v>
      </c>
      <c r="I73" s="141"/>
      <c r="J73" s="141"/>
    </row>
    <row r="74" spans="1:10">
      <c r="A74" s="139" t="s">
        <v>23</v>
      </c>
      <c r="B74" s="139" t="s">
        <v>2850</v>
      </c>
      <c r="C74" s="139" t="s">
        <v>2853</v>
      </c>
      <c r="D74" s="139" t="s">
        <v>2854</v>
      </c>
      <c r="E74" s="139" t="s">
        <v>726</v>
      </c>
      <c r="F74" s="139" t="s">
        <v>727</v>
      </c>
      <c r="G74" s="140" t="s">
        <v>712</v>
      </c>
      <c r="H74" s="139" t="s">
        <v>713</v>
      </c>
      <c r="I74" s="141"/>
      <c r="J74" s="141"/>
    </row>
    <row r="75" spans="1:10">
      <c r="A75" s="139" t="s">
        <v>23</v>
      </c>
      <c r="B75" s="139" t="s">
        <v>2850</v>
      </c>
      <c r="C75" s="139" t="s">
        <v>2855</v>
      </c>
      <c r="D75" s="139" t="s">
        <v>729</v>
      </c>
      <c r="E75" s="139" t="s">
        <v>570</v>
      </c>
      <c r="F75" s="139" t="s">
        <v>571</v>
      </c>
      <c r="G75" s="140" t="s">
        <v>572</v>
      </c>
      <c r="H75" s="139" t="s">
        <v>573</v>
      </c>
      <c r="I75" s="141"/>
      <c r="J75" s="141"/>
    </row>
    <row r="76" spans="1:10">
      <c r="A76" s="139" t="s">
        <v>23</v>
      </c>
      <c r="B76" s="139" t="s">
        <v>2850</v>
      </c>
      <c r="C76" s="139" t="s">
        <v>2855</v>
      </c>
      <c r="D76" s="139" t="s">
        <v>729</v>
      </c>
      <c r="E76" s="139" t="s">
        <v>728</v>
      </c>
      <c r="F76" s="139" t="s">
        <v>729</v>
      </c>
      <c r="G76" s="140" t="s">
        <v>730</v>
      </c>
      <c r="H76" s="139" t="s">
        <v>731</v>
      </c>
      <c r="I76" s="141"/>
      <c r="J76" s="141"/>
    </row>
    <row r="77" spans="1:10">
      <c r="A77" s="139" t="s">
        <v>23</v>
      </c>
      <c r="B77" s="139" t="s">
        <v>2850</v>
      </c>
      <c r="C77" s="139" t="s">
        <v>2855</v>
      </c>
      <c r="D77" s="139" t="s">
        <v>729</v>
      </c>
      <c r="E77" s="139" t="s">
        <v>728</v>
      </c>
      <c r="F77" s="139" t="s">
        <v>729</v>
      </c>
      <c r="G77" s="140" t="s">
        <v>572</v>
      </c>
      <c r="H77" s="139" t="s">
        <v>573</v>
      </c>
      <c r="I77" s="141"/>
      <c r="J77" s="141"/>
    </row>
    <row r="78" spans="1:10">
      <c r="A78" s="139" t="s">
        <v>23</v>
      </c>
      <c r="B78" s="139" t="s">
        <v>2850</v>
      </c>
      <c r="C78" s="139" t="s">
        <v>2855</v>
      </c>
      <c r="D78" s="139" t="s">
        <v>729</v>
      </c>
      <c r="E78" s="139" t="s">
        <v>732</v>
      </c>
      <c r="F78" s="139" t="s">
        <v>733</v>
      </c>
      <c r="G78" s="140" t="s">
        <v>572</v>
      </c>
      <c r="H78" s="139" t="s">
        <v>573</v>
      </c>
      <c r="I78" s="141"/>
      <c r="J78" s="141"/>
    </row>
    <row r="79" spans="1:10">
      <c r="A79" s="139" t="s">
        <v>23</v>
      </c>
      <c r="B79" s="139" t="s">
        <v>2850</v>
      </c>
      <c r="C79" s="139" t="s">
        <v>2855</v>
      </c>
      <c r="D79" s="139" t="s">
        <v>729</v>
      </c>
      <c r="E79" s="139" t="s">
        <v>734</v>
      </c>
      <c r="F79" s="139" t="s">
        <v>735</v>
      </c>
      <c r="G79" s="140" t="s">
        <v>730</v>
      </c>
      <c r="H79" s="139" t="s">
        <v>731</v>
      </c>
      <c r="I79" s="141"/>
      <c r="J79" s="141"/>
    </row>
    <row r="80" spans="1:10">
      <c r="A80" s="139" t="s">
        <v>23</v>
      </c>
      <c r="B80" s="139" t="s">
        <v>2850</v>
      </c>
      <c r="C80" s="139" t="s">
        <v>2855</v>
      </c>
      <c r="D80" s="139" t="s">
        <v>729</v>
      </c>
      <c r="E80" s="139" t="s">
        <v>734</v>
      </c>
      <c r="F80" s="139" t="s">
        <v>735</v>
      </c>
      <c r="G80" s="140" t="s">
        <v>572</v>
      </c>
      <c r="H80" s="139" t="s">
        <v>573</v>
      </c>
      <c r="I80" s="141"/>
      <c r="J80" s="141"/>
    </row>
    <row r="81" spans="1:10">
      <c r="A81" s="139" t="s">
        <v>23</v>
      </c>
      <c r="B81" s="139" t="s">
        <v>2850</v>
      </c>
      <c r="C81" s="139" t="s">
        <v>2855</v>
      </c>
      <c r="D81" s="139" t="s">
        <v>729</v>
      </c>
      <c r="E81" s="139" t="s">
        <v>736</v>
      </c>
      <c r="F81" s="139" t="s">
        <v>737</v>
      </c>
      <c r="G81" s="140" t="s">
        <v>572</v>
      </c>
      <c r="H81" s="139" t="s">
        <v>573</v>
      </c>
      <c r="I81" s="141"/>
      <c r="J81" s="141"/>
    </row>
    <row r="82" spans="1:10">
      <c r="A82" s="139" t="s">
        <v>23</v>
      </c>
      <c r="B82" s="139" t="s">
        <v>2850</v>
      </c>
      <c r="C82" s="139" t="s">
        <v>2855</v>
      </c>
      <c r="D82" s="139" t="s">
        <v>729</v>
      </c>
      <c r="E82" s="139" t="s">
        <v>738</v>
      </c>
      <c r="F82" s="139" t="s">
        <v>739</v>
      </c>
      <c r="G82" s="140" t="s">
        <v>572</v>
      </c>
      <c r="H82" s="139" t="s">
        <v>573</v>
      </c>
      <c r="I82" s="141"/>
      <c r="J82" s="141"/>
    </row>
    <row r="83" spans="1:10">
      <c r="A83" s="139" t="s">
        <v>23</v>
      </c>
      <c r="B83" s="139" t="s">
        <v>2850</v>
      </c>
      <c r="C83" s="139" t="s">
        <v>2855</v>
      </c>
      <c r="D83" s="139" t="s">
        <v>729</v>
      </c>
      <c r="E83" s="139" t="s">
        <v>740</v>
      </c>
      <c r="F83" s="139" t="s">
        <v>741</v>
      </c>
      <c r="G83" s="140" t="s">
        <v>572</v>
      </c>
      <c r="H83" s="139" t="s">
        <v>573</v>
      </c>
      <c r="I83" s="141"/>
      <c r="J83" s="141"/>
    </row>
    <row r="84" spans="1:10">
      <c r="A84" s="139" t="s">
        <v>23</v>
      </c>
      <c r="B84" s="139" t="s">
        <v>2850</v>
      </c>
      <c r="C84" s="139" t="s">
        <v>2855</v>
      </c>
      <c r="D84" s="139" t="s">
        <v>729</v>
      </c>
      <c r="E84" s="139" t="s">
        <v>742</v>
      </c>
      <c r="F84" s="139" t="s">
        <v>743</v>
      </c>
      <c r="G84" s="140" t="s">
        <v>572</v>
      </c>
      <c r="H84" s="139" t="s">
        <v>573</v>
      </c>
      <c r="I84" s="141"/>
      <c r="J84" s="141"/>
    </row>
    <row r="85" spans="1:10">
      <c r="A85" s="139" t="s">
        <v>23</v>
      </c>
      <c r="B85" s="139" t="s">
        <v>2850</v>
      </c>
      <c r="C85" s="139" t="s">
        <v>2855</v>
      </c>
      <c r="D85" s="139" t="s">
        <v>729</v>
      </c>
      <c r="E85" s="139" t="s">
        <v>744</v>
      </c>
      <c r="F85" s="139" t="s">
        <v>745</v>
      </c>
      <c r="G85" s="140" t="s">
        <v>572</v>
      </c>
      <c r="H85" s="139" t="s">
        <v>573</v>
      </c>
      <c r="I85" s="141"/>
      <c r="J85" s="141"/>
    </row>
    <row r="86" spans="1:10">
      <c r="A86" s="139" t="s">
        <v>23</v>
      </c>
      <c r="B86" s="139" t="s">
        <v>2850</v>
      </c>
      <c r="C86" s="139" t="s">
        <v>2855</v>
      </c>
      <c r="D86" s="139" t="s">
        <v>729</v>
      </c>
      <c r="E86" s="139" t="s">
        <v>746</v>
      </c>
      <c r="F86" s="139" t="s">
        <v>747</v>
      </c>
      <c r="G86" s="140" t="s">
        <v>572</v>
      </c>
      <c r="H86" s="139" t="s">
        <v>573</v>
      </c>
      <c r="I86" s="141"/>
      <c r="J86" s="141"/>
    </row>
    <row r="87" spans="1:10">
      <c r="A87" s="139" t="s">
        <v>23</v>
      </c>
      <c r="B87" s="139" t="s">
        <v>2850</v>
      </c>
      <c r="C87" s="139" t="s">
        <v>2855</v>
      </c>
      <c r="D87" s="139" t="s">
        <v>729</v>
      </c>
      <c r="E87" s="139" t="s">
        <v>748</v>
      </c>
      <c r="F87" s="139" t="s">
        <v>749</v>
      </c>
      <c r="G87" s="140" t="s">
        <v>572</v>
      </c>
      <c r="H87" s="139" t="s">
        <v>573</v>
      </c>
      <c r="I87" s="141"/>
      <c r="J87" s="141"/>
    </row>
    <row r="88" spans="1:10">
      <c r="A88" s="139" t="s">
        <v>23</v>
      </c>
      <c r="B88" s="139" t="s">
        <v>2850</v>
      </c>
      <c r="C88" s="139" t="s">
        <v>2856</v>
      </c>
      <c r="D88" s="139" t="s">
        <v>751</v>
      </c>
      <c r="E88" s="139" t="s">
        <v>750</v>
      </c>
      <c r="F88" s="139" t="s">
        <v>751</v>
      </c>
      <c r="G88" s="140" t="s">
        <v>730</v>
      </c>
      <c r="H88" s="139" t="s">
        <v>731</v>
      </c>
      <c r="I88" s="141"/>
      <c r="J88" s="141"/>
    </row>
    <row r="89" spans="1:10">
      <c r="A89" s="139" t="s">
        <v>23</v>
      </c>
      <c r="B89" s="139" t="s">
        <v>2850</v>
      </c>
      <c r="C89" s="139" t="s">
        <v>2856</v>
      </c>
      <c r="D89" s="139" t="s">
        <v>751</v>
      </c>
      <c r="E89" s="139" t="s">
        <v>750</v>
      </c>
      <c r="F89" s="139" t="s">
        <v>751</v>
      </c>
      <c r="G89" s="140" t="s">
        <v>630</v>
      </c>
      <c r="H89" s="139" t="s">
        <v>631</v>
      </c>
      <c r="I89" s="141"/>
      <c r="J89" s="141"/>
    </row>
    <row r="90" spans="1:10">
      <c r="A90" s="139" t="s">
        <v>23</v>
      </c>
      <c r="B90" s="139" t="s">
        <v>2850</v>
      </c>
      <c r="C90" s="139" t="s">
        <v>2856</v>
      </c>
      <c r="D90" s="139" t="s">
        <v>751</v>
      </c>
      <c r="E90" s="139" t="s">
        <v>752</v>
      </c>
      <c r="F90" s="139" t="s">
        <v>753</v>
      </c>
      <c r="G90" s="140" t="s">
        <v>630</v>
      </c>
      <c r="H90" s="139" t="s">
        <v>631</v>
      </c>
      <c r="I90" s="141"/>
      <c r="J90" s="141"/>
    </row>
    <row r="91" spans="1:10">
      <c r="A91" s="139" t="s">
        <v>23</v>
      </c>
      <c r="B91" s="139" t="s">
        <v>2850</v>
      </c>
      <c r="C91" s="139" t="s">
        <v>2856</v>
      </c>
      <c r="D91" s="139" t="s">
        <v>751</v>
      </c>
      <c r="E91" s="139" t="s">
        <v>754</v>
      </c>
      <c r="F91" s="139" t="s">
        <v>735</v>
      </c>
      <c r="G91" s="140" t="s">
        <v>730</v>
      </c>
      <c r="H91" s="139" t="s">
        <v>731</v>
      </c>
      <c r="I91" s="141"/>
      <c r="J91" s="141"/>
    </row>
    <row r="92" spans="1:10">
      <c r="A92" s="139" t="s">
        <v>23</v>
      </c>
      <c r="B92" s="139" t="s">
        <v>2850</v>
      </c>
      <c r="C92" s="139" t="s">
        <v>2856</v>
      </c>
      <c r="D92" s="139" t="s">
        <v>751</v>
      </c>
      <c r="E92" s="139" t="s">
        <v>755</v>
      </c>
      <c r="F92" s="139" t="s">
        <v>756</v>
      </c>
      <c r="G92" s="140" t="s">
        <v>630</v>
      </c>
      <c r="H92" s="139" t="s">
        <v>631</v>
      </c>
      <c r="I92" s="141"/>
      <c r="J92" s="141"/>
    </row>
    <row r="93" spans="1:10">
      <c r="A93" s="139" t="s">
        <v>23</v>
      </c>
      <c r="B93" s="139" t="s">
        <v>2850</v>
      </c>
      <c r="C93" s="139" t="s">
        <v>2856</v>
      </c>
      <c r="D93" s="139" t="s">
        <v>751</v>
      </c>
      <c r="E93" s="139" t="s">
        <v>757</v>
      </c>
      <c r="F93" s="139" t="s">
        <v>758</v>
      </c>
      <c r="G93" s="140" t="s">
        <v>630</v>
      </c>
      <c r="H93" s="139" t="s">
        <v>631</v>
      </c>
      <c r="I93" s="141"/>
      <c r="J93" s="141"/>
    </row>
    <row r="94" spans="1:10">
      <c r="A94" s="139" t="s">
        <v>23</v>
      </c>
      <c r="B94" s="139" t="s">
        <v>2850</v>
      </c>
      <c r="C94" s="139" t="s">
        <v>2856</v>
      </c>
      <c r="D94" s="139" t="s">
        <v>751</v>
      </c>
      <c r="E94" s="139" t="s">
        <v>759</v>
      </c>
      <c r="F94" s="139" t="s">
        <v>760</v>
      </c>
      <c r="G94" s="140" t="s">
        <v>630</v>
      </c>
      <c r="H94" s="139" t="s">
        <v>631</v>
      </c>
      <c r="I94" s="141"/>
      <c r="J94" s="141"/>
    </row>
    <row r="95" spans="1:10">
      <c r="A95" s="139" t="s">
        <v>23</v>
      </c>
      <c r="B95" s="139" t="s">
        <v>2850</v>
      </c>
      <c r="C95" s="139" t="s">
        <v>2856</v>
      </c>
      <c r="D95" s="139" t="s">
        <v>751</v>
      </c>
      <c r="E95" s="139" t="s">
        <v>761</v>
      </c>
      <c r="F95" s="139" t="s">
        <v>762</v>
      </c>
      <c r="G95" s="140" t="s">
        <v>630</v>
      </c>
      <c r="H95" s="139" t="s">
        <v>631</v>
      </c>
      <c r="I95" s="141"/>
      <c r="J95" s="141"/>
    </row>
    <row r="96" spans="1:10">
      <c r="A96" s="139" t="s">
        <v>23</v>
      </c>
      <c r="B96" s="139" t="s">
        <v>2850</v>
      </c>
      <c r="C96" s="139" t="s">
        <v>2856</v>
      </c>
      <c r="D96" s="139" t="s">
        <v>751</v>
      </c>
      <c r="E96" s="139" t="s">
        <v>763</v>
      </c>
      <c r="F96" s="139" t="s">
        <v>764</v>
      </c>
      <c r="G96" s="140" t="s">
        <v>630</v>
      </c>
      <c r="H96" s="139" t="s">
        <v>631</v>
      </c>
      <c r="I96" s="141"/>
      <c r="J96" s="141"/>
    </row>
    <row r="97" spans="1:10">
      <c r="A97" s="139" t="s">
        <v>23</v>
      </c>
      <c r="B97" s="139" t="s">
        <v>2850</v>
      </c>
      <c r="C97" s="139" t="s">
        <v>2856</v>
      </c>
      <c r="D97" s="139" t="s">
        <v>751</v>
      </c>
      <c r="E97" s="139" t="s">
        <v>765</v>
      </c>
      <c r="F97" s="139" t="s">
        <v>766</v>
      </c>
      <c r="G97" s="140" t="s">
        <v>630</v>
      </c>
      <c r="H97" s="139" t="s">
        <v>631</v>
      </c>
      <c r="I97" s="141"/>
      <c r="J97" s="141"/>
    </row>
    <row r="98" spans="1:10">
      <c r="A98" s="139" t="s">
        <v>23</v>
      </c>
      <c r="B98" s="139" t="s">
        <v>2850</v>
      </c>
      <c r="C98" s="139" t="s">
        <v>2856</v>
      </c>
      <c r="D98" s="139" t="s">
        <v>751</v>
      </c>
      <c r="E98" s="139" t="s">
        <v>767</v>
      </c>
      <c r="F98" s="139" t="s">
        <v>768</v>
      </c>
      <c r="G98" s="140" t="s">
        <v>630</v>
      </c>
      <c r="H98" s="139" t="s">
        <v>631</v>
      </c>
      <c r="I98" s="141"/>
      <c r="J98" s="141"/>
    </row>
    <row r="99" spans="1:10">
      <c r="A99" s="139" t="s">
        <v>23</v>
      </c>
      <c r="B99" s="139" t="s">
        <v>2850</v>
      </c>
      <c r="C99" s="139" t="s">
        <v>2856</v>
      </c>
      <c r="D99" s="139" t="s">
        <v>751</v>
      </c>
      <c r="E99" s="139" t="s">
        <v>769</v>
      </c>
      <c r="F99" s="139" t="s">
        <v>770</v>
      </c>
      <c r="G99" s="140" t="s">
        <v>630</v>
      </c>
      <c r="H99" s="139" t="s">
        <v>631</v>
      </c>
      <c r="I99" s="141"/>
      <c r="J99" s="141"/>
    </row>
    <row r="100" spans="1:10">
      <c r="A100" s="139" t="s">
        <v>23</v>
      </c>
      <c r="B100" s="139" t="s">
        <v>2850</v>
      </c>
      <c r="C100" s="139" t="s">
        <v>2856</v>
      </c>
      <c r="D100" s="139" t="s">
        <v>751</v>
      </c>
      <c r="E100" s="139" t="s">
        <v>769</v>
      </c>
      <c r="F100" s="139" t="s">
        <v>770</v>
      </c>
      <c r="G100" s="140" t="s">
        <v>578</v>
      </c>
      <c r="H100" s="139" t="s">
        <v>579</v>
      </c>
      <c r="I100" s="141"/>
      <c r="J100" s="141"/>
    </row>
    <row r="101" spans="1:10">
      <c r="A101" s="139" t="s">
        <v>23</v>
      </c>
      <c r="B101" s="139" t="s">
        <v>2850</v>
      </c>
      <c r="C101" s="139" t="s">
        <v>2856</v>
      </c>
      <c r="D101" s="139" t="s">
        <v>751</v>
      </c>
      <c r="E101" s="139" t="s">
        <v>771</v>
      </c>
      <c r="F101" s="139" t="s">
        <v>772</v>
      </c>
      <c r="G101" s="140" t="s">
        <v>630</v>
      </c>
      <c r="H101" s="139" t="s">
        <v>631</v>
      </c>
      <c r="I101" s="141"/>
      <c r="J101" s="141"/>
    </row>
    <row r="102" spans="1:10">
      <c r="A102" s="139" t="s">
        <v>23</v>
      </c>
      <c r="B102" s="139" t="s">
        <v>2850</v>
      </c>
      <c r="C102" s="139" t="s">
        <v>2857</v>
      </c>
      <c r="D102" s="139" t="s">
        <v>2858</v>
      </c>
      <c r="E102" s="139" t="s">
        <v>773</v>
      </c>
      <c r="F102" s="139" t="s">
        <v>774</v>
      </c>
      <c r="G102" s="140" t="s">
        <v>775</v>
      </c>
      <c r="H102" s="139" t="s">
        <v>776</v>
      </c>
      <c r="I102" s="141"/>
      <c r="J102" s="141"/>
    </row>
    <row r="103" spans="1:10">
      <c r="A103" s="139" t="s">
        <v>23</v>
      </c>
      <c r="B103" s="139" t="s">
        <v>2850</v>
      </c>
      <c r="C103" s="139" t="s">
        <v>2857</v>
      </c>
      <c r="D103" s="139" t="s">
        <v>2858</v>
      </c>
      <c r="E103" s="139" t="s">
        <v>777</v>
      </c>
      <c r="F103" s="139" t="s">
        <v>778</v>
      </c>
      <c r="G103" s="140" t="s">
        <v>775</v>
      </c>
      <c r="H103" s="139" t="s">
        <v>776</v>
      </c>
      <c r="I103" s="141"/>
      <c r="J103" s="141"/>
    </row>
    <row r="104" spans="1:10">
      <c r="A104" s="139" t="s">
        <v>23</v>
      </c>
      <c r="B104" s="139" t="s">
        <v>2850</v>
      </c>
      <c r="C104" s="139" t="s">
        <v>2857</v>
      </c>
      <c r="D104" s="139" t="s">
        <v>2858</v>
      </c>
      <c r="E104" s="139" t="s">
        <v>779</v>
      </c>
      <c r="F104" s="139" t="s">
        <v>780</v>
      </c>
      <c r="G104" s="140" t="s">
        <v>775</v>
      </c>
      <c r="H104" s="139" t="s">
        <v>776</v>
      </c>
      <c r="I104" s="141"/>
      <c r="J104" s="141"/>
    </row>
    <row r="105" spans="1:10">
      <c r="A105" s="139" t="s">
        <v>23</v>
      </c>
      <c r="B105" s="139" t="s">
        <v>2850</v>
      </c>
      <c r="C105" s="139" t="s">
        <v>2857</v>
      </c>
      <c r="D105" s="139" t="s">
        <v>2858</v>
      </c>
      <c r="E105" s="139" t="s">
        <v>781</v>
      </c>
      <c r="F105" s="139" t="s">
        <v>782</v>
      </c>
      <c r="G105" s="140" t="s">
        <v>775</v>
      </c>
      <c r="H105" s="139" t="s">
        <v>776</v>
      </c>
      <c r="I105" s="141"/>
      <c r="J105" s="141"/>
    </row>
    <row r="106" spans="1:10">
      <c r="A106" s="139" t="s">
        <v>23</v>
      </c>
      <c r="B106" s="139" t="s">
        <v>2850</v>
      </c>
      <c r="C106" s="139" t="s">
        <v>2857</v>
      </c>
      <c r="D106" s="139" t="s">
        <v>2858</v>
      </c>
      <c r="E106" s="139" t="s">
        <v>783</v>
      </c>
      <c r="F106" s="139" t="s">
        <v>784</v>
      </c>
      <c r="G106" s="140" t="s">
        <v>775</v>
      </c>
      <c r="H106" s="139" t="s">
        <v>776</v>
      </c>
      <c r="I106" s="141"/>
      <c r="J106" s="141"/>
    </row>
    <row r="107" spans="1:10">
      <c r="A107" s="139" t="s">
        <v>23</v>
      </c>
      <c r="B107" s="139" t="s">
        <v>2850</v>
      </c>
      <c r="C107" s="139" t="s">
        <v>2857</v>
      </c>
      <c r="D107" s="139" t="s">
        <v>2858</v>
      </c>
      <c r="E107" s="139" t="s">
        <v>785</v>
      </c>
      <c r="F107" s="139" t="s">
        <v>786</v>
      </c>
      <c r="G107" s="140" t="s">
        <v>775</v>
      </c>
      <c r="H107" s="139" t="s">
        <v>776</v>
      </c>
      <c r="I107" s="141"/>
      <c r="J107" s="141"/>
    </row>
    <row r="108" spans="1:10">
      <c r="A108" s="139" t="s">
        <v>23</v>
      </c>
      <c r="B108" s="139" t="s">
        <v>2850</v>
      </c>
      <c r="C108" s="139" t="s">
        <v>2857</v>
      </c>
      <c r="D108" s="139" t="s">
        <v>2858</v>
      </c>
      <c r="E108" s="139" t="s">
        <v>787</v>
      </c>
      <c r="F108" s="139" t="s">
        <v>788</v>
      </c>
      <c r="G108" s="140" t="s">
        <v>775</v>
      </c>
      <c r="H108" s="139" t="s">
        <v>776</v>
      </c>
      <c r="I108" s="141"/>
      <c r="J108" s="141"/>
    </row>
    <row r="109" spans="1:10">
      <c r="A109" s="139" t="s">
        <v>23</v>
      </c>
      <c r="B109" s="139" t="s">
        <v>2850</v>
      </c>
      <c r="C109" s="139" t="s">
        <v>2857</v>
      </c>
      <c r="D109" s="139" t="s">
        <v>2858</v>
      </c>
      <c r="E109" s="139" t="s">
        <v>789</v>
      </c>
      <c r="F109" s="139" t="s">
        <v>790</v>
      </c>
      <c r="G109" s="140" t="s">
        <v>775</v>
      </c>
      <c r="H109" s="139" t="s">
        <v>776</v>
      </c>
      <c r="I109" s="141"/>
      <c r="J109" s="141"/>
    </row>
    <row r="110" spans="1:10">
      <c r="A110" s="139" t="s">
        <v>23</v>
      </c>
      <c r="B110" s="139" t="s">
        <v>2850</v>
      </c>
      <c r="C110" s="139" t="s">
        <v>2857</v>
      </c>
      <c r="D110" s="139" t="s">
        <v>2858</v>
      </c>
      <c r="E110" s="139" t="s">
        <v>791</v>
      </c>
      <c r="F110" s="139" t="s">
        <v>792</v>
      </c>
      <c r="G110" s="140" t="s">
        <v>775</v>
      </c>
      <c r="H110" s="139" t="s">
        <v>776</v>
      </c>
      <c r="I110" s="141"/>
      <c r="J110" s="141"/>
    </row>
    <row r="111" spans="1:10">
      <c r="A111" s="139" t="s">
        <v>23</v>
      </c>
      <c r="B111" s="139" t="s">
        <v>2850</v>
      </c>
      <c r="C111" s="139" t="s">
        <v>2857</v>
      </c>
      <c r="D111" s="139" t="s">
        <v>2858</v>
      </c>
      <c r="E111" s="139" t="s">
        <v>793</v>
      </c>
      <c r="F111" s="139" t="s">
        <v>794</v>
      </c>
      <c r="G111" s="140" t="s">
        <v>590</v>
      </c>
      <c r="H111" s="139" t="s">
        <v>591</v>
      </c>
      <c r="I111" s="141"/>
      <c r="J111" s="141"/>
    </row>
    <row r="112" spans="1:10">
      <c r="A112" s="139" t="s">
        <v>23</v>
      </c>
      <c r="B112" s="139" t="s">
        <v>2850</v>
      </c>
      <c r="C112" s="139" t="s">
        <v>2857</v>
      </c>
      <c r="D112" s="139" t="s">
        <v>2858</v>
      </c>
      <c r="E112" s="139" t="s">
        <v>795</v>
      </c>
      <c r="F112" s="139" t="s">
        <v>796</v>
      </c>
      <c r="G112" s="140" t="s">
        <v>775</v>
      </c>
      <c r="H112" s="139" t="s">
        <v>776</v>
      </c>
      <c r="I112" s="141"/>
      <c r="J112" s="141"/>
    </row>
    <row r="113" spans="1:10">
      <c r="A113" s="139" t="s">
        <v>23</v>
      </c>
      <c r="B113" s="139" t="s">
        <v>2850</v>
      </c>
      <c r="C113" s="139" t="s">
        <v>2857</v>
      </c>
      <c r="D113" s="139" t="s">
        <v>2858</v>
      </c>
      <c r="E113" s="139" t="s">
        <v>797</v>
      </c>
      <c r="F113" s="139" t="s">
        <v>798</v>
      </c>
      <c r="G113" s="140" t="s">
        <v>590</v>
      </c>
      <c r="H113" s="139" t="s">
        <v>591</v>
      </c>
      <c r="I113" s="141"/>
      <c r="J113" s="141"/>
    </row>
    <row r="114" spans="1:10">
      <c r="A114" s="139" t="s">
        <v>23</v>
      </c>
      <c r="B114" s="139" t="s">
        <v>2850</v>
      </c>
      <c r="C114" s="139" t="s">
        <v>2857</v>
      </c>
      <c r="D114" s="139" t="s">
        <v>2858</v>
      </c>
      <c r="E114" s="139" t="s">
        <v>799</v>
      </c>
      <c r="F114" s="139" t="s">
        <v>800</v>
      </c>
      <c r="G114" s="140" t="s">
        <v>578</v>
      </c>
      <c r="H114" s="139" t="s">
        <v>579</v>
      </c>
      <c r="I114" s="141"/>
      <c r="J114" s="141"/>
    </row>
    <row r="115" spans="1:10">
      <c r="A115" s="139" t="s">
        <v>23</v>
      </c>
      <c r="B115" s="139" t="s">
        <v>2850</v>
      </c>
      <c r="C115" s="139" t="s">
        <v>2857</v>
      </c>
      <c r="D115" s="139" t="s">
        <v>2858</v>
      </c>
      <c r="E115" s="139" t="s">
        <v>801</v>
      </c>
      <c r="F115" s="139" t="s">
        <v>802</v>
      </c>
      <c r="G115" s="140" t="s">
        <v>590</v>
      </c>
      <c r="H115" s="139" t="s">
        <v>591</v>
      </c>
      <c r="I115" s="141"/>
      <c r="J115" s="141"/>
    </row>
    <row r="116" spans="1:10">
      <c r="A116" s="139" t="s">
        <v>23</v>
      </c>
      <c r="B116" s="139" t="s">
        <v>2850</v>
      </c>
      <c r="C116" s="139" t="s">
        <v>2857</v>
      </c>
      <c r="D116" s="139" t="s">
        <v>2858</v>
      </c>
      <c r="E116" s="139" t="s">
        <v>803</v>
      </c>
      <c r="F116" s="139" t="s">
        <v>804</v>
      </c>
      <c r="G116" s="140" t="s">
        <v>590</v>
      </c>
      <c r="H116" s="139" t="s">
        <v>591</v>
      </c>
      <c r="I116" s="141"/>
      <c r="J116" s="141"/>
    </row>
    <row r="117" spans="1:10">
      <c r="A117" s="139" t="s">
        <v>23</v>
      </c>
      <c r="B117" s="139" t="s">
        <v>2850</v>
      </c>
      <c r="C117" s="139" t="s">
        <v>2857</v>
      </c>
      <c r="D117" s="139" t="s">
        <v>2858</v>
      </c>
      <c r="E117" s="139" t="s">
        <v>805</v>
      </c>
      <c r="F117" s="139" t="s">
        <v>806</v>
      </c>
      <c r="G117" s="140" t="s">
        <v>590</v>
      </c>
      <c r="H117" s="139" t="s">
        <v>591</v>
      </c>
      <c r="I117" s="141"/>
      <c r="J117" s="141"/>
    </row>
    <row r="118" spans="1:10">
      <c r="A118" s="139" t="s">
        <v>23</v>
      </c>
      <c r="B118" s="139" t="s">
        <v>2850</v>
      </c>
      <c r="C118" s="139" t="s">
        <v>2857</v>
      </c>
      <c r="D118" s="139" t="s">
        <v>2858</v>
      </c>
      <c r="E118" s="139" t="s">
        <v>807</v>
      </c>
      <c r="F118" s="139" t="s">
        <v>808</v>
      </c>
      <c r="G118" s="140" t="s">
        <v>590</v>
      </c>
      <c r="H118" s="139" t="s">
        <v>591</v>
      </c>
      <c r="I118" s="141"/>
      <c r="J118" s="141"/>
    </row>
    <row r="119" spans="1:10">
      <c r="A119" s="139" t="s">
        <v>23</v>
      </c>
      <c r="B119" s="139" t="s">
        <v>2850</v>
      </c>
      <c r="C119" s="139" t="s">
        <v>2857</v>
      </c>
      <c r="D119" s="139" t="s">
        <v>2858</v>
      </c>
      <c r="E119" s="139" t="s">
        <v>809</v>
      </c>
      <c r="F119" s="139" t="s">
        <v>810</v>
      </c>
      <c r="G119" s="140" t="s">
        <v>590</v>
      </c>
      <c r="H119" s="139" t="s">
        <v>591</v>
      </c>
      <c r="I119" s="141"/>
      <c r="J119" s="141"/>
    </row>
    <row r="120" spans="1:10">
      <c r="A120" s="139" t="s">
        <v>23</v>
      </c>
      <c r="B120" s="139" t="s">
        <v>2850</v>
      </c>
      <c r="C120" s="139" t="s">
        <v>2857</v>
      </c>
      <c r="D120" s="139" t="s">
        <v>2858</v>
      </c>
      <c r="E120" s="139" t="s">
        <v>811</v>
      </c>
      <c r="F120" s="139" t="s">
        <v>812</v>
      </c>
      <c r="G120" s="140" t="s">
        <v>590</v>
      </c>
      <c r="H120" s="139" t="s">
        <v>591</v>
      </c>
      <c r="I120" s="141"/>
      <c r="J120" s="141"/>
    </row>
    <row r="121" spans="1:10">
      <c r="A121" s="139" t="s">
        <v>23</v>
      </c>
      <c r="B121" s="139" t="s">
        <v>2850</v>
      </c>
      <c r="C121" s="139" t="s">
        <v>2857</v>
      </c>
      <c r="D121" s="139" t="s">
        <v>2858</v>
      </c>
      <c r="E121" s="139" t="s">
        <v>813</v>
      </c>
      <c r="F121" s="139" t="s">
        <v>814</v>
      </c>
      <c r="G121" s="140" t="s">
        <v>590</v>
      </c>
      <c r="H121" s="139" t="s">
        <v>591</v>
      </c>
      <c r="I121" s="141"/>
      <c r="J121" s="141"/>
    </row>
    <row r="122" spans="1:10">
      <c r="A122" s="139" t="s">
        <v>23</v>
      </c>
      <c r="B122" s="139" t="s">
        <v>2850</v>
      </c>
      <c r="C122" s="139" t="s">
        <v>2859</v>
      </c>
      <c r="D122" s="139" t="s">
        <v>2860</v>
      </c>
      <c r="E122" s="139" t="s">
        <v>815</v>
      </c>
      <c r="F122" s="139" t="s">
        <v>816</v>
      </c>
      <c r="G122" s="140" t="s">
        <v>644</v>
      </c>
      <c r="H122" s="139" t="s">
        <v>645</v>
      </c>
      <c r="I122" s="141"/>
      <c r="J122" s="141"/>
    </row>
    <row r="123" spans="1:10">
      <c r="A123" s="139" t="s">
        <v>23</v>
      </c>
      <c r="B123" s="139" t="s">
        <v>2850</v>
      </c>
      <c r="C123" s="139" t="s">
        <v>2859</v>
      </c>
      <c r="D123" s="139" t="s">
        <v>2860</v>
      </c>
      <c r="E123" s="139" t="s">
        <v>817</v>
      </c>
      <c r="F123" s="139" t="s">
        <v>818</v>
      </c>
      <c r="G123" s="140" t="s">
        <v>644</v>
      </c>
      <c r="H123" s="139" t="s">
        <v>645</v>
      </c>
      <c r="I123" s="141"/>
      <c r="J123" s="141"/>
    </row>
    <row r="124" spans="1:10">
      <c r="A124" s="139" t="s">
        <v>23</v>
      </c>
      <c r="B124" s="139" t="s">
        <v>2850</v>
      </c>
      <c r="C124" s="139" t="s">
        <v>2859</v>
      </c>
      <c r="D124" s="139" t="s">
        <v>2860</v>
      </c>
      <c r="E124" s="139" t="s">
        <v>819</v>
      </c>
      <c r="F124" s="139" t="s">
        <v>820</v>
      </c>
      <c r="G124" s="140" t="s">
        <v>590</v>
      </c>
      <c r="H124" s="139" t="s">
        <v>591</v>
      </c>
      <c r="I124" s="141"/>
      <c r="J124" s="141"/>
    </row>
    <row r="125" spans="1:10">
      <c r="A125" s="139" t="s">
        <v>23</v>
      </c>
      <c r="B125" s="139" t="s">
        <v>2850</v>
      </c>
      <c r="C125" s="139" t="s">
        <v>2859</v>
      </c>
      <c r="D125" s="139" t="s">
        <v>2860</v>
      </c>
      <c r="E125" s="139" t="s">
        <v>821</v>
      </c>
      <c r="F125" s="139" t="s">
        <v>822</v>
      </c>
      <c r="G125" s="140" t="s">
        <v>644</v>
      </c>
      <c r="H125" s="139" t="s">
        <v>645</v>
      </c>
      <c r="I125" s="141"/>
      <c r="J125" s="141"/>
    </row>
    <row r="126" spans="1:10">
      <c r="A126" s="139" t="s">
        <v>23</v>
      </c>
      <c r="B126" s="139" t="s">
        <v>2850</v>
      </c>
      <c r="C126" s="139" t="s">
        <v>2859</v>
      </c>
      <c r="D126" s="139" t="s">
        <v>2860</v>
      </c>
      <c r="E126" s="139" t="s">
        <v>821</v>
      </c>
      <c r="F126" s="139" t="s">
        <v>822</v>
      </c>
      <c r="G126" s="140" t="s">
        <v>590</v>
      </c>
      <c r="H126" s="139" t="s">
        <v>591</v>
      </c>
      <c r="I126" s="141"/>
      <c r="J126" s="141"/>
    </row>
    <row r="127" spans="1:10">
      <c r="A127" s="139" t="s">
        <v>23</v>
      </c>
      <c r="B127" s="139" t="s">
        <v>2850</v>
      </c>
      <c r="C127" s="139" t="s">
        <v>2859</v>
      </c>
      <c r="D127" s="139" t="s">
        <v>2860</v>
      </c>
      <c r="E127" s="139" t="s">
        <v>823</v>
      </c>
      <c r="F127" s="139" t="s">
        <v>824</v>
      </c>
      <c r="G127" s="140" t="s">
        <v>644</v>
      </c>
      <c r="H127" s="139" t="s">
        <v>645</v>
      </c>
      <c r="I127" s="141"/>
      <c r="J127" s="141"/>
    </row>
    <row r="128" spans="1:10">
      <c r="A128" s="139" t="s">
        <v>23</v>
      </c>
      <c r="B128" s="139" t="s">
        <v>2850</v>
      </c>
      <c r="C128" s="139" t="s">
        <v>2859</v>
      </c>
      <c r="D128" s="139" t="s">
        <v>2860</v>
      </c>
      <c r="E128" s="139" t="s">
        <v>825</v>
      </c>
      <c r="F128" s="139" t="s">
        <v>826</v>
      </c>
      <c r="G128" s="140" t="s">
        <v>644</v>
      </c>
      <c r="H128" s="139" t="s">
        <v>645</v>
      </c>
      <c r="I128" s="141"/>
      <c r="J128" s="141"/>
    </row>
    <row r="129" spans="1:10">
      <c r="A129" s="139" t="s">
        <v>23</v>
      </c>
      <c r="B129" s="139" t="s">
        <v>2850</v>
      </c>
      <c r="C129" s="139" t="s">
        <v>2859</v>
      </c>
      <c r="D129" s="139" t="s">
        <v>2860</v>
      </c>
      <c r="E129" s="139" t="s">
        <v>827</v>
      </c>
      <c r="F129" s="139" t="s">
        <v>828</v>
      </c>
      <c r="G129" s="140" t="s">
        <v>644</v>
      </c>
      <c r="H129" s="139" t="s">
        <v>645</v>
      </c>
      <c r="I129" s="141"/>
      <c r="J129" s="141"/>
    </row>
    <row r="130" spans="1:10">
      <c r="A130" s="139" t="s">
        <v>23</v>
      </c>
      <c r="B130" s="139" t="s">
        <v>2850</v>
      </c>
      <c r="C130" s="139" t="s">
        <v>2859</v>
      </c>
      <c r="D130" s="139" t="s">
        <v>2860</v>
      </c>
      <c r="E130" s="139" t="s">
        <v>829</v>
      </c>
      <c r="F130" s="139" t="s">
        <v>830</v>
      </c>
      <c r="G130" s="140" t="s">
        <v>644</v>
      </c>
      <c r="H130" s="139" t="s">
        <v>645</v>
      </c>
      <c r="I130" s="141"/>
      <c r="J130" s="141"/>
    </row>
    <row r="131" spans="1:10">
      <c r="A131" s="139" t="s">
        <v>23</v>
      </c>
      <c r="B131" s="139" t="s">
        <v>2850</v>
      </c>
      <c r="C131" s="139" t="s">
        <v>2859</v>
      </c>
      <c r="D131" s="139" t="s">
        <v>2860</v>
      </c>
      <c r="E131" s="139" t="s">
        <v>831</v>
      </c>
      <c r="F131" s="139" t="s">
        <v>832</v>
      </c>
      <c r="G131" s="140" t="s">
        <v>644</v>
      </c>
      <c r="H131" s="139" t="s">
        <v>645</v>
      </c>
      <c r="I131" s="141"/>
      <c r="J131" s="141"/>
    </row>
    <row r="132" spans="1:10">
      <c r="A132" s="139" t="s">
        <v>23</v>
      </c>
      <c r="B132" s="139" t="s">
        <v>2850</v>
      </c>
      <c r="C132" s="139" t="s">
        <v>2859</v>
      </c>
      <c r="D132" s="139" t="s">
        <v>2860</v>
      </c>
      <c r="E132" s="139" t="s">
        <v>833</v>
      </c>
      <c r="F132" s="139" t="s">
        <v>834</v>
      </c>
      <c r="G132" s="140" t="s">
        <v>644</v>
      </c>
      <c r="H132" s="139" t="s">
        <v>645</v>
      </c>
      <c r="I132" s="141"/>
      <c r="J132" s="141"/>
    </row>
    <row r="133" spans="1:10">
      <c r="A133" s="139" t="s">
        <v>23</v>
      </c>
      <c r="B133" s="139" t="s">
        <v>2850</v>
      </c>
      <c r="C133" s="139" t="s">
        <v>2859</v>
      </c>
      <c r="D133" s="139" t="s">
        <v>2860</v>
      </c>
      <c r="E133" s="139" t="s">
        <v>835</v>
      </c>
      <c r="F133" s="139" t="s">
        <v>836</v>
      </c>
      <c r="G133" s="140" t="s">
        <v>644</v>
      </c>
      <c r="H133" s="139" t="s">
        <v>645</v>
      </c>
      <c r="I133" s="141"/>
      <c r="J133" s="141"/>
    </row>
    <row r="134" spans="1:10">
      <c r="A134" s="139" t="s">
        <v>23</v>
      </c>
      <c r="B134" s="139" t="s">
        <v>2850</v>
      </c>
      <c r="C134" s="139" t="s">
        <v>2859</v>
      </c>
      <c r="D134" s="139" t="s">
        <v>2860</v>
      </c>
      <c r="E134" s="139" t="s">
        <v>837</v>
      </c>
      <c r="F134" s="139" t="s">
        <v>838</v>
      </c>
      <c r="G134" s="140" t="s">
        <v>644</v>
      </c>
      <c r="H134" s="139" t="s">
        <v>645</v>
      </c>
      <c r="I134" s="141"/>
      <c r="J134" s="141"/>
    </row>
    <row r="135" spans="1:10">
      <c r="A135" s="139" t="s">
        <v>23</v>
      </c>
      <c r="B135" s="139" t="s">
        <v>2850</v>
      </c>
      <c r="C135" s="139" t="s">
        <v>2859</v>
      </c>
      <c r="D135" s="139" t="s">
        <v>2860</v>
      </c>
      <c r="E135" s="139" t="s">
        <v>839</v>
      </c>
      <c r="F135" s="139" t="s">
        <v>840</v>
      </c>
      <c r="G135" s="140" t="s">
        <v>644</v>
      </c>
      <c r="H135" s="139" t="s">
        <v>645</v>
      </c>
      <c r="I135" s="141"/>
      <c r="J135" s="141"/>
    </row>
    <row r="136" spans="1:10">
      <c r="A136" s="139" t="s">
        <v>23</v>
      </c>
      <c r="B136" s="139" t="s">
        <v>2850</v>
      </c>
      <c r="C136" s="139" t="s">
        <v>2859</v>
      </c>
      <c r="D136" s="139" t="s">
        <v>2860</v>
      </c>
      <c r="E136" s="139" t="s">
        <v>841</v>
      </c>
      <c r="F136" s="139" t="s">
        <v>842</v>
      </c>
      <c r="G136" s="140" t="s">
        <v>644</v>
      </c>
      <c r="H136" s="139" t="s">
        <v>645</v>
      </c>
      <c r="I136" s="141"/>
      <c r="J136" s="141"/>
    </row>
    <row r="137" spans="1:10">
      <c r="A137" s="139" t="s">
        <v>23</v>
      </c>
      <c r="B137" s="139" t="s">
        <v>2850</v>
      </c>
      <c r="C137" s="139" t="s">
        <v>2859</v>
      </c>
      <c r="D137" s="139" t="s">
        <v>2860</v>
      </c>
      <c r="E137" s="139" t="s">
        <v>843</v>
      </c>
      <c r="F137" s="139" t="s">
        <v>844</v>
      </c>
      <c r="G137" s="140" t="s">
        <v>644</v>
      </c>
      <c r="H137" s="139" t="s">
        <v>645</v>
      </c>
      <c r="I137" s="141"/>
      <c r="J137" s="141"/>
    </row>
    <row r="138" spans="1:10">
      <c r="A138" s="139" t="s">
        <v>23</v>
      </c>
      <c r="B138" s="139" t="s">
        <v>2850</v>
      </c>
      <c r="C138" s="139" t="s">
        <v>2859</v>
      </c>
      <c r="D138" s="139" t="s">
        <v>2860</v>
      </c>
      <c r="E138" s="139" t="s">
        <v>845</v>
      </c>
      <c r="F138" s="139" t="s">
        <v>846</v>
      </c>
      <c r="G138" s="140" t="s">
        <v>644</v>
      </c>
      <c r="H138" s="139" t="s">
        <v>645</v>
      </c>
      <c r="I138" s="141"/>
      <c r="J138" s="141"/>
    </row>
    <row r="139" spans="1:10">
      <c r="A139" s="139" t="s">
        <v>23</v>
      </c>
      <c r="B139" s="139" t="s">
        <v>2850</v>
      </c>
      <c r="C139" s="139" t="s">
        <v>2859</v>
      </c>
      <c r="D139" s="139" t="s">
        <v>2860</v>
      </c>
      <c r="E139" s="139" t="s">
        <v>847</v>
      </c>
      <c r="F139" s="139" t="s">
        <v>848</v>
      </c>
      <c r="G139" s="140" t="s">
        <v>644</v>
      </c>
      <c r="H139" s="139" t="s">
        <v>645</v>
      </c>
      <c r="I139" s="141"/>
      <c r="J139" s="141"/>
    </row>
    <row r="140" spans="1:10">
      <c r="A140" s="139" t="s">
        <v>23</v>
      </c>
      <c r="B140" s="139" t="s">
        <v>2850</v>
      </c>
      <c r="C140" s="139" t="s">
        <v>2859</v>
      </c>
      <c r="D140" s="139" t="s">
        <v>2860</v>
      </c>
      <c r="E140" s="139" t="s">
        <v>849</v>
      </c>
      <c r="F140" s="139" t="s">
        <v>850</v>
      </c>
      <c r="G140" s="140" t="s">
        <v>644</v>
      </c>
      <c r="H140" s="139" t="s">
        <v>645</v>
      </c>
      <c r="I140" s="141"/>
      <c r="J140" s="141"/>
    </row>
    <row r="141" spans="1:10">
      <c r="A141" s="139" t="s">
        <v>23</v>
      </c>
      <c r="B141" s="139" t="s">
        <v>2850</v>
      </c>
      <c r="C141" s="139" t="s">
        <v>2859</v>
      </c>
      <c r="D141" s="139" t="s">
        <v>2860</v>
      </c>
      <c r="E141" s="139" t="s">
        <v>851</v>
      </c>
      <c r="F141" s="139" t="s">
        <v>852</v>
      </c>
      <c r="G141" s="140" t="s">
        <v>644</v>
      </c>
      <c r="H141" s="139" t="s">
        <v>645</v>
      </c>
      <c r="I141" s="141"/>
      <c r="J141" s="141"/>
    </row>
    <row r="142" spans="1:10">
      <c r="A142" s="139" t="s">
        <v>23</v>
      </c>
      <c r="B142" s="139" t="s">
        <v>2850</v>
      </c>
      <c r="C142" s="139" t="s">
        <v>2859</v>
      </c>
      <c r="D142" s="139" t="s">
        <v>2860</v>
      </c>
      <c r="E142" s="139" t="s">
        <v>853</v>
      </c>
      <c r="F142" s="139" t="s">
        <v>854</v>
      </c>
      <c r="G142" s="140" t="s">
        <v>644</v>
      </c>
      <c r="H142" s="139" t="s">
        <v>645</v>
      </c>
      <c r="I142" s="141"/>
      <c r="J142" s="141"/>
    </row>
    <row r="143" spans="1:10">
      <c r="A143" s="139" t="s">
        <v>23</v>
      </c>
      <c r="B143" s="139" t="s">
        <v>2850</v>
      </c>
      <c r="C143" s="139" t="s">
        <v>2859</v>
      </c>
      <c r="D143" s="139" t="s">
        <v>2860</v>
      </c>
      <c r="E143" s="139" t="s">
        <v>855</v>
      </c>
      <c r="F143" s="139" t="s">
        <v>856</v>
      </c>
      <c r="G143" s="140" t="s">
        <v>644</v>
      </c>
      <c r="H143" s="139" t="s">
        <v>645</v>
      </c>
      <c r="I143" s="141"/>
      <c r="J143" s="141"/>
    </row>
    <row r="144" spans="1:10">
      <c r="A144" s="139" t="s">
        <v>23</v>
      </c>
      <c r="B144" s="139" t="s">
        <v>2850</v>
      </c>
      <c r="C144" s="139" t="s">
        <v>2859</v>
      </c>
      <c r="D144" s="139" t="s">
        <v>2860</v>
      </c>
      <c r="E144" s="139" t="s">
        <v>857</v>
      </c>
      <c r="F144" s="139" t="s">
        <v>858</v>
      </c>
      <c r="G144" s="140" t="s">
        <v>644</v>
      </c>
      <c r="H144" s="139" t="s">
        <v>645</v>
      </c>
      <c r="I144" s="141"/>
      <c r="J144" s="141"/>
    </row>
    <row r="145" spans="1:10">
      <c r="A145" s="139" t="s">
        <v>23</v>
      </c>
      <c r="B145" s="139" t="s">
        <v>2850</v>
      </c>
      <c r="C145" s="139" t="s">
        <v>2859</v>
      </c>
      <c r="D145" s="139" t="s">
        <v>2860</v>
      </c>
      <c r="E145" s="139" t="s">
        <v>859</v>
      </c>
      <c r="F145" s="139" t="s">
        <v>860</v>
      </c>
      <c r="G145" s="140" t="s">
        <v>644</v>
      </c>
      <c r="H145" s="139" t="s">
        <v>645</v>
      </c>
      <c r="I145" s="141"/>
      <c r="J145" s="141"/>
    </row>
    <row r="146" spans="1:10">
      <c r="A146" s="139" t="s">
        <v>23</v>
      </c>
      <c r="B146" s="139" t="s">
        <v>2850</v>
      </c>
      <c r="C146" s="139" t="s">
        <v>2861</v>
      </c>
      <c r="D146" s="139" t="s">
        <v>2862</v>
      </c>
      <c r="E146" s="139" t="s">
        <v>861</v>
      </c>
      <c r="F146" s="139" t="s">
        <v>862</v>
      </c>
      <c r="G146" s="140" t="s">
        <v>582</v>
      </c>
      <c r="H146" s="139" t="s">
        <v>583</v>
      </c>
      <c r="I146" s="141"/>
      <c r="J146" s="141"/>
    </row>
    <row r="147" spans="1:10">
      <c r="A147" s="139" t="s">
        <v>23</v>
      </c>
      <c r="B147" s="139" t="s">
        <v>2850</v>
      </c>
      <c r="C147" s="139" t="s">
        <v>2861</v>
      </c>
      <c r="D147" s="139" t="s">
        <v>2862</v>
      </c>
      <c r="E147" s="139" t="s">
        <v>863</v>
      </c>
      <c r="F147" s="139" t="s">
        <v>864</v>
      </c>
      <c r="G147" s="140" t="s">
        <v>644</v>
      </c>
      <c r="H147" s="139" t="s">
        <v>645</v>
      </c>
      <c r="I147" s="141"/>
      <c r="J147" s="141"/>
    </row>
    <row r="148" spans="1:10">
      <c r="A148" s="139" t="s">
        <v>23</v>
      </c>
      <c r="B148" s="139" t="s">
        <v>2850</v>
      </c>
      <c r="C148" s="139" t="s">
        <v>2861</v>
      </c>
      <c r="D148" s="139" t="s">
        <v>2862</v>
      </c>
      <c r="E148" s="139" t="s">
        <v>865</v>
      </c>
      <c r="F148" s="139" t="s">
        <v>866</v>
      </c>
      <c r="G148" s="140" t="s">
        <v>582</v>
      </c>
      <c r="H148" s="139" t="s">
        <v>583</v>
      </c>
      <c r="I148" s="141"/>
      <c r="J148" s="141"/>
    </row>
    <row r="149" spans="1:10">
      <c r="A149" s="139" t="s">
        <v>30</v>
      </c>
      <c r="B149" s="139" t="s">
        <v>29</v>
      </c>
      <c r="C149" s="139" t="s">
        <v>2857</v>
      </c>
      <c r="D149" s="139" t="s">
        <v>2858</v>
      </c>
      <c r="E149" s="139" t="s">
        <v>867</v>
      </c>
      <c r="F149" s="139" t="s">
        <v>868</v>
      </c>
      <c r="G149" s="140" t="s">
        <v>590</v>
      </c>
      <c r="H149" s="139" t="s">
        <v>591</v>
      </c>
      <c r="I149" s="141"/>
      <c r="J149" s="141"/>
    </row>
    <row r="150" spans="1:10">
      <c r="A150" s="139" t="s">
        <v>30</v>
      </c>
      <c r="B150" s="139" t="s">
        <v>29</v>
      </c>
      <c r="C150" s="139" t="s">
        <v>2857</v>
      </c>
      <c r="D150" s="139" t="s">
        <v>2858</v>
      </c>
      <c r="E150" s="139" t="s">
        <v>869</v>
      </c>
      <c r="F150" s="139" t="s">
        <v>870</v>
      </c>
      <c r="G150" s="140" t="s">
        <v>590</v>
      </c>
      <c r="H150" s="139" t="s">
        <v>591</v>
      </c>
      <c r="I150" s="141"/>
      <c r="J150" s="141"/>
    </row>
    <row r="151" spans="1:10">
      <c r="A151" s="139" t="s">
        <v>30</v>
      </c>
      <c r="B151" s="139" t="s">
        <v>29</v>
      </c>
      <c r="C151" s="139" t="s">
        <v>2857</v>
      </c>
      <c r="D151" s="139" t="s">
        <v>2858</v>
      </c>
      <c r="E151" s="139" t="s">
        <v>871</v>
      </c>
      <c r="F151" s="139" t="s">
        <v>872</v>
      </c>
      <c r="G151" s="140" t="s">
        <v>590</v>
      </c>
      <c r="H151" s="139" t="s">
        <v>591</v>
      </c>
      <c r="I151" s="141"/>
      <c r="J151" s="141"/>
    </row>
    <row r="152" spans="1:10">
      <c r="A152" s="139" t="s">
        <v>30</v>
      </c>
      <c r="B152" s="139" t="s">
        <v>29</v>
      </c>
      <c r="C152" s="139" t="s">
        <v>2857</v>
      </c>
      <c r="D152" s="139" t="s">
        <v>2858</v>
      </c>
      <c r="E152" s="139" t="s">
        <v>873</v>
      </c>
      <c r="F152" s="139" t="s">
        <v>874</v>
      </c>
      <c r="G152" s="140" t="s">
        <v>590</v>
      </c>
      <c r="H152" s="139" t="s">
        <v>591</v>
      </c>
      <c r="I152" s="141"/>
      <c r="J152" s="141"/>
    </row>
    <row r="153" spans="1:10">
      <c r="A153" s="139" t="s">
        <v>30</v>
      </c>
      <c r="B153" s="139" t="s">
        <v>29</v>
      </c>
      <c r="C153" s="139" t="s">
        <v>2857</v>
      </c>
      <c r="D153" s="139" t="s">
        <v>2858</v>
      </c>
      <c r="E153" s="139" t="s">
        <v>875</v>
      </c>
      <c r="F153" s="139" t="s">
        <v>876</v>
      </c>
      <c r="G153" s="140" t="s">
        <v>590</v>
      </c>
      <c r="H153" s="139" t="s">
        <v>591</v>
      </c>
      <c r="I153" s="141"/>
      <c r="J153" s="141"/>
    </row>
    <row r="154" spans="1:10">
      <c r="A154" s="139" t="s">
        <v>30</v>
      </c>
      <c r="B154" s="139" t="s">
        <v>29</v>
      </c>
      <c r="C154" s="139" t="s">
        <v>2857</v>
      </c>
      <c r="D154" s="139" t="s">
        <v>2858</v>
      </c>
      <c r="E154" s="139" t="s">
        <v>877</v>
      </c>
      <c r="F154" s="139" t="s">
        <v>878</v>
      </c>
      <c r="G154" s="140" t="s">
        <v>590</v>
      </c>
      <c r="H154" s="139" t="s">
        <v>591</v>
      </c>
      <c r="I154" s="141"/>
      <c r="J154" s="141"/>
    </row>
    <row r="155" spans="1:10">
      <c r="A155" s="139" t="s">
        <v>30</v>
      </c>
      <c r="B155" s="139" t="s">
        <v>29</v>
      </c>
      <c r="C155" s="139" t="s">
        <v>2857</v>
      </c>
      <c r="D155" s="139" t="s">
        <v>2858</v>
      </c>
      <c r="E155" s="139" t="s">
        <v>879</v>
      </c>
      <c r="F155" s="139" t="s">
        <v>880</v>
      </c>
      <c r="G155" s="140" t="s">
        <v>590</v>
      </c>
      <c r="H155" s="139" t="s">
        <v>591</v>
      </c>
      <c r="I155" s="141"/>
      <c r="J155" s="141"/>
    </row>
    <row r="156" spans="1:10">
      <c r="A156" s="139" t="s">
        <v>30</v>
      </c>
      <c r="B156" s="139" t="s">
        <v>29</v>
      </c>
      <c r="C156" s="139" t="s">
        <v>2857</v>
      </c>
      <c r="D156" s="139" t="s">
        <v>2858</v>
      </c>
      <c r="E156" s="139" t="s">
        <v>881</v>
      </c>
      <c r="F156" s="139" t="s">
        <v>882</v>
      </c>
      <c r="G156" s="140" t="s">
        <v>590</v>
      </c>
      <c r="H156" s="139" t="s">
        <v>591</v>
      </c>
      <c r="I156" s="141"/>
      <c r="J156" s="141"/>
    </row>
    <row r="157" spans="1:10">
      <c r="A157" s="139" t="s">
        <v>30</v>
      </c>
      <c r="B157" s="139" t="s">
        <v>29</v>
      </c>
      <c r="C157" s="139" t="s">
        <v>2857</v>
      </c>
      <c r="D157" s="139" t="s">
        <v>2858</v>
      </c>
      <c r="E157" s="139" t="s">
        <v>883</v>
      </c>
      <c r="F157" s="139" t="s">
        <v>884</v>
      </c>
      <c r="G157" s="140" t="s">
        <v>590</v>
      </c>
      <c r="H157" s="139" t="s">
        <v>591</v>
      </c>
      <c r="I157" s="141"/>
      <c r="J157" s="141"/>
    </row>
    <row r="158" spans="1:10">
      <c r="A158" s="139" t="s">
        <v>30</v>
      </c>
      <c r="B158" s="139" t="s">
        <v>29</v>
      </c>
      <c r="C158" s="139" t="s">
        <v>2857</v>
      </c>
      <c r="D158" s="139" t="s">
        <v>2858</v>
      </c>
      <c r="E158" s="139" t="s">
        <v>885</v>
      </c>
      <c r="F158" s="139" t="s">
        <v>886</v>
      </c>
      <c r="G158" s="140" t="s">
        <v>590</v>
      </c>
      <c r="H158" s="139" t="s">
        <v>591</v>
      </c>
      <c r="I158" s="141"/>
      <c r="J158" s="141"/>
    </row>
    <row r="159" spans="1:10">
      <c r="A159" s="139" t="s">
        <v>30</v>
      </c>
      <c r="B159" s="139" t="s">
        <v>29</v>
      </c>
      <c r="C159" s="139" t="s">
        <v>2857</v>
      </c>
      <c r="D159" s="139" t="s">
        <v>2858</v>
      </c>
      <c r="E159" s="139" t="s">
        <v>887</v>
      </c>
      <c r="F159" s="139" t="s">
        <v>735</v>
      </c>
      <c r="G159" s="140" t="s">
        <v>590</v>
      </c>
      <c r="H159" s="139" t="s">
        <v>591</v>
      </c>
      <c r="I159" s="141"/>
      <c r="J159" s="141"/>
    </row>
    <row r="160" spans="1:10">
      <c r="A160" s="139" t="s">
        <v>30</v>
      </c>
      <c r="B160" s="139" t="s">
        <v>29</v>
      </c>
      <c r="C160" s="139" t="s">
        <v>2857</v>
      </c>
      <c r="D160" s="139" t="s">
        <v>2858</v>
      </c>
      <c r="E160" s="139" t="s">
        <v>888</v>
      </c>
      <c r="F160" s="139" t="s">
        <v>889</v>
      </c>
      <c r="G160" s="140" t="s">
        <v>590</v>
      </c>
      <c r="H160" s="139" t="s">
        <v>591</v>
      </c>
      <c r="I160" s="141"/>
      <c r="J160" s="141"/>
    </row>
    <row r="161" spans="1:10">
      <c r="A161" s="139" t="s">
        <v>30</v>
      </c>
      <c r="B161" s="139" t="s">
        <v>29</v>
      </c>
      <c r="C161" s="139" t="s">
        <v>2857</v>
      </c>
      <c r="D161" s="139" t="s">
        <v>2858</v>
      </c>
      <c r="E161" s="139" t="s">
        <v>890</v>
      </c>
      <c r="F161" s="139" t="s">
        <v>891</v>
      </c>
      <c r="G161" s="140" t="s">
        <v>590</v>
      </c>
      <c r="H161" s="139" t="s">
        <v>591</v>
      </c>
      <c r="I161" s="141"/>
      <c r="J161" s="141"/>
    </row>
    <row r="162" spans="1:10">
      <c r="A162" s="139" t="s">
        <v>30</v>
      </c>
      <c r="B162" s="139" t="s">
        <v>29</v>
      </c>
      <c r="C162" s="139" t="s">
        <v>2857</v>
      </c>
      <c r="D162" s="139" t="s">
        <v>2858</v>
      </c>
      <c r="E162" s="139" t="s">
        <v>892</v>
      </c>
      <c r="F162" s="139" t="s">
        <v>893</v>
      </c>
      <c r="G162" s="140" t="s">
        <v>590</v>
      </c>
      <c r="H162" s="139" t="s">
        <v>591</v>
      </c>
      <c r="I162" s="141"/>
      <c r="J162" s="141"/>
    </row>
    <row r="163" spans="1:10">
      <c r="A163" s="139" t="s">
        <v>30</v>
      </c>
      <c r="B163" s="139" t="s">
        <v>29</v>
      </c>
      <c r="C163" s="139" t="s">
        <v>2857</v>
      </c>
      <c r="D163" s="139" t="s">
        <v>2858</v>
      </c>
      <c r="E163" s="139" t="s">
        <v>894</v>
      </c>
      <c r="F163" s="139" t="s">
        <v>895</v>
      </c>
      <c r="G163" s="140" t="s">
        <v>590</v>
      </c>
      <c r="H163" s="139" t="s">
        <v>591</v>
      </c>
      <c r="I163" s="141"/>
      <c r="J163" s="141"/>
    </row>
    <row r="164" spans="1:10">
      <c r="A164" s="139" t="s">
        <v>30</v>
      </c>
      <c r="B164" s="139" t="s">
        <v>29</v>
      </c>
      <c r="C164" s="139" t="s">
        <v>2857</v>
      </c>
      <c r="D164" s="139" t="s">
        <v>2858</v>
      </c>
      <c r="E164" s="139" t="s">
        <v>896</v>
      </c>
      <c r="F164" s="139" t="s">
        <v>897</v>
      </c>
      <c r="G164" s="140" t="s">
        <v>590</v>
      </c>
      <c r="H164" s="139" t="s">
        <v>591</v>
      </c>
      <c r="I164" s="141"/>
      <c r="J164" s="141"/>
    </row>
    <row r="165" spans="1:10">
      <c r="A165" s="139" t="s">
        <v>30</v>
      </c>
      <c r="B165" s="139" t="s">
        <v>29</v>
      </c>
      <c r="C165" s="139" t="s">
        <v>2857</v>
      </c>
      <c r="D165" s="139" t="s">
        <v>2858</v>
      </c>
      <c r="E165" s="139" t="s">
        <v>898</v>
      </c>
      <c r="F165" s="139" t="s">
        <v>899</v>
      </c>
      <c r="G165" s="140" t="s">
        <v>590</v>
      </c>
      <c r="H165" s="139" t="s">
        <v>591</v>
      </c>
      <c r="I165" s="141"/>
      <c r="J165" s="141"/>
    </row>
    <row r="166" spans="1:10">
      <c r="A166" s="139" t="s">
        <v>30</v>
      </c>
      <c r="B166" s="139" t="s">
        <v>29</v>
      </c>
      <c r="C166" s="139" t="s">
        <v>2857</v>
      </c>
      <c r="D166" s="139" t="s">
        <v>2858</v>
      </c>
      <c r="E166" s="139" t="s">
        <v>900</v>
      </c>
      <c r="F166" s="139" t="s">
        <v>901</v>
      </c>
      <c r="G166" s="140" t="s">
        <v>590</v>
      </c>
      <c r="H166" s="139" t="s">
        <v>591</v>
      </c>
      <c r="I166" s="141"/>
      <c r="J166" s="141"/>
    </row>
    <row r="167" spans="1:10">
      <c r="A167" s="139" t="s">
        <v>30</v>
      </c>
      <c r="B167" s="139" t="s">
        <v>29</v>
      </c>
      <c r="C167" s="139" t="s">
        <v>2857</v>
      </c>
      <c r="D167" s="139" t="s">
        <v>2858</v>
      </c>
      <c r="E167" s="139" t="s">
        <v>902</v>
      </c>
      <c r="F167" s="139" t="s">
        <v>903</v>
      </c>
      <c r="G167" s="140" t="s">
        <v>590</v>
      </c>
      <c r="H167" s="139" t="s">
        <v>591</v>
      </c>
      <c r="I167" s="141"/>
      <c r="J167" s="141"/>
    </row>
    <row r="168" spans="1:10">
      <c r="A168" s="139" t="s">
        <v>30</v>
      </c>
      <c r="B168" s="139" t="s">
        <v>29</v>
      </c>
      <c r="C168" s="139" t="s">
        <v>2857</v>
      </c>
      <c r="D168" s="139" t="s">
        <v>2858</v>
      </c>
      <c r="E168" s="139" t="s">
        <v>904</v>
      </c>
      <c r="F168" s="139" t="s">
        <v>905</v>
      </c>
      <c r="G168" s="140" t="s">
        <v>590</v>
      </c>
      <c r="H168" s="139" t="s">
        <v>591</v>
      </c>
      <c r="I168" s="141"/>
      <c r="J168" s="141"/>
    </row>
    <row r="169" spans="1:10">
      <c r="A169" s="139" t="s">
        <v>30</v>
      </c>
      <c r="B169" s="139" t="s">
        <v>29</v>
      </c>
      <c r="C169" s="139" t="s">
        <v>2857</v>
      </c>
      <c r="D169" s="139" t="s">
        <v>2858</v>
      </c>
      <c r="E169" s="139" t="s">
        <v>906</v>
      </c>
      <c r="F169" s="139" t="s">
        <v>907</v>
      </c>
      <c r="G169" s="140" t="s">
        <v>590</v>
      </c>
      <c r="H169" s="139" t="s">
        <v>591</v>
      </c>
      <c r="I169" s="141"/>
      <c r="J169" s="141"/>
    </row>
    <row r="170" spans="1:10">
      <c r="A170" s="139" t="s">
        <v>30</v>
      </c>
      <c r="B170" s="139" t="s">
        <v>29</v>
      </c>
      <c r="C170" s="139" t="s">
        <v>2857</v>
      </c>
      <c r="D170" s="139" t="s">
        <v>2858</v>
      </c>
      <c r="E170" s="139" t="s">
        <v>908</v>
      </c>
      <c r="F170" s="139" t="s">
        <v>909</v>
      </c>
      <c r="G170" s="140" t="s">
        <v>590</v>
      </c>
      <c r="H170" s="139" t="s">
        <v>591</v>
      </c>
      <c r="I170" s="141"/>
      <c r="J170" s="141"/>
    </row>
    <row r="171" spans="1:10">
      <c r="A171" s="139" t="s">
        <v>30</v>
      </c>
      <c r="B171" s="139" t="s">
        <v>29</v>
      </c>
      <c r="C171" s="139" t="s">
        <v>2857</v>
      </c>
      <c r="D171" s="139" t="s">
        <v>2858</v>
      </c>
      <c r="E171" s="139" t="s">
        <v>908</v>
      </c>
      <c r="F171" s="139" t="s">
        <v>909</v>
      </c>
      <c r="G171" s="140" t="s">
        <v>775</v>
      </c>
      <c r="H171" s="139" t="s">
        <v>776</v>
      </c>
      <c r="I171" s="141"/>
      <c r="J171" s="141"/>
    </row>
    <row r="172" spans="1:10">
      <c r="A172" s="139" t="s">
        <v>30</v>
      </c>
      <c r="B172" s="139" t="s">
        <v>29</v>
      </c>
      <c r="C172" s="139" t="s">
        <v>2857</v>
      </c>
      <c r="D172" s="139" t="s">
        <v>2858</v>
      </c>
      <c r="E172" s="139" t="s">
        <v>910</v>
      </c>
      <c r="F172" s="139" t="s">
        <v>911</v>
      </c>
      <c r="G172" s="140" t="s">
        <v>590</v>
      </c>
      <c r="H172" s="139" t="s">
        <v>591</v>
      </c>
      <c r="I172" s="141"/>
      <c r="J172" s="141"/>
    </row>
    <row r="173" spans="1:10">
      <c r="A173" s="139" t="s">
        <v>30</v>
      </c>
      <c r="B173" s="139" t="s">
        <v>29</v>
      </c>
      <c r="C173" s="139" t="s">
        <v>2857</v>
      </c>
      <c r="D173" s="139" t="s">
        <v>2858</v>
      </c>
      <c r="E173" s="139" t="s">
        <v>912</v>
      </c>
      <c r="F173" s="139" t="s">
        <v>913</v>
      </c>
      <c r="G173" s="140" t="s">
        <v>590</v>
      </c>
      <c r="H173" s="139" t="s">
        <v>591</v>
      </c>
      <c r="I173" s="141"/>
      <c r="J173" s="141"/>
    </row>
    <row r="174" spans="1:10">
      <c r="A174" s="139" t="s">
        <v>30</v>
      </c>
      <c r="B174" s="139" t="s">
        <v>29</v>
      </c>
      <c r="C174" s="139" t="s">
        <v>2857</v>
      </c>
      <c r="D174" s="139" t="s">
        <v>2858</v>
      </c>
      <c r="E174" s="139" t="s">
        <v>914</v>
      </c>
      <c r="F174" s="139" t="s">
        <v>915</v>
      </c>
      <c r="G174" s="140" t="s">
        <v>590</v>
      </c>
      <c r="H174" s="139" t="s">
        <v>591</v>
      </c>
      <c r="I174" s="141"/>
      <c r="J174" s="141"/>
    </row>
    <row r="175" spans="1:10">
      <c r="A175" s="139" t="s">
        <v>30</v>
      </c>
      <c r="B175" s="139" t="s">
        <v>29</v>
      </c>
      <c r="C175" s="139" t="s">
        <v>2857</v>
      </c>
      <c r="D175" s="139" t="s">
        <v>2858</v>
      </c>
      <c r="E175" s="139" t="s">
        <v>916</v>
      </c>
      <c r="F175" s="139" t="s">
        <v>917</v>
      </c>
      <c r="G175" s="140" t="s">
        <v>590</v>
      </c>
      <c r="H175" s="139" t="s">
        <v>591</v>
      </c>
      <c r="I175" s="141"/>
      <c r="J175" s="141"/>
    </row>
    <row r="176" spans="1:10">
      <c r="A176" s="139" t="s">
        <v>30</v>
      </c>
      <c r="B176" s="139" t="s">
        <v>29</v>
      </c>
      <c r="C176" s="139" t="s">
        <v>2857</v>
      </c>
      <c r="D176" s="139" t="s">
        <v>2858</v>
      </c>
      <c r="E176" s="139" t="s">
        <v>918</v>
      </c>
      <c r="F176" s="139" t="s">
        <v>919</v>
      </c>
      <c r="G176" s="140" t="s">
        <v>590</v>
      </c>
      <c r="H176" s="139" t="s">
        <v>591</v>
      </c>
      <c r="I176" s="141"/>
      <c r="J176" s="141"/>
    </row>
    <row r="177" spans="1:10">
      <c r="A177" s="139" t="s">
        <v>30</v>
      </c>
      <c r="B177" s="139" t="s">
        <v>29</v>
      </c>
      <c r="C177" s="139" t="s">
        <v>2857</v>
      </c>
      <c r="D177" s="139" t="s">
        <v>2858</v>
      </c>
      <c r="E177" s="139" t="s">
        <v>920</v>
      </c>
      <c r="F177" s="139" t="s">
        <v>921</v>
      </c>
      <c r="G177" s="140" t="s">
        <v>590</v>
      </c>
      <c r="H177" s="139" t="s">
        <v>591</v>
      </c>
      <c r="I177" s="141"/>
      <c r="J177" s="141"/>
    </row>
    <row r="178" spans="1:10">
      <c r="A178" s="139" t="s">
        <v>30</v>
      </c>
      <c r="B178" s="139" t="s">
        <v>29</v>
      </c>
      <c r="C178" s="139" t="s">
        <v>2857</v>
      </c>
      <c r="D178" s="139" t="s">
        <v>2858</v>
      </c>
      <c r="E178" s="139" t="s">
        <v>922</v>
      </c>
      <c r="F178" s="139" t="s">
        <v>923</v>
      </c>
      <c r="G178" s="140" t="s">
        <v>590</v>
      </c>
      <c r="H178" s="139" t="s">
        <v>591</v>
      </c>
      <c r="I178" s="141"/>
      <c r="J178" s="141"/>
    </row>
    <row r="179" spans="1:10">
      <c r="A179" s="139" t="s">
        <v>30</v>
      </c>
      <c r="B179" s="139" t="s">
        <v>29</v>
      </c>
      <c r="C179" s="139" t="s">
        <v>2857</v>
      </c>
      <c r="D179" s="139" t="s">
        <v>2858</v>
      </c>
      <c r="E179" s="139" t="s">
        <v>924</v>
      </c>
      <c r="F179" s="139" t="s">
        <v>925</v>
      </c>
      <c r="G179" s="140" t="s">
        <v>590</v>
      </c>
      <c r="H179" s="139" t="s">
        <v>591</v>
      </c>
      <c r="I179" s="141"/>
      <c r="J179" s="141"/>
    </row>
    <row r="180" spans="1:10">
      <c r="A180" s="139" t="s">
        <v>30</v>
      </c>
      <c r="B180" s="139" t="s">
        <v>29</v>
      </c>
      <c r="C180" s="139" t="s">
        <v>2857</v>
      </c>
      <c r="D180" s="139" t="s">
        <v>2858</v>
      </c>
      <c r="E180" s="139" t="s">
        <v>926</v>
      </c>
      <c r="F180" s="139" t="s">
        <v>927</v>
      </c>
      <c r="G180" s="140" t="s">
        <v>590</v>
      </c>
      <c r="H180" s="139" t="s">
        <v>591</v>
      </c>
      <c r="I180" s="141"/>
      <c r="J180" s="141"/>
    </row>
    <row r="181" spans="1:10">
      <c r="A181" s="139" t="s">
        <v>30</v>
      </c>
      <c r="B181" s="139" t="s">
        <v>29</v>
      </c>
      <c r="C181" s="139" t="s">
        <v>2857</v>
      </c>
      <c r="D181" s="139" t="s">
        <v>2858</v>
      </c>
      <c r="E181" s="139" t="s">
        <v>928</v>
      </c>
      <c r="F181" s="139" t="s">
        <v>929</v>
      </c>
      <c r="G181" s="140" t="s">
        <v>590</v>
      </c>
      <c r="H181" s="139" t="s">
        <v>591</v>
      </c>
      <c r="I181" s="141"/>
      <c r="J181" s="141"/>
    </row>
    <row r="182" spans="1:10">
      <c r="A182" s="139" t="s">
        <v>30</v>
      </c>
      <c r="B182" s="139" t="s">
        <v>29</v>
      </c>
      <c r="C182" s="139" t="s">
        <v>2857</v>
      </c>
      <c r="D182" s="139" t="s">
        <v>2858</v>
      </c>
      <c r="E182" s="139" t="s">
        <v>930</v>
      </c>
      <c r="F182" s="139" t="s">
        <v>931</v>
      </c>
      <c r="G182" s="140" t="s">
        <v>590</v>
      </c>
      <c r="H182" s="139" t="s">
        <v>591</v>
      </c>
      <c r="I182" s="141"/>
      <c r="J182" s="141"/>
    </row>
    <row r="183" spans="1:10">
      <c r="A183" s="139" t="s">
        <v>30</v>
      </c>
      <c r="B183" s="139" t="s">
        <v>29</v>
      </c>
      <c r="C183" s="139" t="s">
        <v>2857</v>
      </c>
      <c r="D183" s="139" t="s">
        <v>2858</v>
      </c>
      <c r="E183" s="139" t="s">
        <v>932</v>
      </c>
      <c r="F183" s="139" t="s">
        <v>933</v>
      </c>
      <c r="G183" s="140" t="s">
        <v>590</v>
      </c>
      <c r="H183" s="139" t="s">
        <v>591</v>
      </c>
      <c r="I183" s="141"/>
      <c r="J183" s="141"/>
    </row>
    <row r="184" spans="1:10">
      <c r="A184" s="139" t="s">
        <v>30</v>
      </c>
      <c r="B184" s="139" t="s">
        <v>29</v>
      </c>
      <c r="C184" s="139" t="s">
        <v>2857</v>
      </c>
      <c r="D184" s="139" t="s">
        <v>2858</v>
      </c>
      <c r="E184" s="139" t="s">
        <v>934</v>
      </c>
      <c r="F184" s="139" t="s">
        <v>935</v>
      </c>
      <c r="G184" s="140" t="s">
        <v>590</v>
      </c>
      <c r="H184" s="139" t="s">
        <v>591</v>
      </c>
      <c r="I184" s="141"/>
      <c r="J184" s="141"/>
    </row>
    <row r="185" spans="1:10">
      <c r="A185" s="139" t="s">
        <v>30</v>
      </c>
      <c r="B185" s="139" t="s">
        <v>29</v>
      </c>
      <c r="C185" s="139" t="s">
        <v>2857</v>
      </c>
      <c r="D185" s="139" t="s">
        <v>2858</v>
      </c>
      <c r="E185" s="139" t="s">
        <v>936</v>
      </c>
      <c r="F185" s="139" t="s">
        <v>937</v>
      </c>
      <c r="G185" s="140" t="s">
        <v>590</v>
      </c>
      <c r="H185" s="139" t="s">
        <v>591</v>
      </c>
      <c r="I185" s="141"/>
      <c r="J185" s="141"/>
    </row>
    <row r="186" spans="1:10">
      <c r="A186" s="139" t="s">
        <v>30</v>
      </c>
      <c r="B186" s="139" t="s">
        <v>29</v>
      </c>
      <c r="C186" s="139" t="s">
        <v>2857</v>
      </c>
      <c r="D186" s="139" t="s">
        <v>2858</v>
      </c>
      <c r="E186" s="139" t="s">
        <v>938</v>
      </c>
      <c r="F186" s="139" t="s">
        <v>939</v>
      </c>
      <c r="G186" s="140" t="s">
        <v>590</v>
      </c>
      <c r="H186" s="139" t="s">
        <v>591</v>
      </c>
      <c r="I186" s="141"/>
      <c r="J186" s="141"/>
    </row>
    <row r="187" spans="1:10">
      <c r="A187" s="139" t="s">
        <v>30</v>
      </c>
      <c r="B187" s="139" t="s">
        <v>29</v>
      </c>
      <c r="C187" s="139" t="s">
        <v>2857</v>
      </c>
      <c r="D187" s="139" t="s">
        <v>2858</v>
      </c>
      <c r="E187" s="139" t="s">
        <v>940</v>
      </c>
      <c r="F187" s="139" t="s">
        <v>941</v>
      </c>
      <c r="G187" s="140" t="s">
        <v>590</v>
      </c>
      <c r="H187" s="139" t="s">
        <v>591</v>
      </c>
      <c r="I187" s="141"/>
      <c r="J187" s="141"/>
    </row>
    <row r="188" spans="1:10">
      <c r="A188" s="139" t="s">
        <v>30</v>
      </c>
      <c r="B188" s="139" t="s">
        <v>29</v>
      </c>
      <c r="C188" s="139" t="s">
        <v>2857</v>
      </c>
      <c r="D188" s="139" t="s">
        <v>2858</v>
      </c>
      <c r="E188" s="139" t="s">
        <v>942</v>
      </c>
      <c r="F188" s="139" t="s">
        <v>943</v>
      </c>
      <c r="G188" s="140" t="s">
        <v>590</v>
      </c>
      <c r="H188" s="139" t="s">
        <v>591</v>
      </c>
      <c r="I188" s="141"/>
      <c r="J188" s="141"/>
    </row>
    <row r="189" spans="1:10">
      <c r="A189" s="139" t="s">
        <v>30</v>
      </c>
      <c r="B189" s="139" t="s">
        <v>29</v>
      </c>
      <c r="C189" s="139" t="s">
        <v>2857</v>
      </c>
      <c r="D189" s="139" t="s">
        <v>2858</v>
      </c>
      <c r="E189" s="139" t="s">
        <v>944</v>
      </c>
      <c r="F189" s="139" t="s">
        <v>850</v>
      </c>
      <c r="G189" s="140" t="s">
        <v>590</v>
      </c>
      <c r="H189" s="139" t="s">
        <v>591</v>
      </c>
      <c r="I189" s="141"/>
      <c r="J189" s="141"/>
    </row>
    <row r="190" spans="1:10">
      <c r="A190" s="139" t="s">
        <v>30</v>
      </c>
      <c r="B190" s="139" t="s">
        <v>29</v>
      </c>
      <c r="C190" s="139" t="s">
        <v>2857</v>
      </c>
      <c r="D190" s="139" t="s">
        <v>2858</v>
      </c>
      <c r="E190" s="139" t="s">
        <v>945</v>
      </c>
      <c r="F190" s="139" t="s">
        <v>946</v>
      </c>
      <c r="G190" s="140" t="s">
        <v>590</v>
      </c>
      <c r="H190" s="139" t="s">
        <v>591</v>
      </c>
      <c r="I190" s="141"/>
      <c r="J190" s="141"/>
    </row>
    <row r="191" spans="1:10">
      <c r="A191" s="139" t="s">
        <v>30</v>
      </c>
      <c r="B191" s="139" t="s">
        <v>29</v>
      </c>
      <c r="C191" s="139" t="s">
        <v>2857</v>
      </c>
      <c r="D191" s="139" t="s">
        <v>2858</v>
      </c>
      <c r="E191" s="139" t="s">
        <v>947</v>
      </c>
      <c r="F191" s="139" t="s">
        <v>703</v>
      </c>
      <c r="G191" s="140" t="s">
        <v>590</v>
      </c>
      <c r="H191" s="139" t="s">
        <v>591</v>
      </c>
      <c r="I191" s="141"/>
      <c r="J191" s="141"/>
    </row>
    <row r="192" spans="1:10">
      <c r="A192" s="139" t="s">
        <v>30</v>
      </c>
      <c r="B192" s="139" t="s">
        <v>29</v>
      </c>
      <c r="C192" s="139" t="s">
        <v>2857</v>
      </c>
      <c r="D192" s="139" t="s">
        <v>2858</v>
      </c>
      <c r="E192" s="139" t="s">
        <v>948</v>
      </c>
      <c r="F192" s="139" t="s">
        <v>697</v>
      </c>
      <c r="G192" s="140" t="s">
        <v>590</v>
      </c>
      <c r="H192" s="139" t="s">
        <v>591</v>
      </c>
      <c r="I192" s="141"/>
      <c r="J192" s="141"/>
    </row>
    <row r="193" spans="1:10">
      <c r="A193" s="139" t="s">
        <v>30</v>
      </c>
      <c r="B193" s="139" t="s">
        <v>29</v>
      </c>
      <c r="C193" s="139" t="s">
        <v>2857</v>
      </c>
      <c r="D193" s="139" t="s">
        <v>2858</v>
      </c>
      <c r="E193" s="139" t="s">
        <v>949</v>
      </c>
      <c r="F193" s="139" t="s">
        <v>950</v>
      </c>
      <c r="G193" s="140" t="s">
        <v>590</v>
      </c>
      <c r="H193" s="139" t="s">
        <v>591</v>
      </c>
      <c r="I193" s="141"/>
      <c r="J193" s="141"/>
    </row>
    <row r="194" spans="1:10">
      <c r="A194" s="139" t="s">
        <v>30</v>
      </c>
      <c r="B194" s="139" t="s">
        <v>29</v>
      </c>
      <c r="C194" s="139" t="s">
        <v>2857</v>
      </c>
      <c r="D194" s="139" t="s">
        <v>2858</v>
      </c>
      <c r="E194" s="139" t="s">
        <v>951</v>
      </c>
      <c r="F194" s="139" t="s">
        <v>705</v>
      </c>
      <c r="G194" s="140" t="s">
        <v>590</v>
      </c>
      <c r="H194" s="139" t="s">
        <v>591</v>
      </c>
      <c r="I194" s="141"/>
      <c r="J194" s="141"/>
    </row>
    <row r="195" spans="1:10">
      <c r="A195" s="139" t="s">
        <v>30</v>
      </c>
      <c r="B195" s="139" t="s">
        <v>29</v>
      </c>
      <c r="C195" s="139" t="s">
        <v>2859</v>
      </c>
      <c r="D195" s="139" t="s">
        <v>2860</v>
      </c>
      <c r="E195" s="139" t="s">
        <v>952</v>
      </c>
      <c r="F195" s="139" t="s">
        <v>953</v>
      </c>
      <c r="G195" s="140" t="s">
        <v>590</v>
      </c>
      <c r="H195" s="139" t="s">
        <v>591</v>
      </c>
      <c r="I195" s="141"/>
      <c r="J195" s="141"/>
    </row>
    <row r="196" spans="1:10">
      <c r="A196" s="139" t="s">
        <v>341</v>
      </c>
      <c r="B196" s="139" t="s">
        <v>2863</v>
      </c>
      <c r="C196" s="139" t="s">
        <v>2859</v>
      </c>
      <c r="D196" s="139" t="s">
        <v>2860</v>
      </c>
      <c r="E196" s="139" t="s">
        <v>954</v>
      </c>
      <c r="F196" s="139" t="s">
        <v>955</v>
      </c>
      <c r="G196" s="140" t="s">
        <v>644</v>
      </c>
      <c r="H196" s="139" t="s">
        <v>645</v>
      </c>
      <c r="I196" s="141"/>
      <c r="J196" s="141"/>
    </row>
    <row r="197" spans="1:10">
      <c r="A197" s="139" t="s">
        <v>341</v>
      </c>
      <c r="B197" s="139" t="s">
        <v>2863</v>
      </c>
      <c r="C197" s="139" t="s">
        <v>2859</v>
      </c>
      <c r="D197" s="139" t="s">
        <v>2860</v>
      </c>
      <c r="E197" s="139" t="s">
        <v>956</v>
      </c>
      <c r="F197" s="139" t="s">
        <v>957</v>
      </c>
      <c r="G197" s="140" t="s">
        <v>644</v>
      </c>
      <c r="H197" s="139" t="s">
        <v>645</v>
      </c>
      <c r="I197" s="141"/>
      <c r="J197" s="141"/>
    </row>
    <row r="198" spans="1:10">
      <c r="A198" s="139" t="s">
        <v>341</v>
      </c>
      <c r="B198" s="139" t="s">
        <v>2863</v>
      </c>
      <c r="C198" s="139" t="s">
        <v>2859</v>
      </c>
      <c r="D198" s="139" t="s">
        <v>2860</v>
      </c>
      <c r="E198" s="139" t="s">
        <v>958</v>
      </c>
      <c r="F198" s="139" t="s">
        <v>959</v>
      </c>
      <c r="G198" s="140" t="s">
        <v>644</v>
      </c>
      <c r="H198" s="139" t="s">
        <v>645</v>
      </c>
      <c r="I198" s="141"/>
      <c r="J198" s="141"/>
    </row>
    <row r="199" spans="1:10">
      <c r="A199" s="139" t="s">
        <v>341</v>
      </c>
      <c r="B199" s="139" t="s">
        <v>2863</v>
      </c>
      <c r="C199" s="139" t="s">
        <v>2859</v>
      </c>
      <c r="D199" s="139" t="s">
        <v>2860</v>
      </c>
      <c r="E199" s="139" t="s">
        <v>960</v>
      </c>
      <c r="F199" s="139" t="s">
        <v>961</v>
      </c>
      <c r="G199" s="140" t="s">
        <v>644</v>
      </c>
      <c r="H199" s="139" t="s">
        <v>645</v>
      </c>
      <c r="I199" s="141"/>
      <c r="J199" s="141"/>
    </row>
    <row r="200" spans="1:10">
      <c r="A200" s="139" t="s">
        <v>341</v>
      </c>
      <c r="B200" s="139" t="s">
        <v>2863</v>
      </c>
      <c r="C200" s="139" t="s">
        <v>2859</v>
      </c>
      <c r="D200" s="139" t="s">
        <v>2860</v>
      </c>
      <c r="E200" s="139" t="s">
        <v>962</v>
      </c>
      <c r="F200" s="139" t="s">
        <v>735</v>
      </c>
      <c r="G200" s="140" t="s">
        <v>644</v>
      </c>
      <c r="H200" s="139" t="s">
        <v>645</v>
      </c>
      <c r="I200" s="141"/>
      <c r="J200" s="141"/>
    </row>
    <row r="201" spans="1:10">
      <c r="A201" s="139" t="s">
        <v>341</v>
      </c>
      <c r="B201" s="139" t="s">
        <v>2863</v>
      </c>
      <c r="C201" s="139" t="s">
        <v>2859</v>
      </c>
      <c r="D201" s="139" t="s">
        <v>2860</v>
      </c>
      <c r="E201" s="139" t="s">
        <v>963</v>
      </c>
      <c r="F201" s="139" t="s">
        <v>964</v>
      </c>
      <c r="G201" s="140" t="s">
        <v>644</v>
      </c>
      <c r="H201" s="139" t="s">
        <v>645</v>
      </c>
      <c r="I201" s="141"/>
      <c r="J201" s="141"/>
    </row>
    <row r="202" spans="1:10">
      <c r="A202" s="139" t="s">
        <v>341</v>
      </c>
      <c r="B202" s="139" t="s">
        <v>2863</v>
      </c>
      <c r="C202" s="139" t="s">
        <v>2859</v>
      </c>
      <c r="D202" s="139" t="s">
        <v>2860</v>
      </c>
      <c r="E202" s="139" t="s">
        <v>965</v>
      </c>
      <c r="F202" s="139" t="s">
        <v>966</v>
      </c>
      <c r="G202" s="140" t="s">
        <v>644</v>
      </c>
      <c r="H202" s="139" t="s">
        <v>645</v>
      </c>
      <c r="I202" s="141"/>
      <c r="J202" s="141"/>
    </row>
    <row r="203" spans="1:10">
      <c r="A203" s="139" t="s">
        <v>341</v>
      </c>
      <c r="B203" s="139" t="s">
        <v>2863</v>
      </c>
      <c r="C203" s="139" t="s">
        <v>2859</v>
      </c>
      <c r="D203" s="139" t="s">
        <v>2860</v>
      </c>
      <c r="E203" s="139" t="s">
        <v>967</v>
      </c>
      <c r="F203" s="139" t="s">
        <v>968</v>
      </c>
      <c r="G203" s="140" t="s">
        <v>644</v>
      </c>
      <c r="H203" s="139" t="s">
        <v>645</v>
      </c>
      <c r="I203" s="141"/>
      <c r="J203" s="141"/>
    </row>
    <row r="204" spans="1:10">
      <c r="A204" s="139" t="s">
        <v>341</v>
      </c>
      <c r="B204" s="139" t="s">
        <v>2863</v>
      </c>
      <c r="C204" s="139" t="s">
        <v>2859</v>
      </c>
      <c r="D204" s="139" t="s">
        <v>2860</v>
      </c>
      <c r="E204" s="139" t="s">
        <v>969</v>
      </c>
      <c r="F204" s="139" t="s">
        <v>970</v>
      </c>
      <c r="G204" s="140" t="s">
        <v>644</v>
      </c>
      <c r="H204" s="139" t="s">
        <v>645</v>
      </c>
      <c r="I204" s="141"/>
      <c r="J204" s="141"/>
    </row>
    <row r="205" spans="1:10">
      <c r="A205" s="139" t="s">
        <v>341</v>
      </c>
      <c r="B205" s="139" t="s">
        <v>2863</v>
      </c>
      <c r="C205" s="139" t="s">
        <v>2859</v>
      </c>
      <c r="D205" s="139" t="s">
        <v>2860</v>
      </c>
      <c r="E205" s="139" t="s">
        <v>971</v>
      </c>
      <c r="F205" s="139" t="s">
        <v>703</v>
      </c>
      <c r="G205" s="140" t="s">
        <v>644</v>
      </c>
      <c r="H205" s="139" t="s">
        <v>645</v>
      </c>
      <c r="I205" s="141"/>
      <c r="J205" s="141"/>
    </row>
    <row r="206" spans="1:10">
      <c r="A206" s="139" t="s">
        <v>341</v>
      </c>
      <c r="B206" s="139" t="s">
        <v>2863</v>
      </c>
      <c r="C206" s="139" t="s">
        <v>2859</v>
      </c>
      <c r="D206" s="139" t="s">
        <v>2860</v>
      </c>
      <c r="E206" s="139" t="s">
        <v>972</v>
      </c>
      <c r="F206" s="139" t="s">
        <v>697</v>
      </c>
      <c r="G206" s="140" t="s">
        <v>644</v>
      </c>
      <c r="H206" s="139" t="s">
        <v>645</v>
      </c>
      <c r="I206" s="141"/>
      <c r="J206" s="141"/>
    </row>
    <row r="207" spans="1:10">
      <c r="A207" s="139" t="s">
        <v>341</v>
      </c>
      <c r="B207" s="139" t="s">
        <v>2863</v>
      </c>
      <c r="C207" s="139" t="s">
        <v>2859</v>
      </c>
      <c r="D207" s="139" t="s">
        <v>2860</v>
      </c>
      <c r="E207" s="139" t="s">
        <v>973</v>
      </c>
      <c r="F207" s="139" t="s">
        <v>974</v>
      </c>
      <c r="G207" s="140" t="s">
        <v>644</v>
      </c>
      <c r="H207" s="139" t="s">
        <v>645</v>
      </c>
      <c r="I207" s="141"/>
      <c r="J207" s="141"/>
    </row>
    <row r="208" spans="1:10">
      <c r="A208" s="139" t="s">
        <v>341</v>
      </c>
      <c r="B208" s="139" t="s">
        <v>2863</v>
      </c>
      <c r="C208" s="139" t="s">
        <v>2859</v>
      </c>
      <c r="D208" s="139" t="s">
        <v>2860</v>
      </c>
      <c r="E208" s="139" t="s">
        <v>975</v>
      </c>
      <c r="F208" s="139" t="s">
        <v>705</v>
      </c>
      <c r="G208" s="140" t="s">
        <v>644</v>
      </c>
      <c r="H208" s="139" t="s">
        <v>645</v>
      </c>
      <c r="I208" s="141"/>
      <c r="J208" s="141"/>
    </row>
    <row r="209" spans="1:10">
      <c r="A209" s="139" t="s">
        <v>418</v>
      </c>
      <c r="B209" s="139" t="s">
        <v>2864</v>
      </c>
      <c r="C209" s="139" t="s">
        <v>2859</v>
      </c>
      <c r="D209" s="139" t="s">
        <v>2860</v>
      </c>
      <c r="E209" s="139" t="s">
        <v>976</v>
      </c>
      <c r="F209" s="139" t="s">
        <v>977</v>
      </c>
      <c r="G209" s="140" t="s">
        <v>644</v>
      </c>
      <c r="H209" s="139" t="s">
        <v>645</v>
      </c>
      <c r="I209" s="141"/>
      <c r="J209" s="141"/>
    </row>
    <row r="210" spans="1:10">
      <c r="A210" s="139" t="s">
        <v>418</v>
      </c>
      <c r="B210" s="139" t="s">
        <v>2864</v>
      </c>
      <c r="C210" s="139" t="s">
        <v>2859</v>
      </c>
      <c r="D210" s="139" t="s">
        <v>2860</v>
      </c>
      <c r="E210" s="139" t="s">
        <v>978</v>
      </c>
      <c r="F210" s="139" t="s">
        <v>979</v>
      </c>
      <c r="G210" s="140" t="s">
        <v>644</v>
      </c>
      <c r="H210" s="139" t="s">
        <v>645</v>
      </c>
      <c r="I210" s="141"/>
      <c r="J210" s="141"/>
    </row>
    <row r="211" spans="1:10">
      <c r="A211" s="139" t="s">
        <v>2865</v>
      </c>
      <c r="B211" s="139" t="s">
        <v>2866</v>
      </c>
      <c r="C211" s="139" t="s">
        <v>2859</v>
      </c>
      <c r="D211" s="139" t="s">
        <v>2860</v>
      </c>
      <c r="E211" s="139" t="s">
        <v>980</v>
      </c>
      <c r="F211" s="139" t="s">
        <v>981</v>
      </c>
      <c r="G211" s="140" t="s">
        <v>596</v>
      </c>
      <c r="H211" s="139" t="s">
        <v>597</v>
      </c>
      <c r="I211" s="141"/>
      <c r="J211" s="141"/>
    </row>
    <row r="212" spans="1:10">
      <c r="A212" s="139" t="s">
        <v>2865</v>
      </c>
      <c r="B212" s="139" t="s">
        <v>2866</v>
      </c>
      <c r="C212" s="139" t="s">
        <v>2859</v>
      </c>
      <c r="D212" s="139" t="s">
        <v>2860</v>
      </c>
      <c r="E212" s="139" t="s">
        <v>982</v>
      </c>
      <c r="F212" s="139" t="s">
        <v>983</v>
      </c>
      <c r="G212" s="140" t="s">
        <v>596</v>
      </c>
      <c r="H212" s="139" t="s">
        <v>597</v>
      </c>
      <c r="I212" s="141"/>
      <c r="J212" s="141"/>
    </row>
    <row r="213" spans="1:10">
      <c r="A213" s="139" t="s">
        <v>2865</v>
      </c>
      <c r="B213" s="139" t="s">
        <v>2866</v>
      </c>
      <c r="C213" s="139" t="s">
        <v>2859</v>
      </c>
      <c r="D213" s="139" t="s">
        <v>2860</v>
      </c>
      <c r="E213" s="139" t="s">
        <v>984</v>
      </c>
      <c r="F213" s="139" t="s">
        <v>985</v>
      </c>
      <c r="G213" s="140" t="s">
        <v>596</v>
      </c>
      <c r="H213" s="139" t="s">
        <v>597</v>
      </c>
      <c r="I213" s="141"/>
      <c r="J213" s="141"/>
    </row>
    <row r="214" spans="1:10">
      <c r="A214" s="139" t="s">
        <v>2865</v>
      </c>
      <c r="B214" s="139" t="s">
        <v>2866</v>
      </c>
      <c r="C214" s="139" t="s">
        <v>2859</v>
      </c>
      <c r="D214" s="139" t="s">
        <v>2860</v>
      </c>
      <c r="E214" s="139" t="s">
        <v>986</v>
      </c>
      <c r="F214" s="139" t="s">
        <v>735</v>
      </c>
      <c r="G214" s="140" t="s">
        <v>596</v>
      </c>
      <c r="H214" s="139" t="s">
        <v>597</v>
      </c>
      <c r="I214" s="141"/>
      <c r="J214" s="141"/>
    </row>
    <row r="215" spans="1:10">
      <c r="A215" s="139" t="s">
        <v>2865</v>
      </c>
      <c r="B215" s="139" t="s">
        <v>2866</v>
      </c>
      <c r="C215" s="139" t="s">
        <v>2859</v>
      </c>
      <c r="D215" s="139" t="s">
        <v>2860</v>
      </c>
      <c r="E215" s="139" t="s">
        <v>987</v>
      </c>
      <c r="F215" s="139" t="s">
        <v>988</v>
      </c>
      <c r="G215" s="140" t="s">
        <v>596</v>
      </c>
      <c r="H215" s="139" t="s">
        <v>597</v>
      </c>
      <c r="I215" s="141"/>
      <c r="J215" s="141"/>
    </row>
    <row r="216" spans="1:10">
      <c r="A216" s="139" t="s">
        <v>2865</v>
      </c>
      <c r="B216" s="139" t="s">
        <v>2866</v>
      </c>
      <c r="C216" s="139" t="s">
        <v>2859</v>
      </c>
      <c r="D216" s="139" t="s">
        <v>2860</v>
      </c>
      <c r="E216" s="139" t="s">
        <v>989</v>
      </c>
      <c r="F216" s="139" t="s">
        <v>990</v>
      </c>
      <c r="G216" s="140" t="s">
        <v>596</v>
      </c>
      <c r="H216" s="139" t="s">
        <v>597</v>
      </c>
      <c r="I216" s="141"/>
      <c r="J216" s="141"/>
    </row>
    <row r="217" spans="1:10">
      <c r="A217" s="139" t="s">
        <v>2867</v>
      </c>
      <c r="B217" s="139" t="s">
        <v>2868</v>
      </c>
      <c r="C217" s="139" t="s">
        <v>2861</v>
      </c>
      <c r="D217" s="139" t="s">
        <v>2862</v>
      </c>
      <c r="E217" s="139" t="s">
        <v>991</v>
      </c>
      <c r="F217" s="139" t="s">
        <v>992</v>
      </c>
      <c r="G217" s="140" t="s">
        <v>993</v>
      </c>
      <c r="H217" s="139" t="s">
        <v>994</v>
      </c>
      <c r="I217" s="141"/>
      <c r="J217" s="141"/>
    </row>
    <row r="218" spans="1:10">
      <c r="A218" s="139" t="s">
        <v>2867</v>
      </c>
      <c r="B218" s="139" t="s">
        <v>2868</v>
      </c>
      <c r="C218" s="139" t="s">
        <v>2861</v>
      </c>
      <c r="D218" s="139" t="s">
        <v>2862</v>
      </c>
      <c r="E218" s="139" t="s">
        <v>995</v>
      </c>
      <c r="F218" s="139" t="s">
        <v>996</v>
      </c>
      <c r="G218" s="140" t="s">
        <v>993</v>
      </c>
      <c r="H218" s="139" t="s">
        <v>994</v>
      </c>
      <c r="I218" s="141"/>
      <c r="J218" s="141"/>
    </row>
    <row r="219" spans="1:10">
      <c r="A219" s="139" t="s">
        <v>2867</v>
      </c>
      <c r="B219" s="139" t="s">
        <v>2868</v>
      </c>
      <c r="C219" s="139" t="s">
        <v>2861</v>
      </c>
      <c r="D219" s="139" t="s">
        <v>2862</v>
      </c>
      <c r="E219" s="139" t="s">
        <v>997</v>
      </c>
      <c r="F219" s="139" t="s">
        <v>998</v>
      </c>
      <c r="G219" s="140" t="s">
        <v>999</v>
      </c>
      <c r="H219" s="139" t="s">
        <v>1000</v>
      </c>
      <c r="I219" s="141"/>
      <c r="J219" s="141"/>
    </row>
    <row r="220" spans="1:10">
      <c r="A220" s="139" t="s">
        <v>2867</v>
      </c>
      <c r="B220" s="139" t="s">
        <v>2868</v>
      </c>
      <c r="C220" s="139" t="s">
        <v>2861</v>
      </c>
      <c r="D220" s="139" t="s">
        <v>2862</v>
      </c>
      <c r="E220" s="139" t="s">
        <v>1001</v>
      </c>
      <c r="F220" s="139" t="s">
        <v>1002</v>
      </c>
      <c r="G220" s="140" t="s">
        <v>993</v>
      </c>
      <c r="H220" s="139" t="s">
        <v>994</v>
      </c>
      <c r="I220" s="141"/>
      <c r="J220" s="141"/>
    </row>
    <row r="221" spans="1:10">
      <c r="A221" s="139" t="s">
        <v>2867</v>
      </c>
      <c r="B221" s="139" t="s">
        <v>2868</v>
      </c>
      <c r="C221" s="139" t="s">
        <v>2861</v>
      </c>
      <c r="D221" s="139" t="s">
        <v>2862</v>
      </c>
      <c r="E221" s="139" t="s">
        <v>1003</v>
      </c>
      <c r="F221" s="139" t="s">
        <v>1004</v>
      </c>
      <c r="G221" s="140" t="s">
        <v>993</v>
      </c>
      <c r="H221" s="139" t="s">
        <v>994</v>
      </c>
      <c r="I221" s="141"/>
      <c r="J221" s="141"/>
    </row>
    <row r="222" spans="1:10">
      <c r="A222" s="139" t="s">
        <v>2867</v>
      </c>
      <c r="B222" s="139" t="s">
        <v>2868</v>
      </c>
      <c r="C222" s="139" t="s">
        <v>2861</v>
      </c>
      <c r="D222" s="139" t="s">
        <v>2862</v>
      </c>
      <c r="E222" s="139" t="s">
        <v>1005</v>
      </c>
      <c r="F222" s="139" t="s">
        <v>1006</v>
      </c>
      <c r="G222" s="140" t="s">
        <v>993</v>
      </c>
      <c r="H222" s="139" t="s">
        <v>994</v>
      </c>
      <c r="I222" s="141"/>
      <c r="J222" s="141"/>
    </row>
    <row r="223" spans="1:10">
      <c r="A223" s="139" t="s">
        <v>2867</v>
      </c>
      <c r="B223" s="139" t="s">
        <v>2868</v>
      </c>
      <c r="C223" s="139" t="s">
        <v>2861</v>
      </c>
      <c r="D223" s="139" t="s">
        <v>2862</v>
      </c>
      <c r="E223" s="139" t="s">
        <v>1007</v>
      </c>
      <c r="F223" s="139" t="s">
        <v>1008</v>
      </c>
      <c r="G223" s="140" t="s">
        <v>993</v>
      </c>
      <c r="H223" s="139" t="s">
        <v>994</v>
      </c>
      <c r="I223" s="141"/>
      <c r="J223" s="141"/>
    </row>
    <row r="224" spans="1:10">
      <c r="A224" s="139" t="s">
        <v>2867</v>
      </c>
      <c r="B224" s="139" t="s">
        <v>2868</v>
      </c>
      <c r="C224" s="139" t="s">
        <v>2861</v>
      </c>
      <c r="D224" s="139" t="s">
        <v>2862</v>
      </c>
      <c r="E224" s="139" t="s">
        <v>1007</v>
      </c>
      <c r="F224" s="139" t="s">
        <v>1008</v>
      </c>
      <c r="G224" s="140" t="s">
        <v>578</v>
      </c>
      <c r="H224" s="139" t="s">
        <v>579</v>
      </c>
      <c r="I224" s="141"/>
      <c r="J224" s="141"/>
    </row>
    <row r="225" spans="1:10">
      <c r="A225" s="139" t="s">
        <v>2867</v>
      </c>
      <c r="B225" s="139" t="s">
        <v>2868</v>
      </c>
      <c r="C225" s="139" t="s">
        <v>2861</v>
      </c>
      <c r="D225" s="139" t="s">
        <v>2862</v>
      </c>
      <c r="E225" s="139" t="s">
        <v>1009</v>
      </c>
      <c r="F225" s="139" t="s">
        <v>1010</v>
      </c>
      <c r="G225" s="140" t="s">
        <v>993</v>
      </c>
      <c r="H225" s="139" t="s">
        <v>994</v>
      </c>
      <c r="I225" s="141"/>
      <c r="J225" s="141"/>
    </row>
    <row r="226" spans="1:10">
      <c r="A226" s="139" t="s">
        <v>2867</v>
      </c>
      <c r="B226" s="139" t="s">
        <v>2868</v>
      </c>
      <c r="C226" s="139" t="s">
        <v>2861</v>
      </c>
      <c r="D226" s="139" t="s">
        <v>2862</v>
      </c>
      <c r="E226" s="139" t="s">
        <v>1011</v>
      </c>
      <c r="F226" s="139" t="s">
        <v>1012</v>
      </c>
      <c r="G226" s="140" t="s">
        <v>993</v>
      </c>
      <c r="H226" s="139" t="s">
        <v>994</v>
      </c>
      <c r="I226" s="141"/>
      <c r="J226" s="141"/>
    </row>
    <row r="227" spans="1:10">
      <c r="A227" s="139" t="s">
        <v>2867</v>
      </c>
      <c r="B227" s="139" t="s">
        <v>2868</v>
      </c>
      <c r="C227" s="139" t="s">
        <v>2861</v>
      </c>
      <c r="D227" s="139" t="s">
        <v>2862</v>
      </c>
      <c r="E227" s="139" t="s">
        <v>1013</v>
      </c>
      <c r="F227" s="139" t="s">
        <v>1014</v>
      </c>
      <c r="G227" s="140" t="s">
        <v>993</v>
      </c>
      <c r="H227" s="139" t="s">
        <v>994</v>
      </c>
      <c r="I227" s="141"/>
      <c r="J227" s="141"/>
    </row>
    <row r="228" spans="1:10">
      <c r="A228" s="139" t="s">
        <v>2867</v>
      </c>
      <c r="B228" s="139" t="s">
        <v>2868</v>
      </c>
      <c r="C228" s="139" t="s">
        <v>2861</v>
      </c>
      <c r="D228" s="139" t="s">
        <v>2862</v>
      </c>
      <c r="E228" s="139" t="s">
        <v>1015</v>
      </c>
      <c r="F228" s="139" t="s">
        <v>1016</v>
      </c>
      <c r="G228" s="140" t="s">
        <v>993</v>
      </c>
      <c r="H228" s="139" t="s">
        <v>994</v>
      </c>
      <c r="I228" s="141"/>
      <c r="J228" s="141"/>
    </row>
    <row r="229" spans="1:10">
      <c r="A229" s="139" t="s">
        <v>2867</v>
      </c>
      <c r="B229" s="139" t="s">
        <v>2868</v>
      </c>
      <c r="C229" s="139" t="s">
        <v>2861</v>
      </c>
      <c r="D229" s="139" t="s">
        <v>2862</v>
      </c>
      <c r="E229" s="139" t="s">
        <v>1017</v>
      </c>
      <c r="F229" s="139" t="s">
        <v>1018</v>
      </c>
      <c r="G229" s="140" t="s">
        <v>578</v>
      </c>
      <c r="H229" s="139" t="s">
        <v>579</v>
      </c>
      <c r="I229" s="141"/>
      <c r="J229" s="141"/>
    </row>
    <row r="230" spans="1:10">
      <c r="A230" s="139" t="s">
        <v>2867</v>
      </c>
      <c r="B230" s="139" t="s">
        <v>2868</v>
      </c>
      <c r="C230" s="139" t="s">
        <v>2861</v>
      </c>
      <c r="D230" s="139" t="s">
        <v>2862</v>
      </c>
      <c r="E230" s="139" t="s">
        <v>1019</v>
      </c>
      <c r="F230" s="139" t="s">
        <v>707</v>
      </c>
      <c r="G230" s="140" t="s">
        <v>578</v>
      </c>
      <c r="H230" s="139" t="s">
        <v>579</v>
      </c>
      <c r="I230" s="141"/>
      <c r="J230" s="141"/>
    </row>
    <row r="231" spans="1:10">
      <c r="A231" s="139" t="s">
        <v>2867</v>
      </c>
      <c r="B231" s="139" t="s">
        <v>2868</v>
      </c>
      <c r="C231" s="139" t="s">
        <v>2861</v>
      </c>
      <c r="D231" s="139" t="s">
        <v>2862</v>
      </c>
      <c r="E231" s="139" t="s">
        <v>1020</v>
      </c>
      <c r="F231" s="139" t="s">
        <v>1021</v>
      </c>
      <c r="G231" s="140" t="s">
        <v>993</v>
      </c>
      <c r="H231" s="139" t="s">
        <v>994</v>
      </c>
      <c r="I231" s="141"/>
      <c r="J231" s="141"/>
    </row>
    <row r="232" spans="1:10">
      <c r="A232" s="139" t="s">
        <v>2867</v>
      </c>
      <c r="B232" s="139" t="s">
        <v>2868</v>
      </c>
      <c r="C232" s="139" t="s">
        <v>2861</v>
      </c>
      <c r="D232" s="139" t="s">
        <v>2862</v>
      </c>
      <c r="E232" s="139" t="s">
        <v>1022</v>
      </c>
      <c r="F232" s="139" t="s">
        <v>1023</v>
      </c>
      <c r="G232" s="140" t="s">
        <v>993</v>
      </c>
      <c r="H232" s="139" t="s">
        <v>994</v>
      </c>
      <c r="I232" s="141"/>
      <c r="J232" s="141"/>
    </row>
    <row r="233" spans="1:10">
      <c r="A233" s="139" t="s">
        <v>2869</v>
      </c>
      <c r="B233" s="139" t="s">
        <v>2870</v>
      </c>
      <c r="C233" s="139" t="s">
        <v>2859</v>
      </c>
      <c r="D233" s="139" t="s">
        <v>2860</v>
      </c>
      <c r="E233" s="139" t="s">
        <v>1024</v>
      </c>
      <c r="F233" s="139" t="s">
        <v>1025</v>
      </c>
      <c r="G233" s="140" t="s">
        <v>644</v>
      </c>
      <c r="H233" s="139" t="s">
        <v>645</v>
      </c>
      <c r="I233" s="141"/>
      <c r="J233" s="141"/>
    </row>
    <row r="234" spans="1:10">
      <c r="A234" s="139" t="s">
        <v>2869</v>
      </c>
      <c r="B234" s="139" t="s">
        <v>2870</v>
      </c>
      <c r="C234" s="139" t="s">
        <v>2859</v>
      </c>
      <c r="D234" s="139" t="s">
        <v>2860</v>
      </c>
      <c r="E234" s="139" t="s">
        <v>1026</v>
      </c>
      <c r="F234" s="139" t="s">
        <v>1027</v>
      </c>
      <c r="G234" s="140" t="s">
        <v>644</v>
      </c>
      <c r="H234" s="139" t="s">
        <v>645</v>
      </c>
      <c r="I234" s="141"/>
      <c r="J234" s="141"/>
    </row>
    <row r="235" spans="1:10">
      <c r="A235" s="139" t="s">
        <v>2869</v>
      </c>
      <c r="B235" s="139" t="s">
        <v>2870</v>
      </c>
      <c r="C235" s="139" t="s">
        <v>2859</v>
      </c>
      <c r="D235" s="139" t="s">
        <v>2860</v>
      </c>
      <c r="E235" s="139" t="s">
        <v>1028</v>
      </c>
      <c r="F235" s="139" t="s">
        <v>735</v>
      </c>
      <c r="G235" s="140" t="s">
        <v>644</v>
      </c>
      <c r="H235" s="139" t="s">
        <v>645</v>
      </c>
      <c r="I235" s="141"/>
      <c r="J235" s="141"/>
    </row>
    <row r="236" spans="1:10">
      <c r="A236" s="139" t="s">
        <v>2871</v>
      </c>
      <c r="B236" s="139" t="s">
        <v>2872</v>
      </c>
      <c r="C236" s="139" t="s">
        <v>2861</v>
      </c>
      <c r="D236" s="139" t="s">
        <v>2862</v>
      </c>
      <c r="E236" s="139" t="s">
        <v>1029</v>
      </c>
      <c r="F236" s="139" t="s">
        <v>1030</v>
      </c>
      <c r="G236" s="140" t="s">
        <v>993</v>
      </c>
      <c r="H236" s="139" t="s">
        <v>994</v>
      </c>
      <c r="I236" s="141"/>
      <c r="J236" s="141"/>
    </row>
    <row r="237" spans="1:10">
      <c r="A237" s="139" t="s">
        <v>2871</v>
      </c>
      <c r="B237" s="139" t="s">
        <v>2872</v>
      </c>
      <c r="C237" s="139" t="s">
        <v>2861</v>
      </c>
      <c r="D237" s="139" t="s">
        <v>2862</v>
      </c>
      <c r="E237" s="139" t="s">
        <v>1031</v>
      </c>
      <c r="F237" s="139" t="s">
        <v>1032</v>
      </c>
      <c r="G237" s="140" t="s">
        <v>993</v>
      </c>
      <c r="H237" s="139" t="s">
        <v>994</v>
      </c>
      <c r="I237" s="141"/>
      <c r="J237" s="141"/>
    </row>
    <row r="238" spans="1:10">
      <c r="A238" s="139" t="s">
        <v>2871</v>
      </c>
      <c r="B238" s="139" t="s">
        <v>2872</v>
      </c>
      <c r="C238" s="139" t="s">
        <v>2861</v>
      </c>
      <c r="D238" s="139" t="s">
        <v>2862</v>
      </c>
      <c r="E238" s="139" t="s">
        <v>1033</v>
      </c>
      <c r="F238" s="139" t="s">
        <v>735</v>
      </c>
      <c r="G238" s="140" t="s">
        <v>993</v>
      </c>
      <c r="H238" s="139" t="s">
        <v>994</v>
      </c>
      <c r="I238" s="141"/>
      <c r="J238" s="141"/>
    </row>
    <row r="239" spans="1:10">
      <c r="A239" s="139" t="s">
        <v>2871</v>
      </c>
      <c r="B239" s="139" t="s">
        <v>2872</v>
      </c>
      <c r="C239" s="139" t="s">
        <v>2861</v>
      </c>
      <c r="D239" s="139" t="s">
        <v>2862</v>
      </c>
      <c r="E239" s="139" t="s">
        <v>1034</v>
      </c>
      <c r="F239" s="139" t="s">
        <v>1035</v>
      </c>
      <c r="G239" s="140" t="s">
        <v>993</v>
      </c>
      <c r="H239" s="139" t="s">
        <v>994</v>
      </c>
      <c r="I239" s="141"/>
      <c r="J239" s="141"/>
    </row>
    <row r="240" spans="1:10">
      <c r="A240" s="139" t="s">
        <v>2871</v>
      </c>
      <c r="B240" s="139" t="s">
        <v>2872</v>
      </c>
      <c r="C240" s="139" t="s">
        <v>2861</v>
      </c>
      <c r="D240" s="139" t="s">
        <v>2862</v>
      </c>
      <c r="E240" s="139" t="s">
        <v>1036</v>
      </c>
      <c r="F240" s="139" t="s">
        <v>1037</v>
      </c>
      <c r="G240" s="140" t="s">
        <v>993</v>
      </c>
      <c r="H240" s="139" t="s">
        <v>994</v>
      </c>
      <c r="I240" s="141"/>
      <c r="J240" s="141"/>
    </row>
    <row r="241" spans="1:10">
      <c r="A241" s="139" t="s">
        <v>2871</v>
      </c>
      <c r="B241" s="139" t="s">
        <v>2872</v>
      </c>
      <c r="C241" s="139" t="s">
        <v>2861</v>
      </c>
      <c r="D241" s="139" t="s">
        <v>2862</v>
      </c>
      <c r="E241" s="139" t="s">
        <v>1038</v>
      </c>
      <c r="F241" s="139" t="s">
        <v>1039</v>
      </c>
      <c r="G241" s="140" t="s">
        <v>993</v>
      </c>
      <c r="H241" s="139" t="s">
        <v>994</v>
      </c>
      <c r="I241" s="141"/>
      <c r="J241" s="141"/>
    </row>
    <row r="242" spans="1:10">
      <c r="A242" s="139" t="s">
        <v>2871</v>
      </c>
      <c r="B242" s="139" t="s">
        <v>2872</v>
      </c>
      <c r="C242" s="139" t="s">
        <v>2861</v>
      </c>
      <c r="D242" s="139" t="s">
        <v>2862</v>
      </c>
      <c r="E242" s="139" t="s">
        <v>1040</v>
      </c>
      <c r="F242" s="139" t="s">
        <v>1023</v>
      </c>
      <c r="G242" s="140" t="s">
        <v>993</v>
      </c>
      <c r="H242" s="139" t="s">
        <v>994</v>
      </c>
      <c r="I242" s="141"/>
      <c r="J242" s="141"/>
    </row>
    <row r="243" spans="1:10">
      <c r="A243" s="139" t="s">
        <v>2873</v>
      </c>
      <c r="B243" s="139" t="s">
        <v>2874</v>
      </c>
      <c r="C243" s="139" t="s">
        <v>2851</v>
      </c>
      <c r="D243" s="139" t="s">
        <v>2852</v>
      </c>
      <c r="E243" s="139" t="s">
        <v>1041</v>
      </c>
      <c r="F243" s="139" t="s">
        <v>1042</v>
      </c>
      <c r="G243" s="140" t="s">
        <v>578</v>
      </c>
      <c r="H243" s="139" t="s">
        <v>579</v>
      </c>
      <c r="I243" s="141"/>
      <c r="J243" s="141"/>
    </row>
    <row r="244" spans="1:10">
      <c r="A244" s="139" t="s">
        <v>2873</v>
      </c>
      <c r="B244" s="139" t="s">
        <v>2874</v>
      </c>
      <c r="C244" s="139" t="s">
        <v>2851</v>
      </c>
      <c r="D244" s="139" t="s">
        <v>2852</v>
      </c>
      <c r="E244" s="139" t="s">
        <v>1043</v>
      </c>
      <c r="F244" s="139" t="s">
        <v>1044</v>
      </c>
      <c r="G244" s="140" t="s">
        <v>578</v>
      </c>
      <c r="H244" s="139" t="s">
        <v>579</v>
      </c>
      <c r="I244" s="141"/>
      <c r="J244" s="141"/>
    </row>
    <row r="245" spans="1:10">
      <c r="A245" s="139" t="s">
        <v>2873</v>
      </c>
      <c r="B245" s="139" t="s">
        <v>2874</v>
      </c>
      <c r="C245" s="139" t="s">
        <v>2851</v>
      </c>
      <c r="D245" s="139" t="s">
        <v>2852</v>
      </c>
      <c r="E245" s="139" t="s">
        <v>1045</v>
      </c>
      <c r="F245" s="139" t="s">
        <v>637</v>
      </c>
      <c r="G245" s="140" t="s">
        <v>578</v>
      </c>
      <c r="H245" s="139" t="s">
        <v>579</v>
      </c>
      <c r="I245" s="141"/>
      <c r="J245" s="141"/>
    </row>
    <row r="246" spans="1:10">
      <c r="A246" s="139" t="s">
        <v>2873</v>
      </c>
      <c r="B246" s="139" t="s">
        <v>2874</v>
      </c>
      <c r="C246" s="139" t="s">
        <v>2851</v>
      </c>
      <c r="D246" s="139" t="s">
        <v>2852</v>
      </c>
      <c r="E246" s="139" t="s">
        <v>1046</v>
      </c>
      <c r="F246" s="139" t="s">
        <v>1047</v>
      </c>
      <c r="G246" s="140" t="s">
        <v>578</v>
      </c>
      <c r="H246" s="139" t="s">
        <v>579</v>
      </c>
      <c r="I246" s="141"/>
      <c r="J246" s="141"/>
    </row>
    <row r="247" spans="1:10">
      <c r="A247" s="139" t="s">
        <v>2873</v>
      </c>
      <c r="B247" s="139" t="s">
        <v>2874</v>
      </c>
      <c r="C247" s="139" t="s">
        <v>2851</v>
      </c>
      <c r="D247" s="139" t="s">
        <v>2852</v>
      </c>
      <c r="E247" s="139" t="s">
        <v>1048</v>
      </c>
      <c r="F247" s="139" t="s">
        <v>1049</v>
      </c>
      <c r="G247" s="140" t="s">
        <v>578</v>
      </c>
      <c r="H247" s="139" t="s">
        <v>579</v>
      </c>
      <c r="I247" s="141"/>
      <c r="J247" s="141"/>
    </row>
    <row r="248" spans="1:10">
      <c r="A248" s="139" t="s">
        <v>2873</v>
      </c>
      <c r="B248" s="139" t="s">
        <v>2874</v>
      </c>
      <c r="C248" s="139" t="s">
        <v>2851</v>
      </c>
      <c r="D248" s="139" t="s">
        <v>2852</v>
      </c>
      <c r="E248" s="139" t="s">
        <v>1050</v>
      </c>
      <c r="F248" s="139" t="s">
        <v>1051</v>
      </c>
      <c r="G248" s="140" t="s">
        <v>578</v>
      </c>
      <c r="H248" s="139" t="s">
        <v>579</v>
      </c>
      <c r="I248" s="141"/>
      <c r="J248" s="141"/>
    </row>
    <row r="249" spans="1:10">
      <c r="A249" s="139" t="s">
        <v>2873</v>
      </c>
      <c r="B249" s="139" t="s">
        <v>2874</v>
      </c>
      <c r="C249" s="139" t="s">
        <v>2851</v>
      </c>
      <c r="D249" s="139" t="s">
        <v>2852</v>
      </c>
      <c r="E249" s="139" t="s">
        <v>1052</v>
      </c>
      <c r="F249" s="139" t="s">
        <v>1053</v>
      </c>
      <c r="G249" s="140" t="s">
        <v>578</v>
      </c>
      <c r="H249" s="139" t="s">
        <v>579</v>
      </c>
      <c r="I249" s="141"/>
      <c r="J249" s="141"/>
    </row>
    <row r="250" spans="1:10">
      <c r="A250" s="139" t="s">
        <v>2873</v>
      </c>
      <c r="B250" s="139" t="s">
        <v>2874</v>
      </c>
      <c r="C250" s="139" t="s">
        <v>2851</v>
      </c>
      <c r="D250" s="139" t="s">
        <v>2852</v>
      </c>
      <c r="E250" s="139" t="s">
        <v>1054</v>
      </c>
      <c r="F250" s="139" t="s">
        <v>946</v>
      </c>
      <c r="G250" s="140" t="s">
        <v>578</v>
      </c>
      <c r="H250" s="139" t="s">
        <v>579</v>
      </c>
      <c r="I250" s="141"/>
      <c r="J250" s="141"/>
    </row>
    <row r="251" spans="1:10">
      <c r="A251" s="139" t="s">
        <v>2875</v>
      </c>
      <c r="B251" s="139" t="s">
        <v>2876</v>
      </c>
      <c r="C251" s="139" t="s">
        <v>2857</v>
      </c>
      <c r="D251" s="139" t="s">
        <v>2858</v>
      </c>
      <c r="E251" s="139" t="s">
        <v>1055</v>
      </c>
      <c r="F251" s="139" t="s">
        <v>1056</v>
      </c>
      <c r="G251" s="140" t="s">
        <v>590</v>
      </c>
      <c r="H251" s="139" t="s">
        <v>591</v>
      </c>
      <c r="I251" s="141"/>
      <c r="J251" s="141"/>
    </row>
    <row r="252" spans="1:10">
      <c r="A252" s="139" t="s">
        <v>2875</v>
      </c>
      <c r="B252" s="139" t="s">
        <v>2876</v>
      </c>
      <c r="C252" s="139" t="s">
        <v>2857</v>
      </c>
      <c r="D252" s="139" t="s">
        <v>2858</v>
      </c>
      <c r="E252" s="139" t="s">
        <v>1057</v>
      </c>
      <c r="F252" s="139" t="s">
        <v>1058</v>
      </c>
      <c r="G252" s="140" t="s">
        <v>590</v>
      </c>
      <c r="H252" s="139" t="s">
        <v>591</v>
      </c>
      <c r="I252" s="141"/>
      <c r="J252" s="141"/>
    </row>
    <row r="253" spans="1:10">
      <c r="A253" s="139" t="s">
        <v>2875</v>
      </c>
      <c r="B253" s="139" t="s">
        <v>2876</v>
      </c>
      <c r="C253" s="139" t="s">
        <v>2857</v>
      </c>
      <c r="D253" s="139" t="s">
        <v>2858</v>
      </c>
      <c r="E253" s="139" t="s">
        <v>1059</v>
      </c>
      <c r="F253" s="139" t="s">
        <v>1060</v>
      </c>
      <c r="G253" s="140" t="s">
        <v>590</v>
      </c>
      <c r="H253" s="139" t="s">
        <v>591</v>
      </c>
      <c r="I253" s="141"/>
      <c r="J253" s="141"/>
    </row>
    <row r="254" spans="1:10">
      <c r="A254" s="139" t="s">
        <v>2875</v>
      </c>
      <c r="B254" s="139" t="s">
        <v>2876</v>
      </c>
      <c r="C254" s="139" t="s">
        <v>2857</v>
      </c>
      <c r="D254" s="139" t="s">
        <v>2858</v>
      </c>
      <c r="E254" s="139" t="s">
        <v>1061</v>
      </c>
      <c r="F254" s="139" t="s">
        <v>1062</v>
      </c>
      <c r="G254" s="140" t="s">
        <v>590</v>
      </c>
      <c r="H254" s="139" t="s">
        <v>591</v>
      </c>
      <c r="I254" s="141"/>
      <c r="J254" s="141"/>
    </row>
    <row r="255" spans="1:10">
      <c r="A255" s="139" t="s">
        <v>2875</v>
      </c>
      <c r="B255" s="139" t="s">
        <v>2876</v>
      </c>
      <c r="C255" s="139" t="s">
        <v>2857</v>
      </c>
      <c r="D255" s="139" t="s">
        <v>2858</v>
      </c>
      <c r="E255" s="139" t="s">
        <v>1063</v>
      </c>
      <c r="F255" s="139" t="s">
        <v>1064</v>
      </c>
      <c r="G255" s="140" t="s">
        <v>590</v>
      </c>
      <c r="H255" s="139" t="s">
        <v>591</v>
      </c>
      <c r="I255" s="141"/>
      <c r="J255" s="141"/>
    </row>
    <row r="256" spans="1:10">
      <c r="A256" s="139" t="s">
        <v>2875</v>
      </c>
      <c r="B256" s="139" t="s">
        <v>2876</v>
      </c>
      <c r="C256" s="139" t="s">
        <v>2857</v>
      </c>
      <c r="D256" s="139" t="s">
        <v>2858</v>
      </c>
      <c r="E256" s="139" t="s">
        <v>1065</v>
      </c>
      <c r="F256" s="139" t="s">
        <v>1066</v>
      </c>
      <c r="G256" s="140" t="s">
        <v>590</v>
      </c>
      <c r="H256" s="139" t="s">
        <v>591</v>
      </c>
      <c r="I256" s="141"/>
      <c r="J256" s="141"/>
    </row>
    <row r="257" spans="1:10">
      <c r="A257" s="139" t="s">
        <v>2875</v>
      </c>
      <c r="B257" s="139" t="s">
        <v>2876</v>
      </c>
      <c r="C257" s="139" t="s">
        <v>2857</v>
      </c>
      <c r="D257" s="139" t="s">
        <v>2858</v>
      </c>
      <c r="E257" s="139" t="s">
        <v>1067</v>
      </c>
      <c r="F257" s="139" t="s">
        <v>1068</v>
      </c>
      <c r="G257" s="140" t="s">
        <v>590</v>
      </c>
      <c r="H257" s="139" t="s">
        <v>591</v>
      </c>
      <c r="I257" s="141"/>
      <c r="J257" s="141"/>
    </row>
    <row r="258" spans="1:10">
      <c r="A258" s="139" t="s">
        <v>2875</v>
      </c>
      <c r="B258" s="139" t="s">
        <v>2876</v>
      </c>
      <c r="C258" s="139" t="s">
        <v>2857</v>
      </c>
      <c r="D258" s="139" t="s">
        <v>2858</v>
      </c>
      <c r="E258" s="139" t="s">
        <v>1069</v>
      </c>
      <c r="F258" s="139" t="s">
        <v>1070</v>
      </c>
      <c r="G258" s="140" t="s">
        <v>590</v>
      </c>
      <c r="H258" s="139" t="s">
        <v>591</v>
      </c>
      <c r="I258" s="141"/>
      <c r="J258" s="141"/>
    </row>
    <row r="259" spans="1:10">
      <c r="A259" s="139" t="s">
        <v>2875</v>
      </c>
      <c r="B259" s="139" t="s">
        <v>2876</v>
      </c>
      <c r="C259" s="139" t="s">
        <v>2857</v>
      </c>
      <c r="D259" s="139" t="s">
        <v>2858</v>
      </c>
      <c r="E259" s="139" t="s">
        <v>1071</v>
      </c>
      <c r="F259" s="139" t="s">
        <v>1072</v>
      </c>
      <c r="G259" s="140" t="s">
        <v>590</v>
      </c>
      <c r="H259" s="139" t="s">
        <v>591</v>
      </c>
      <c r="I259" s="141"/>
      <c r="J259" s="141"/>
    </row>
    <row r="260" spans="1:10">
      <c r="A260" s="139" t="s">
        <v>2875</v>
      </c>
      <c r="B260" s="139" t="s">
        <v>2876</v>
      </c>
      <c r="C260" s="139" t="s">
        <v>2857</v>
      </c>
      <c r="D260" s="139" t="s">
        <v>2858</v>
      </c>
      <c r="E260" s="139" t="s">
        <v>1073</v>
      </c>
      <c r="F260" s="139" t="s">
        <v>1074</v>
      </c>
      <c r="G260" s="140" t="s">
        <v>590</v>
      </c>
      <c r="H260" s="139" t="s">
        <v>591</v>
      </c>
      <c r="I260" s="141"/>
      <c r="J260" s="141"/>
    </row>
    <row r="261" spans="1:10">
      <c r="A261" s="139" t="s">
        <v>2875</v>
      </c>
      <c r="B261" s="139" t="s">
        <v>2876</v>
      </c>
      <c r="C261" s="139" t="s">
        <v>2857</v>
      </c>
      <c r="D261" s="139" t="s">
        <v>2858</v>
      </c>
      <c r="E261" s="139" t="s">
        <v>1075</v>
      </c>
      <c r="F261" s="139" t="s">
        <v>1076</v>
      </c>
      <c r="G261" s="140" t="s">
        <v>590</v>
      </c>
      <c r="H261" s="139" t="s">
        <v>591</v>
      </c>
      <c r="I261" s="141"/>
      <c r="J261" s="141"/>
    </row>
    <row r="262" spans="1:10">
      <c r="A262" s="139" t="s">
        <v>2875</v>
      </c>
      <c r="B262" s="139" t="s">
        <v>2876</v>
      </c>
      <c r="C262" s="139" t="s">
        <v>2857</v>
      </c>
      <c r="D262" s="139" t="s">
        <v>2858</v>
      </c>
      <c r="E262" s="139" t="s">
        <v>1077</v>
      </c>
      <c r="F262" s="139" t="s">
        <v>1078</v>
      </c>
      <c r="G262" s="140" t="s">
        <v>590</v>
      </c>
      <c r="H262" s="139" t="s">
        <v>591</v>
      </c>
      <c r="I262" s="141"/>
      <c r="J262" s="141"/>
    </row>
    <row r="263" spans="1:10">
      <c r="A263" s="139" t="s">
        <v>2875</v>
      </c>
      <c r="B263" s="139" t="s">
        <v>2876</v>
      </c>
      <c r="C263" s="139" t="s">
        <v>2857</v>
      </c>
      <c r="D263" s="139" t="s">
        <v>2858</v>
      </c>
      <c r="E263" s="139" t="s">
        <v>1079</v>
      </c>
      <c r="F263" s="139" t="s">
        <v>1080</v>
      </c>
      <c r="G263" s="140" t="s">
        <v>590</v>
      </c>
      <c r="H263" s="139" t="s">
        <v>591</v>
      </c>
      <c r="I263" s="141"/>
      <c r="J263" s="141"/>
    </row>
    <row r="264" spans="1:10">
      <c r="A264" s="139" t="s">
        <v>2875</v>
      </c>
      <c r="B264" s="139" t="s">
        <v>2876</v>
      </c>
      <c r="C264" s="139" t="s">
        <v>2857</v>
      </c>
      <c r="D264" s="139" t="s">
        <v>2858</v>
      </c>
      <c r="E264" s="139" t="s">
        <v>1081</v>
      </c>
      <c r="F264" s="139" t="s">
        <v>1082</v>
      </c>
      <c r="G264" s="140" t="s">
        <v>590</v>
      </c>
      <c r="H264" s="139" t="s">
        <v>591</v>
      </c>
      <c r="I264" s="141"/>
      <c r="J264" s="141"/>
    </row>
    <row r="265" spans="1:10">
      <c r="A265" s="139" t="s">
        <v>2875</v>
      </c>
      <c r="B265" s="139" t="s">
        <v>2876</v>
      </c>
      <c r="C265" s="139" t="s">
        <v>2857</v>
      </c>
      <c r="D265" s="139" t="s">
        <v>2858</v>
      </c>
      <c r="E265" s="139" t="s">
        <v>1083</v>
      </c>
      <c r="F265" s="139" t="s">
        <v>1084</v>
      </c>
      <c r="G265" s="140" t="s">
        <v>590</v>
      </c>
      <c r="H265" s="139" t="s">
        <v>591</v>
      </c>
      <c r="I265" s="141"/>
      <c r="J265" s="141"/>
    </row>
    <row r="266" spans="1:10">
      <c r="A266" s="139" t="s">
        <v>2875</v>
      </c>
      <c r="B266" s="139" t="s">
        <v>2876</v>
      </c>
      <c r="C266" s="139" t="s">
        <v>2857</v>
      </c>
      <c r="D266" s="139" t="s">
        <v>2858</v>
      </c>
      <c r="E266" s="139" t="s">
        <v>1085</v>
      </c>
      <c r="F266" s="139" t="s">
        <v>1086</v>
      </c>
      <c r="G266" s="140" t="s">
        <v>590</v>
      </c>
      <c r="H266" s="139" t="s">
        <v>591</v>
      </c>
      <c r="I266" s="141"/>
      <c r="J266" s="141"/>
    </row>
    <row r="267" spans="1:10">
      <c r="A267" s="139" t="s">
        <v>2875</v>
      </c>
      <c r="B267" s="139" t="s">
        <v>2876</v>
      </c>
      <c r="C267" s="139" t="s">
        <v>2857</v>
      </c>
      <c r="D267" s="139" t="s">
        <v>2858</v>
      </c>
      <c r="E267" s="139" t="s">
        <v>1087</v>
      </c>
      <c r="F267" s="139" t="s">
        <v>1088</v>
      </c>
      <c r="G267" s="140" t="s">
        <v>590</v>
      </c>
      <c r="H267" s="139" t="s">
        <v>591</v>
      </c>
      <c r="I267" s="141"/>
      <c r="J267" s="141"/>
    </row>
    <row r="268" spans="1:10">
      <c r="A268" s="139" t="s">
        <v>2875</v>
      </c>
      <c r="B268" s="139" t="s">
        <v>2876</v>
      </c>
      <c r="C268" s="139" t="s">
        <v>2857</v>
      </c>
      <c r="D268" s="139" t="s">
        <v>2858</v>
      </c>
      <c r="E268" s="139" t="s">
        <v>1089</v>
      </c>
      <c r="F268" s="139" t="s">
        <v>637</v>
      </c>
      <c r="G268" s="140" t="s">
        <v>590</v>
      </c>
      <c r="H268" s="139" t="s">
        <v>591</v>
      </c>
      <c r="I268" s="141"/>
      <c r="J268" s="141"/>
    </row>
    <row r="269" spans="1:10">
      <c r="A269" s="139" t="s">
        <v>2875</v>
      </c>
      <c r="B269" s="139" t="s">
        <v>2876</v>
      </c>
      <c r="C269" s="139" t="s">
        <v>2857</v>
      </c>
      <c r="D269" s="139" t="s">
        <v>2858</v>
      </c>
      <c r="E269" s="139" t="s">
        <v>1090</v>
      </c>
      <c r="F269" s="139" t="s">
        <v>1091</v>
      </c>
      <c r="G269" s="140" t="s">
        <v>590</v>
      </c>
      <c r="H269" s="139" t="s">
        <v>591</v>
      </c>
      <c r="I269" s="141"/>
      <c r="J269" s="141"/>
    </row>
    <row r="270" spans="1:10">
      <c r="A270" s="139" t="s">
        <v>2875</v>
      </c>
      <c r="B270" s="139" t="s">
        <v>2876</v>
      </c>
      <c r="C270" s="139" t="s">
        <v>2857</v>
      </c>
      <c r="D270" s="139" t="s">
        <v>2858</v>
      </c>
      <c r="E270" s="139" t="s">
        <v>1092</v>
      </c>
      <c r="F270" s="139" t="s">
        <v>1093</v>
      </c>
      <c r="G270" s="140" t="s">
        <v>590</v>
      </c>
      <c r="H270" s="139" t="s">
        <v>591</v>
      </c>
      <c r="I270" s="141"/>
      <c r="J270" s="141"/>
    </row>
    <row r="271" spans="1:10">
      <c r="A271" s="139" t="s">
        <v>2875</v>
      </c>
      <c r="B271" s="139" t="s">
        <v>2876</v>
      </c>
      <c r="C271" s="139" t="s">
        <v>2857</v>
      </c>
      <c r="D271" s="139" t="s">
        <v>2858</v>
      </c>
      <c r="E271" s="139" t="s">
        <v>1094</v>
      </c>
      <c r="F271" s="139" t="s">
        <v>946</v>
      </c>
      <c r="G271" s="140" t="s">
        <v>590</v>
      </c>
      <c r="H271" s="139" t="s">
        <v>591</v>
      </c>
      <c r="I271" s="141"/>
      <c r="J271" s="141"/>
    </row>
    <row r="272" spans="1:10">
      <c r="A272" s="139" t="s">
        <v>2875</v>
      </c>
      <c r="B272" s="139" t="s">
        <v>2876</v>
      </c>
      <c r="C272" s="139" t="s">
        <v>2857</v>
      </c>
      <c r="D272" s="139" t="s">
        <v>2858</v>
      </c>
      <c r="E272" s="139" t="s">
        <v>1095</v>
      </c>
      <c r="F272" s="139" t="s">
        <v>1096</v>
      </c>
      <c r="G272" s="140" t="s">
        <v>590</v>
      </c>
      <c r="H272" s="139" t="s">
        <v>591</v>
      </c>
      <c r="I272" s="141"/>
      <c r="J272" s="141"/>
    </row>
    <row r="273" spans="1:10">
      <c r="A273" s="139" t="s">
        <v>2877</v>
      </c>
      <c r="B273" s="139" t="s">
        <v>2878</v>
      </c>
      <c r="C273" s="139" t="s">
        <v>2851</v>
      </c>
      <c r="D273" s="139" t="s">
        <v>2852</v>
      </c>
      <c r="E273" s="139" t="s">
        <v>1097</v>
      </c>
      <c r="F273" s="139" t="s">
        <v>1098</v>
      </c>
      <c r="G273" s="140" t="s">
        <v>578</v>
      </c>
      <c r="H273" s="139" t="s">
        <v>579</v>
      </c>
      <c r="I273" s="141"/>
      <c r="J273" s="141"/>
    </row>
    <row r="274" spans="1:10">
      <c r="A274" s="139" t="s">
        <v>2877</v>
      </c>
      <c r="B274" s="139" t="s">
        <v>2878</v>
      </c>
      <c r="C274" s="139" t="s">
        <v>2851</v>
      </c>
      <c r="D274" s="139" t="s">
        <v>2852</v>
      </c>
      <c r="E274" s="139" t="s">
        <v>1099</v>
      </c>
      <c r="F274" s="139" t="s">
        <v>1100</v>
      </c>
      <c r="G274" s="140" t="s">
        <v>578</v>
      </c>
      <c r="H274" s="139" t="s">
        <v>579</v>
      </c>
      <c r="I274" s="141"/>
      <c r="J274" s="141"/>
    </row>
    <row r="275" spans="1:10">
      <c r="A275" s="139" t="s">
        <v>2877</v>
      </c>
      <c r="B275" s="139" t="s">
        <v>2878</v>
      </c>
      <c r="C275" s="139" t="s">
        <v>2851</v>
      </c>
      <c r="D275" s="139" t="s">
        <v>2852</v>
      </c>
      <c r="E275" s="139" t="s">
        <v>1101</v>
      </c>
      <c r="F275" s="139" t="s">
        <v>1102</v>
      </c>
      <c r="G275" s="140" t="s">
        <v>578</v>
      </c>
      <c r="H275" s="139" t="s">
        <v>579</v>
      </c>
      <c r="I275" s="141"/>
      <c r="J275" s="141"/>
    </row>
    <row r="276" spans="1:10">
      <c r="A276" s="139" t="s">
        <v>2877</v>
      </c>
      <c r="B276" s="139" t="s">
        <v>2878</v>
      </c>
      <c r="C276" s="139" t="s">
        <v>2851</v>
      </c>
      <c r="D276" s="139" t="s">
        <v>2852</v>
      </c>
      <c r="E276" s="139" t="s">
        <v>1103</v>
      </c>
      <c r="F276" s="139" t="s">
        <v>1104</v>
      </c>
      <c r="G276" s="140" t="s">
        <v>578</v>
      </c>
      <c r="H276" s="139" t="s">
        <v>579</v>
      </c>
      <c r="I276" s="141"/>
      <c r="J276" s="141"/>
    </row>
    <row r="277" spans="1:10">
      <c r="A277" s="139" t="s">
        <v>2877</v>
      </c>
      <c r="B277" s="139" t="s">
        <v>2878</v>
      </c>
      <c r="C277" s="139" t="s">
        <v>2851</v>
      </c>
      <c r="D277" s="139" t="s">
        <v>2852</v>
      </c>
      <c r="E277" s="139" t="s">
        <v>1105</v>
      </c>
      <c r="F277" s="139" t="s">
        <v>1106</v>
      </c>
      <c r="G277" s="140" t="s">
        <v>578</v>
      </c>
      <c r="H277" s="139" t="s">
        <v>579</v>
      </c>
      <c r="I277" s="141"/>
      <c r="J277" s="141"/>
    </row>
    <row r="278" spans="1:10">
      <c r="A278" s="139" t="s">
        <v>2877</v>
      </c>
      <c r="B278" s="139" t="s">
        <v>2878</v>
      </c>
      <c r="C278" s="139" t="s">
        <v>2851</v>
      </c>
      <c r="D278" s="139" t="s">
        <v>2852</v>
      </c>
      <c r="E278" s="139" t="s">
        <v>1107</v>
      </c>
      <c r="F278" s="139" t="s">
        <v>1108</v>
      </c>
      <c r="G278" s="140" t="s">
        <v>578</v>
      </c>
      <c r="H278" s="139" t="s">
        <v>579</v>
      </c>
      <c r="I278" s="141"/>
      <c r="J278" s="141"/>
    </row>
    <row r="279" spans="1:10">
      <c r="A279" s="139" t="s">
        <v>2877</v>
      </c>
      <c r="B279" s="139" t="s">
        <v>2878</v>
      </c>
      <c r="C279" s="139" t="s">
        <v>2851</v>
      </c>
      <c r="D279" s="139" t="s">
        <v>2852</v>
      </c>
      <c r="E279" s="139" t="s">
        <v>1109</v>
      </c>
      <c r="F279" s="139" t="s">
        <v>1110</v>
      </c>
      <c r="G279" s="140" t="s">
        <v>578</v>
      </c>
      <c r="H279" s="139" t="s">
        <v>579</v>
      </c>
      <c r="I279" s="141"/>
      <c r="J279" s="141"/>
    </row>
    <row r="280" spans="1:10">
      <c r="A280" s="139" t="s">
        <v>2877</v>
      </c>
      <c r="B280" s="139" t="s">
        <v>2878</v>
      </c>
      <c r="C280" s="139" t="s">
        <v>2851</v>
      </c>
      <c r="D280" s="139" t="s">
        <v>2852</v>
      </c>
      <c r="E280" s="139" t="s">
        <v>1111</v>
      </c>
      <c r="F280" s="139" t="s">
        <v>1112</v>
      </c>
      <c r="G280" s="140" t="s">
        <v>578</v>
      </c>
      <c r="H280" s="139" t="s">
        <v>579</v>
      </c>
      <c r="I280" s="141"/>
      <c r="J280" s="141"/>
    </row>
    <row r="281" spans="1:10">
      <c r="A281" s="139" t="s">
        <v>2879</v>
      </c>
      <c r="B281" s="139" t="s">
        <v>2880</v>
      </c>
      <c r="C281" s="139" t="s">
        <v>2851</v>
      </c>
      <c r="D281" s="139" t="s">
        <v>2852</v>
      </c>
      <c r="E281" s="139" t="s">
        <v>1113</v>
      </c>
      <c r="F281" s="139" t="s">
        <v>1114</v>
      </c>
      <c r="G281" s="140" t="s">
        <v>578</v>
      </c>
      <c r="H281" s="139" t="s">
        <v>579</v>
      </c>
      <c r="I281" s="141"/>
      <c r="J281" s="141"/>
    </row>
    <row r="282" spans="1:10">
      <c r="A282" s="139" t="s">
        <v>2879</v>
      </c>
      <c r="B282" s="139" t="s">
        <v>2880</v>
      </c>
      <c r="C282" s="139" t="s">
        <v>2851</v>
      </c>
      <c r="D282" s="139" t="s">
        <v>2852</v>
      </c>
      <c r="E282" s="139" t="s">
        <v>1115</v>
      </c>
      <c r="F282" s="139" t="s">
        <v>1116</v>
      </c>
      <c r="G282" s="140" t="s">
        <v>578</v>
      </c>
      <c r="H282" s="139" t="s">
        <v>579</v>
      </c>
      <c r="I282" s="141"/>
      <c r="J282" s="141"/>
    </row>
    <row r="283" spans="1:10">
      <c r="A283" s="139" t="s">
        <v>2879</v>
      </c>
      <c r="B283" s="139" t="s">
        <v>2880</v>
      </c>
      <c r="C283" s="139" t="s">
        <v>2851</v>
      </c>
      <c r="D283" s="139" t="s">
        <v>2852</v>
      </c>
      <c r="E283" s="139" t="s">
        <v>1117</v>
      </c>
      <c r="F283" s="139" t="s">
        <v>1118</v>
      </c>
      <c r="G283" s="140" t="s">
        <v>578</v>
      </c>
      <c r="H283" s="139" t="s">
        <v>579</v>
      </c>
      <c r="I283" s="141"/>
      <c r="J283" s="141"/>
    </row>
    <row r="284" spans="1:10">
      <c r="A284" s="139" t="s">
        <v>2879</v>
      </c>
      <c r="B284" s="139" t="s">
        <v>2880</v>
      </c>
      <c r="C284" s="139" t="s">
        <v>2851</v>
      </c>
      <c r="D284" s="139" t="s">
        <v>2852</v>
      </c>
      <c r="E284" s="139" t="s">
        <v>1119</v>
      </c>
      <c r="F284" s="139" t="s">
        <v>1120</v>
      </c>
      <c r="G284" s="140" t="s">
        <v>578</v>
      </c>
      <c r="H284" s="139" t="s">
        <v>579</v>
      </c>
      <c r="I284" s="141"/>
      <c r="J284" s="141"/>
    </row>
    <row r="285" spans="1:10">
      <c r="A285" s="139" t="s">
        <v>2879</v>
      </c>
      <c r="B285" s="139" t="s">
        <v>2880</v>
      </c>
      <c r="C285" s="139" t="s">
        <v>2851</v>
      </c>
      <c r="D285" s="139" t="s">
        <v>2852</v>
      </c>
      <c r="E285" s="139" t="s">
        <v>1121</v>
      </c>
      <c r="F285" s="139" t="s">
        <v>1122</v>
      </c>
      <c r="G285" s="140" t="s">
        <v>578</v>
      </c>
      <c r="H285" s="139" t="s">
        <v>579</v>
      </c>
      <c r="I285" s="141"/>
      <c r="J285" s="141"/>
    </row>
    <row r="286" spans="1:10">
      <c r="A286" s="139" t="s">
        <v>2879</v>
      </c>
      <c r="B286" s="139" t="s">
        <v>2880</v>
      </c>
      <c r="C286" s="139" t="s">
        <v>2851</v>
      </c>
      <c r="D286" s="139" t="s">
        <v>2852</v>
      </c>
      <c r="E286" s="139" t="s">
        <v>1123</v>
      </c>
      <c r="F286" s="139" t="s">
        <v>1124</v>
      </c>
      <c r="G286" s="140" t="s">
        <v>578</v>
      </c>
      <c r="H286" s="139" t="s">
        <v>579</v>
      </c>
      <c r="I286" s="141"/>
      <c r="J286" s="141"/>
    </row>
    <row r="287" spans="1:10">
      <c r="A287" s="139" t="s">
        <v>2879</v>
      </c>
      <c r="B287" s="139" t="s">
        <v>2880</v>
      </c>
      <c r="C287" s="139" t="s">
        <v>2851</v>
      </c>
      <c r="D287" s="139" t="s">
        <v>2852</v>
      </c>
      <c r="E287" s="139" t="s">
        <v>1125</v>
      </c>
      <c r="F287" s="139" t="s">
        <v>1126</v>
      </c>
      <c r="G287" s="140" t="s">
        <v>578</v>
      </c>
      <c r="H287" s="139" t="s">
        <v>579</v>
      </c>
      <c r="I287" s="141"/>
      <c r="J287" s="141"/>
    </row>
    <row r="288" spans="1:10">
      <c r="A288" s="139" t="s">
        <v>2879</v>
      </c>
      <c r="B288" s="139" t="s">
        <v>2880</v>
      </c>
      <c r="C288" s="139" t="s">
        <v>2851</v>
      </c>
      <c r="D288" s="139" t="s">
        <v>2852</v>
      </c>
      <c r="E288" s="139" t="s">
        <v>1127</v>
      </c>
      <c r="F288" s="139" t="s">
        <v>1128</v>
      </c>
      <c r="G288" s="140" t="s">
        <v>578</v>
      </c>
      <c r="H288" s="139" t="s">
        <v>579</v>
      </c>
      <c r="I288" s="141"/>
      <c r="J288" s="141"/>
    </row>
    <row r="289" spans="1:10">
      <c r="A289" s="139" t="s">
        <v>2879</v>
      </c>
      <c r="B289" s="139" t="s">
        <v>2880</v>
      </c>
      <c r="C289" s="139" t="s">
        <v>2851</v>
      </c>
      <c r="D289" s="139" t="s">
        <v>2852</v>
      </c>
      <c r="E289" s="139" t="s">
        <v>1129</v>
      </c>
      <c r="F289" s="139" t="s">
        <v>1130</v>
      </c>
      <c r="G289" s="140" t="s">
        <v>578</v>
      </c>
      <c r="H289" s="139" t="s">
        <v>579</v>
      </c>
      <c r="I289" s="141"/>
      <c r="J289" s="141"/>
    </row>
    <row r="290" spans="1:10">
      <c r="A290" s="139" t="s">
        <v>2879</v>
      </c>
      <c r="B290" s="139" t="s">
        <v>2880</v>
      </c>
      <c r="C290" s="139" t="s">
        <v>2851</v>
      </c>
      <c r="D290" s="139" t="s">
        <v>2852</v>
      </c>
      <c r="E290" s="139" t="s">
        <v>1131</v>
      </c>
      <c r="F290" s="139" t="s">
        <v>1132</v>
      </c>
      <c r="G290" s="140" t="s">
        <v>578</v>
      </c>
      <c r="H290" s="139" t="s">
        <v>579</v>
      </c>
      <c r="I290" s="141"/>
      <c r="J290" s="141"/>
    </row>
    <row r="291" spans="1:10">
      <c r="A291" s="139" t="s">
        <v>2879</v>
      </c>
      <c r="B291" s="139" t="s">
        <v>2880</v>
      </c>
      <c r="C291" s="139" t="s">
        <v>2851</v>
      </c>
      <c r="D291" s="139" t="s">
        <v>2852</v>
      </c>
      <c r="E291" s="139" t="s">
        <v>1133</v>
      </c>
      <c r="F291" s="139" t="s">
        <v>1134</v>
      </c>
      <c r="G291" s="140" t="s">
        <v>578</v>
      </c>
      <c r="H291" s="139" t="s">
        <v>579</v>
      </c>
      <c r="I291" s="141"/>
      <c r="J291" s="141"/>
    </row>
    <row r="292" spans="1:10">
      <c r="A292" s="139" t="s">
        <v>2879</v>
      </c>
      <c r="B292" s="139" t="s">
        <v>2880</v>
      </c>
      <c r="C292" s="139" t="s">
        <v>2851</v>
      </c>
      <c r="D292" s="139" t="s">
        <v>2852</v>
      </c>
      <c r="E292" s="139" t="s">
        <v>1135</v>
      </c>
      <c r="F292" s="139" t="s">
        <v>1136</v>
      </c>
      <c r="G292" s="140" t="s">
        <v>578</v>
      </c>
      <c r="H292" s="139" t="s">
        <v>579</v>
      </c>
      <c r="I292" s="141"/>
      <c r="J292" s="141"/>
    </row>
    <row r="293" spans="1:10">
      <c r="A293" s="139" t="s">
        <v>2879</v>
      </c>
      <c r="B293" s="139" t="s">
        <v>2880</v>
      </c>
      <c r="C293" s="139" t="s">
        <v>2851</v>
      </c>
      <c r="D293" s="139" t="s">
        <v>2852</v>
      </c>
      <c r="E293" s="139" t="s">
        <v>1137</v>
      </c>
      <c r="F293" s="139" t="s">
        <v>1138</v>
      </c>
      <c r="G293" s="140" t="s">
        <v>578</v>
      </c>
      <c r="H293" s="139" t="s">
        <v>579</v>
      </c>
      <c r="I293" s="141"/>
      <c r="J293" s="141"/>
    </row>
    <row r="294" spans="1:10">
      <c r="A294" s="139" t="s">
        <v>2879</v>
      </c>
      <c r="B294" s="139" t="s">
        <v>2880</v>
      </c>
      <c r="C294" s="139" t="s">
        <v>2851</v>
      </c>
      <c r="D294" s="139" t="s">
        <v>2852</v>
      </c>
      <c r="E294" s="139" t="s">
        <v>1139</v>
      </c>
      <c r="F294" s="139" t="s">
        <v>1140</v>
      </c>
      <c r="G294" s="140" t="s">
        <v>578</v>
      </c>
      <c r="H294" s="139" t="s">
        <v>579</v>
      </c>
      <c r="I294" s="141"/>
      <c r="J294" s="141"/>
    </row>
    <row r="295" spans="1:10">
      <c r="A295" s="139" t="s">
        <v>2879</v>
      </c>
      <c r="B295" s="139" t="s">
        <v>2880</v>
      </c>
      <c r="C295" s="139" t="s">
        <v>2851</v>
      </c>
      <c r="D295" s="139" t="s">
        <v>2852</v>
      </c>
      <c r="E295" s="139" t="s">
        <v>1141</v>
      </c>
      <c r="F295" s="139" t="s">
        <v>1142</v>
      </c>
      <c r="G295" s="140" t="s">
        <v>578</v>
      </c>
      <c r="H295" s="139" t="s">
        <v>579</v>
      </c>
      <c r="I295" s="141"/>
      <c r="J295" s="141"/>
    </row>
    <row r="296" spans="1:10">
      <c r="A296" s="139" t="s">
        <v>2879</v>
      </c>
      <c r="B296" s="139" t="s">
        <v>2880</v>
      </c>
      <c r="C296" s="139" t="s">
        <v>2851</v>
      </c>
      <c r="D296" s="139" t="s">
        <v>2852</v>
      </c>
      <c r="E296" s="139" t="s">
        <v>1143</v>
      </c>
      <c r="F296" s="139" t="s">
        <v>1144</v>
      </c>
      <c r="G296" s="140" t="s">
        <v>578</v>
      </c>
      <c r="H296" s="139" t="s">
        <v>579</v>
      </c>
      <c r="I296" s="141"/>
      <c r="J296" s="141"/>
    </row>
    <row r="297" spans="1:10">
      <c r="A297" s="139" t="s">
        <v>2879</v>
      </c>
      <c r="B297" s="139" t="s">
        <v>2880</v>
      </c>
      <c r="C297" s="139" t="s">
        <v>2851</v>
      </c>
      <c r="D297" s="139" t="s">
        <v>2852</v>
      </c>
      <c r="E297" s="139" t="s">
        <v>1145</v>
      </c>
      <c r="F297" s="139" t="s">
        <v>1146</v>
      </c>
      <c r="G297" s="140" t="s">
        <v>578</v>
      </c>
      <c r="H297" s="139" t="s">
        <v>579</v>
      </c>
      <c r="I297" s="141"/>
      <c r="J297" s="141"/>
    </row>
    <row r="298" spans="1:10">
      <c r="A298" s="139" t="s">
        <v>2879</v>
      </c>
      <c r="B298" s="139" t="s">
        <v>2880</v>
      </c>
      <c r="C298" s="139" t="s">
        <v>2851</v>
      </c>
      <c r="D298" s="139" t="s">
        <v>2852</v>
      </c>
      <c r="E298" s="139" t="s">
        <v>1147</v>
      </c>
      <c r="F298" s="139" t="s">
        <v>1148</v>
      </c>
      <c r="G298" s="140" t="s">
        <v>578</v>
      </c>
      <c r="H298" s="139" t="s">
        <v>579</v>
      </c>
      <c r="I298" s="141"/>
      <c r="J298" s="141"/>
    </row>
    <row r="299" spans="1:10">
      <c r="A299" s="139" t="s">
        <v>2879</v>
      </c>
      <c r="B299" s="139" t="s">
        <v>2880</v>
      </c>
      <c r="C299" s="139" t="s">
        <v>2851</v>
      </c>
      <c r="D299" s="139" t="s">
        <v>2852</v>
      </c>
      <c r="E299" s="139" t="s">
        <v>1149</v>
      </c>
      <c r="F299" s="139" t="s">
        <v>1150</v>
      </c>
      <c r="G299" s="140" t="s">
        <v>578</v>
      </c>
      <c r="H299" s="139" t="s">
        <v>579</v>
      </c>
      <c r="I299" s="141"/>
      <c r="J299" s="141"/>
    </row>
    <row r="300" spans="1:10">
      <c r="A300" s="139" t="s">
        <v>2879</v>
      </c>
      <c r="B300" s="139" t="s">
        <v>2880</v>
      </c>
      <c r="C300" s="139" t="s">
        <v>2851</v>
      </c>
      <c r="D300" s="139" t="s">
        <v>2852</v>
      </c>
      <c r="E300" s="139" t="s">
        <v>1151</v>
      </c>
      <c r="F300" s="139" t="s">
        <v>1152</v>
      </c>
      <c r="G300" s="140" t="s">
        <v>578</v>
      </c>
      <c r="H300" s="139" t="s">
        <v>579</v>
      </c>
      <c r="I300" s="141"/>
      <c r="J300" s="141"/>
    </row>
    <row r="301" spans="1:10">
      <c r="A301" s="139" t="s">
        <v>2879</v>
      </c>
      <c r="B301" s="139" t="s">
        <v>2880</v>
      </c>
      <c r="C301" s="139" t="s">
        <v>2851</v>
      </c>
      <c r="D301" s="139" t="s">
        <v>2852</v>
      </c>
      <c r="E301" s="139" t="s">
        <v>1153</v>
      </c>
      <c r="F301" s="139" t="s">
        <v>1154</v>
      </c>
      <c r="G301" s="140" t="s">
        <v>578</v>
      </c>
      <c r="H301" s="139" t="s">
        <v>579</v>
      </c>
      <c r="I301" s="141"/>
      <c r="J301" s="141"/>
    </row>
    <row r="302" spans="1:10">
      <c r="A302" s="139" t="s">
        <v>2879</v>
      </c>
      <c r="B302" s="139" t="s">
        <v>2880</v>
      </c>
      <c r="C302" s="139" t="s">
        <v>2851</v>
      </c>
      <c r="D302" s="139" t="s">
        <v>2852</v>
      </c>
      <c r="E302" s="139" t="s">
        <v>1155</v>
      </c>
      <c r="F302" s="139" t="s">
        <v>1156</v>
      </c>
      <c r="G302" s="140" t="s">
        <v>578</v>
      </c>
      <c r="H302" s="139" t="s">
        <v>579</v>
      </c>
      <c r="I302" s="141"/>
      <c r="J302" s="141"/>
    </row>
    <row r="303" spans="1:10">
      <c r="A303" s="139" t="s">
        <v>2879</v>
      </c>
      <c r="B303" s="139" t="s">
        <v>2880</v>
      </c>
      <c r="C303" s="139" t="s">
        <v>2851</v>
      </c>
      <c r="D303" s="139" t="s">
        <v>2852</v>
      </c>
      <c r="E303" s="139" t="s">
        <v>1157</v>
      </c>
      <c r="F303" s="139" t="s">
        <v>1158</v>
      </c>
      <c r="G303" s="140" t="s">
        <v>578</v>
      </c>
      <c r="H303" s="139" t="s">
        <v>579</v>
      </c>
      <c r="I303" s="141"/>
      <c r="J303" s="141"/>
    </row>
    <row r="304" spans="1:10">
      <c r="A304" s="139" t="s">
        <v>2879</v>
      </c>
      <c r="B304" s="139" t="s">
        <v>2880</v>
      </c>
      <c r="C304" s="139" t="s">
        <v>2851</v>
      </c>
      <c r="D304" s="139" t="s">
        <v>2852</v>
      </c>
      <c r="E304" s="139" t="s">
        <v>1159</v>
      </c>
      <c r="F304" s="139" t="s">
        <v>1160</v>
      </c>
      <c r="G304" s="140" t="s">
        <v>578</v>
      </c>
      <c r="H304" s="139" t="s">
        <v>579</v>
      </c>
      <c r="I304" s="141"/>
      <c r="J304" s="141"/>
    </row>
    <row r="305" spans="1:10">
      <c r="A305" s="139" t="s">
        <v>2879</v>
      </c>
      <c r="B305" s="139" t="s">
        <v>2880</v>
      </c>
      <c r="C305" s="139" t="s">
        <v>2851</v>
      </c>
      <c r="D305" s="139" t="s">
        <v>2852</v>
      </c>
      <c r="E305" s="139" t="s">
        <v>1161</v>
      </c>
      <c r="F305" s="139" t="s">
        <v>1162</v>
      </c>
      <c r="G305" s="140" t="s">
        <v>578</v>
      </c>
      <c r="H305" s="139" t="s">
        <v>579</v>
      </c>
      <c r="I305" s="141"/>
      <c r="J305" s="141"/>
    </row>
    <row r="306" spans="1:10">
      <c r="A306" s="139" t="s">
        <v>2881</v>
      </c>
      <c r="B306" s="139" t="s">
        <v>2882</v>
      </c>
      <c r="C306" s="139" t="s">
        <v>2851</v>
      </c>
      <c r="D306" s="139" t="s">
        <v>2852</v>
      </c>
      <c r="E306" s="139" t="s">
        <v>1163</v>
      </c>
      <c r="F306" s="139" t="s">
        <v>1164</v>
      </c>
      <c r="G306" s="140" t="s">
        <v>700</v>
      </c>
      <c r="H306" s="139" t="s">
        <v>701</v>
      </c>
      <c r="I306" s="141"/>
      <c r="J306" s="141"/>
    </row>
    <row r="307" spans="1:10">
      <c r="A307" s="139" t="s">
        <v>2881</v>
      </c>
      <c r="B307" s="139" t="s">
        <v>2882</v>
      </c>
      <c r="C307" s="139" t="s">
        <v>2851</v>
      </c>
      <c r="D307" s="139" t="s">
        <v>2852</v>
      </c>
      <c r="E307" s="139" t="s">
        <v>1163</v>
      </c>
      <c r="F307" s="139" t="s">
        <v>1164</v>
      </c>
      <c r="G307" s="140" t="s">
        <v>578</v>
      </c>
      <c r="H307" s="139" t="s">
        <v>579</v>
      </c>
      <c r="I307" s="141"/>
      <c r="J307" s="141"/>
    </row>
    <row r="308" spans="1:10">
      <c r="A308" s="139" t="s">
        <v>2881</v>
      </c>
      <c r="B308" s="139" t="s">
        <v>2882</v>
      </c>
      <c r="C308" s="139" t="s">
        <v>2851</v>
      </c>
      <c r="D308" s="139" t="s">
        <v>2852</v>
      </c>
      <c r="E308" s="139" t="s">
        <v>1165</v>
      </c>
      <c r="F308" s="139" t="s">
        <v>1166</v>
      </c>
      <c r="G308" s="140" t="s">
        <v>578</v>
      </c>
      <c r="H308" s="139" t="s">
        <v>579</v>
      </c>
      <c r="I308" s="141"/>
      <c r="J308" s="141"/>
    </row>
    <row r="309" spans="1:10">
      <c r="A309" s="139" t="s">
        <v>2881</v>
      </c>
      <c r="B309" s="139" t="s">
        <v>2882</v>
      </c>
      <c r="C309" s="139" t="s">
        <v>2851</v>
      </c>
      <c r="D309" s="139" t="s">
        <v>2852</v>
      </c>
      <c r="E309" s="139" t="s">
        <v>1167</v>
      </c>
      <c r="F309" s="139" t="s">
        <v>1168</v>
      </c>
      <c r="G309" s="140" t="s">
        <v>578</v>
      </c>
      <c r="H309" s="139" t="s">
        <v>579</v>
      </c>
      <c r="I309" s="141"/>
      <c r="J309" s="141"/>
    </row>
    <row r="310" spans="1:10">
      <c r="A310" s="139" t="s">
        <v>2881</v>
      </c>
      <c r="B310" s="139" t="s">
        <v>2882</v>
      </c>
      <c r="C310" s="139" t="s">
        <v>2851</v>
      </c>
      <c r="D310" s="139" t="s">
        <v>2852</v>
      </c>
      <c r="E310" s="139" t="s">
        <v>1169</v>
      </c>
      <c r="F310" s="139" t="s">
        <v>1170</v>
      </c>
      <c r="G310" s="140" t="s">
        <v>578</v>
      </c>
      <c r="H310" s="139" t="s">
        <v>579</v>
      </c>
      <c r="I310" s="141"/>
      <c r="J310" s="141"/>
    </row>
    <row r="311" spans="1:10">
      <c r="A311" s="139" t="s">
        <v>2881</v>
      </c>
      <c r="B311" s="139" t="s">
        <v>2882</v>
      </c>
      <c r="C311" s="139" t="s">
        <v>2851</v>
      </c>
      <c r="D311" s="139" t="s">
        <v>2852</v>
      </c>
      <c r="E311" s="139" t="s">
        <v>1171</v>
      </c>
      <c r="F311" s="139" t="s">
        <v>1172</v>
      </c>
      <c r="G311" s="140" t="s">
        <v>578</v>
      </c>
      <c r="H311" s="139" t="s">
        <v>579</v>
      </c>
      <c r="I311" s="141"/>
      <c r="J311" s="141"/>
    </row>
    <row r="312" spans="1:10">
      <c r="A312" s="139" t="s">
        <v>2881</v>
      </c>
      <c r="B312" s="139" t="s">
        <v>2882</v>
      </c>
      <c r="C312" s="139" t="s">
        <v>2851</v>
      </c>
      <c r="D312" s="139" t="s">
        <v>2852</v>
      </c>
      <c r="E312" s="139" t="s">
        <v>1173</v>
      </c>
      <c r="F312" s="139" t="s">
        <v>756</v>
      </c>
      <c r="G312" s="140" t="s">
        <v>578</v>
      </c>
      <c r="H312" s="139" t="s">
        <v>579</v>
      </c>
      <c r="I312" s="141"/>
      <c r="J312" s="141"/>
    </row>
    <row r="313" spans="1:10">
      <c r="A313" s="139" t="s">
        <v>2881</v>
      </c>
      <c r="B313" s="139" t="s">
        <v>2882</v>
      </c>
      <c r="C313" s="139" t="s">
        <v>2851</v>
      </c>
      <c r="D313" s="139" t="s">
        <v>2852</v>
      </c>
      <c r="E313" s="139" t="s">
        <v>1174</v>
      </c>
      <c r="F313" s="139" t="s">
        <v>1175</v>
      </c>
      <c r="G313" s="140" t="s">
        <v>578</v>
      </c>
      <c r="H313" s="139" t="s">
        <v>579</v>
      </c>
      <c r="I313" s="141"/>
      <c r="J313" s="141"/>
    </row>
    <row r="314" spans="1:10">
      <c r="A314" s="139" t="s">
        <v>2881</v>
      </c>
      <c r="B314" s="139" t="s">
        <v>2882</v>
      </c>
      <c r="C314" s="139" t="s">
        <v>2851</v>
      </c>
      <c r="D314" s="139" t="s">
        <v>2852</v>
      </c>
      <c r="E314" s="139" t="s">
        <v>1176</v>
      </c>
      <c r="F314" s="139" t="s">
        <v>1177</v>
      </c>
      <c r="G314" s="140" t="s">
        <v>578</v>
      </c>
      <c r="H314" s="139" t="s">
        <v>579</v>
      </c>
      <c r="I314" s="141"/>
      <c r="J314" s="141"/>
    </row>
    <row r="315" spans="1:10">
      <c r="A315" s="139" t="s">
        <v>2881</v>
      </c>
      <c r="B315" s="139" t="s">
        <v>2882</v>
      </c>
      <c r="C315" s="139" t="s">
        <v>2851</v>
      </c>
      <c r="D315" s="139" t="s">
        <v>2852</v>
      </c>
      <c r="E315" s="139" t="s">
        <v>1178</v>
      </c>
      <c r="F315" s="139" t="s">
        <v>1179</v>
      </c>
      <c r="G315" s="140" t="s">
        <v>700</v>
      </c>
      <c r="H315" s="139" t="s">
        <v>701</v>
      </c>
      <c r="I315" s="141"/>
      <c r="J315" s="141"/>
    </row>
    <row r="316" spans="1:10">
      <c r="A316" s="139" t="s">
        <v>2881</v>
      </c>
      <c r="B316" s="139" t="s">
        <v>2882</v>
      </c>
      <c r="C316" s="139" t="s">
        <v>2851</v>
      </c>
      <c r="D316" s="139" t="s">
        <v>2852</v>
      </c>
      <c r="E316" s="139" t="s">
        <v>1178</v>
      </c>
      <c r="F316" s="139" t="s">
        <v>1179</v>
      </c>
      <c r="G316" s="140" t="s">
        <v>578</v>
      </c>
      <c r="H316" s="139" t="s">
        <v>579</v>
      </c>
      <c r="I316" s="141"/>
      <c r="J316" s="141"/>
    </row>
    <row r="317" spans="1:10">
      <c r="A317" s="139" t="s">
        <v>2881</v>
      </c>
      <c r="B317" s="139" t="s">
        <v>2882</v>
      </c>
      <c r="C317" s="139" t="s">
        <v>2851</v>
      </c>
      <c r="D317" s="139" t="s">
        <v>2852</v>
      </c>
      <c r="E317" s="139" t="s">
        <v>1180</v>
      </c>
      <c r="F317" s="139" t="s">
        <v>1181</v>
      </c>
      <c r="G317" s="140" t="s">
        <v>578</v>
      </c>
      <c r="H317" s="139" t="s">
        <v>579</v>
      </c>
      <c r="I317" s="141"/>
      <c r="J317" s="141"/>
    </row>
    <row r="318" spans="1:10">
      <c r="A318" s="139" t="s">
        <v>2881</v>
      </c>
      <c r="B318" s="139" t="s">
        <v>2882</v>
      </c>
      <c r="C318" s="139" t="s">
        <v>2851</v>
      </c>
      <c r="D318" s="139" t="s">
        <v>2852</v>
      </c>
      <c r="E318" s="139" t="s">
        <v>1182</v>
      </c>
      <c r="F318" s="139" t="s">
        <v>1183</v>
      </c>
      <c r="G318" s="140" t="s">
        <v>578</v>
      </c>
      <c r="H318" s="139" t="s">
        <v>579</v>
      </c>
      <c r="I318" s="141"/>
      <c r="J318" s="141"/>
    </row>
    <row r="319" spans="1:10">
      <c r="A319" s="139" t="s">
        <v>2881</v>
      </c>
      <c r="B319" s="139" t="s">
        <v>2882</v>
      </c>
      <c r="C319" s="139" t="s">
        <v>2851</v>
      </c>
      <c r="D319" s="139" t="s">
        <v>2852</v>
      </c>
      <c r="E319" s="139" t="s">
        <v>1184</v>
      </c>
      <c r="F319" s="139" t="s">
        <v>1185</v>
      </c>
      <c r="G319" s="140" t="s">
        <v>578</v>
      </c>
      <c r="H319" s="139" t="s">
        <v>579</v>
      </c>
      <c r="I319" s="141"/>
      <c r="J319" s="141"/>
    </row>
    <row r="320" spans="1:10">
      <c r="A320" s="139" t="s">
        <v>2881</v>
      </c>
      <c r="B320" s="139" t="s">
        <v>2882</v>
      </c>
      <c r="C320" s="139" t="s">
        <v>2851</v>
      </c>
      <c r="D320" s="139" t="s">
        <v>2852</v>
      </c>
      <c r="E320" s="139" t="s">
        <v>1186</v>
      </c>
      <c r="F320" s="139" t="s">
        <v>1187</v>
      </c>
      <c r="G320" s="140" t="s">
        <v>578</v>
      </c>
      <c r="H320" s="139" t="s">
        <v>579</v>
      </c>
      <c r="I320" s="141"/>
      <c r="J320" s="141"/>
    </row>
    <row r="321" spans="1:10">
      <c r="A321" s="139" t="s">
        <v>2881</v>
      </c>
      <c r="B321" s="139" t="s">
        <v>2882</v>
      </c>
      <c r="C321" s="139" t="s">
        <v>2851</v>
      </c>
      <c r="D321" s="139" t="s">
        <v>2852</v>
      </c>
      <c r="E321" s="139" t="s">
        <v>1188</v>
      </c>
      <c r="F321" s="139" t="s">
        <v>1189</v>
      </c>
      <c r="G321" s="140" t="s">
        <v>578</v>
      </c>
      <c r="H321" s="139" t="s">
        <v>579</v>
      </c>
      <c r="I321" s="141"/>
      <c r="J321" s="141"/>
    </row>
    <row r="322" spans="1:10">
      <c r="A322" s="139" t="s">
        <v>2881</v>
      </c>
      <c r="B322" s="139" t="s">
        <v>2882</v>
      </c>
      <c r="C322" s="139" t="s">
        <v>2851</v>
      </c>
      <c r="D322" s="139" t="s">
        <v>2852</v>
      </c>
      <c r="E322" s="139" t="s">
        <v>1190</v>
      </c>
      <c r="F322" s="139" t="s">
        <v>1191</v>
      </c>
      <c r="G322" s="140" t="s">
        <v>578</v>
      </c>
      <c r="H322" s="139" t="s">
        <v>579</v>
      </c>
      <c r="I322" s="141"/>
      <c r="J322" s="141"/>
    </row>
    <row r="323" spans="1:10">
      <c r="A323" s="139" t="s">
        <v>2881</v>
      </c>
      <c r="B323" s="139" t="s">
        <v>2882</v>
      </c>
      <c r="C323" s="139" t="s">
        <v>2851</v>
      </c>
      <c r="D323" s="139" t="s">
        <v>2852</v>
      </c>
      <c r="E323" s="139" t="s">
        <v>1192</v>
      </c>
      <c r="F323" s="139" t="s">
        <v>637</v>
      </c>
      <c r="G323" s="140" t="s">
        <v>578</v>
      </c>
      <c r="H323" s="139" t="s">
        <v>579</v>
      </c>
      <c r="I323" s="141"/>
      <c r="J323" s="141"/>
    </row>
    <row r="324" spans="1:10">
      <c r="A324" s="139" t="s">
        <v>2881</v>
      </c>
      <c r="B324" s="139" t="s">
        <v>2882</v>
      </c>
      <c r="C324" s="139" t="s">
        <v>2851</v>
      </c>
      <c r="D324" s="139" t="s">
        <v>2852</v>
      </c>
      <c r="E324" s="139" t="s">
        <v>1193</v>
      </c>
      <c r="F324" s="139" t="s">
        <v>946</v>
      </c>
      <c r="G324" s="140" t="s">
        <v>700</v>
      </c>
      <c r="H324" s="139" t="s">
        <v>701</v>
      </c>
      <c r="I324" s="141"/>
      <c r="J324" s="141"/>
    </row>
    <row r="325" spans="1:10">
      <c r="A325" s="139" t="s">
        <v>2881</v>
      </c>
      <c r="B325" s="139" t="s">
        <v>2882</v>
      </c>
      <c r="C325" s="139" t="s">
        <v>2851</v>
      </c>
      <c r="D325" s="139" t="s">
        <v>2852</v>
      </c>
      <c r="E325" s="139" t="s">
        <v>1194</v>
      </c>
      <c r="F325" s="139" t="s">
        <v>1195</v>
      </c>
      <c r="G325" s="140" t="s">
        <v>700</v>
      </c>
      <c r="H325" s="139" t="s">
        <v>701</v>
      </c>
      <c r="I325" s="141"/>
      <c r="J325" s="141"/>
    </row>
    <row r="326" spans="1:10">
      <c r="A326" s="139" t="s">
        <v>2881</v>
      </c>
      <c r="B326" s="139" t="s">
        <v>2882</v>
      </c>
      <c r="C326" s="139" t="s">
        <v>2851</v>
      </c>
      <c r="D326" s="139" t="s">
        <v>2852</v>
      </c>
      <c r="E326" s="139" t="s">
        <v>1196</v>
      </c>
      <c r="F326" s="139" t="s">
        <v>1197</v>
      </c>
      <c r="G326" s="140" t="s">
        <v>700</v>
      </c>
      <c r="H326" s="139" t="s">
        <v>701</v>
      </c>
      <c r="I326" s="141"/>
      <c r="J326" s="141"/>
    </row>
    <row r="327" spans="1:10">
      <c r="A327" s="139" t="s">
        <v>2881</v>
      </c>
      <c r="B327" s="139" t="s">
        <v>2882</v>
      </c>
      <c r="C327" s="139" t="s">
        <v>2851</v>
      </c>
      <c r="D327" s="139" t="s">
        <v>2852</v>
      </c>
      <c r="E327" s="139" t="s">
        <v>1198</v>
      </c>
      <c r="F327" s="139" t="s">
        <v>1199</v>
      </c>
      <c r="G327" s="140" t="s">
        <v>700</v>
      </c>
      <c r="H327" s="139" t="s">
        <v>701</v>
      </c>
      <c r="I327" s="141"/>
      <c r="J327" s="141"/>
    </row>
    <row r="328" spans="1:10">
      <c r="A328" s="139" t="s">
        <v>2883</v>
      </c>
      <c r="B328" s="139" t="s">
        <v>2884</v>
      </c>
      <c r="C328" s="139" t="s">
        <v>2859</v>
      </c>
      <c r="D328" s="139" t="s">
        <v>2860</v>
      </c>
      <c r="E328" s="139" t="s">
        <v>1200</v>
      </c>
      <c r="F328" s="139" t="s">
        <v>1201</v>
      </c>
      <c r="G328" s="140" t="s">
        <v>644</v>
      </c>
      <c r="H328" s="139" t="s">
        <v>645</v>
      </c>
      <c r="I328" s="141"/>
      <c r="J328" s="141"/>
    </row>
    <row r="329" spans="1:10">
      <c r="A329" s="139" t="s">
        <v>2883</v>
      </c>
      <c r="B329" s="139" t="s">
        <v>2884</v>
      </c>
      <c r="C329" s="139" t="s">
        <v>2859</v>
      </c>
      <c r="D329" s="139" t="s">
        <v>2860</v>
      </c>
      <c r="E329" s="139" t="s">
        <v>1202</v>
      </c>
      <c r="F329" s="139" t="s">
        <v>1203</v>
      </c>
      <c r="G329" s="140" t="s">
        <v>644</v>
      </c>
      <c r="H329" s="139" t="s">
        <v>645</v>
      </c>
      <c r="I329" s="141"/>
      <c r="J329" s="141"/>
    </row>
    <row r="330" spans="1:10">
      <c r="A330" s="139" t="s">
        <v>2883</v>
      </c>
      <c r="B330" s="139" t="s">
        <v>2884</v>
      </c>
      <c r="C330" s="139" t="s">
        <v>2859</v>
      </c>
      <c r="D330" s="139" t="s">
        <v>2860</v>
      </c>
      <c r="E330" s="139" t="s">
        <v>1204</v>
      </c>
      <c r="F330" s="139" t="s">
        <v>1205</v>
      </c>
      <c r="G330" s="140" t="s">
        <v>644</v>
      </c>
      <c r="H330" s="139" t="s">
        <v>645</v>
      </c>
      <c r="I330" s="141"/>
      <c r="J330" s="141"/>
    </row>
    <row r="331" spans="1:10">
      <c r="A331" s="139" t="s">
        <v>2883</v>
      </c>
      <c r="B331" s="139" t="s">
        <v>2884</v>
      </c>
      <c r="C331" s="139" t="s">
        <v>2859</v>
      </c>
      <c r="D331" s="139" t="s">
        <v>2860</v>
      </c>
      <c r="E331" s="139" t="s">
        <v>1206</v>
      </c>
      <c r="F331" s="139" t="s">
        <v>1207</v>
      </c>
      <c r="G331" s="140" t="s">
        <v>644</v>
      </c>
      <c r="H331" s="139" t="s">
        <v>645</v>
      </c>
      <c r="I331" s="141"/>
      <c r="J331" s="141"/>
    </row>
    <row r="332" spans="1:10">
      <c r="A332" s="139" t="s">
        <v>2883</v>
      </c>
      <c r="B332" s="139" t="s">
        <v>2884</v>
      </c>
      <c r="C332" s="139" t="s">
        <v>2859</v>
      </c>
      <c r="D332" s="139" t="s">
        <v>2860</v>
      </c>
      <c r="E332" s="139" t="s">
        <v>1208</v>
      </c>
      <c r="F332" s="139" t="s">
        <v>1209</v>
      </c>
      <c r="G332" s="140" t="s">
        <v>644</v>
      </c>
      <c r="H332" s="139" t="s">
        <v>645</v>
      </c>
      <c r="I332" s="141"/>
      <c r="J332" s="141"/>
    </row>
    <row r="333" spans="1:10">
      <c r="A333" s="139" t="s">
        <v>2883</v>
      </c>
      <c r="B333" s="139" t="s">
        <v>2884</v>
      </c>
      <c r="C333" s="139" t="s">
        <v>2859</v>
      </c>
      <c r="D333" s="139" t="s">
        <v>2860</v>
      </c>
      <c r="E333" s="139" t="s">
        <v>1210</v>
      </c>
      <c r="F333" s="139" t="s">
        <v>1211</v>
      </c>
      <c r="G333" s="140" t="s">
        <v>644</v>
      </c>
      <c r="H333" s="139" t="s">
        <v>645</v>
      </c>
      <c r="I333" s="141"/>
      <c r="J333" s="141"/>
    </row>
    <row r="334" spans="1:10">
      <c r="A334" s="139" t="s">
        <v>2883</v>
      </c>
      <c r="B334" s="139" t="s">
        <v>2884</v>
      </c>
      <c r="C334" s="139" t="s">
        <v>2859</v>
      </c>
      <c r="D334" s="139" t="s">
        <v>2860</v>
      </c>
      <c r="E334" s="139" t="s">
        <v>1212</v>
      </c>
      <c r="F334" s="139" t="s">
        <v>1213</v>
      </c>
      <c r="G334" s="140" t="s">
        <v>644</v>
      </c>
      <c r="H334" s="139" t="s">
        <v>645</v>
      </c>
      <c r="I334" s="141"/>
      <c r="J334" s="141"/>
    </row>
    <row r="335" spans="1:10">
      <c r="A335" s="139" t="s">
        <v>2883</v>
      </c>
      <c r="B335" s="139" t="s">
        <v>2884</v>
      </c>
      <c r="C335" s="139" t="s">
        <v>2859</v>
      </c>
      <c r="D335" s="139" t="s">
        <v>2860</v>
      </c>
      <c r="E335" s="139" t="s">
        <v>1214</v>
      </c>
      <c r="F335" s="139" t="s">
        <v>1215</v>
      </c>
      <c r="G335" s="140" t="s">
        <v>644</v>
      </c>
      <c r="H335" s="139" t="s">
        <v>645</v>
      </c>
      <c r="I335" s="141"/>
      <c r="J335" s="141"/>
    </row>
    <row r="336" spans="1:10">
      <c r="A336" s="139" t="s">
        <v>2883</v>
      </c>
      <c r="B336" s="139" t="s">
        <v>2884</v>
      </c>
      <c r="C336" s="139" t="s">
        <v>2859</v>
      </c>
      <c r="D336" s="139" t="s">
        <v>2860</v>
      </c>
      <c r="E336" s="139" t="s">
        <v>1214</v>
      </c>
      <c r="F336" s="139" t="s">
        <v>1215</v>
      </c>
      <c r="G336" s="140" t="s">
        <v>590</v>
      </c>
      <c r="H336" s="139" t="s">
        <v>591</v>
      </c>
      <c r="I336" s="141"/>
      <c r="J336" s="141"/>
    </row>
    <row r="337" spans="1:10">
      <c r="A337" s="139" t="s">
        <v>2883</v>
      </c>
      <c r="B337" s="139" t="s">
        <v>2884</v>
      </c>
      <c r="C337" s="139" t="s">
        <v>2859</v>
      </c>
      <c r="D337" s="139" t="s">
        <v>2860</v>
      </c>
      <c r="E337" s="139" t="s">
        <v>1216</v>
      </c>
      <c r="F337" s="139" t="s">
        <v>1217</v>
      </c>
      <c r="G337" s="140" t="s">
        <v>644</v>
      </c>
      <c r="H337" s="139" t="s">
        <v>645</v>
      </c>
      <c r="I337" s="141"/>
      <c r="J337" s="141"/>
    </row>
    <row r="338" spans="1:10">
      <c r="A338" s="139" t="s">
        <v>2883</v>
      </c>
      <c r="B338" s="139" t="s">
        <v>2884</v>
      </c>
      <c r="C338" s="139" t="s">
        <v>2859</v>
      </c>
      <c r="D338" s="139" t="s">
        <v>2860</v>
      </c>
      <c r="E338" s="139" t="s">
        <v>1218</v>
      </c>
      <c r="F338" s="139" t="s">
        <v>1219</v>
      </c>
      <c r="G338" s="140" t="s">
        <v>644</v>
      </c>
      <c r="H338" s="139" t="s">
        <v>645</v>
      </c>
      <c r="I338" s="141"/>
      <c r="J338" s="141"/>
    </row>
    <row r="339" spans="1:10">
      <c r="A339" s="139" t="s">
        <v>2883</v>
      </c>
      <c r="B339" s="139" t="s">
        <v>2884</v>
      </c>
      <c r="C339" s="139" t="s">
        <v>2859</v>
      </c>
      <c r="D339" s="139" t="s">
        <v>2860</v>
      </c>
      <c r="E339" s="139" t="s">
        <v>1220</v>
      </c>
      <c r="F339" s="139" t="s">
        <v>1221</v>
      </c>
      <c r="G339" s="140" t="s">
        <v>644</v>
      </c>
      <c r="H339" s="139" t="s">
        <v>645</v>
      </c>
      <c r="I339" s="141"/>
      <c r="J339" s="141"/>
    </row>
    <row r="340" spans="1:10">
      <c r="A340" s="139" t="s">
        <v>2883</v>
      </c>
      <c r="B340" s="139" t="s">
        <v>2884</v>
      </c>
      <c r="C340" s="139" t="s">
        <v>2859</v>
      </c>
      <c r="D340" s="139" t="s">
        <v>2860</v>
      </c>
      <c r="E340" s="139" t="s">
        <v>1222</v>
      </c>
      <c r="F340" s="139" t="s">
        <v>1223</v>
      </c>
      <c r="G340" s="140" t="s">
        <v>644</v>
      </c>
      <c r="H340" s="139" t="s">
        <v>645</v>
      </c>
      <c r="I340" s="141"/>
      <c r="J340" s="141"/>
    </row>
    <row r="341" spans="1:10">
      <c r="A341" s="139" t="s">
        <v>2883</v>
      </c>
      <c r="B341" s="139" t="s">
        <v>2884</v>
      </c>
      <c r="C341" s="139" t="s">
        <v>2859</v>
      </c>
      <c r="D341" s="139" t="s">
        <v>2860</v>
      </c>
      <c r="E341" s="139" t="s">
        <v>1224</v>
      </c>
      <c r="F341" s="139" t="s">
        <v>946</v>
      </c>
      <c r="G341" s="140" t="s">
        <v>644</v>
      </c>
      <c r="H341" s="139" t="s">
        <v>645</v>
      </c>
      <c r="I341" s="141"/>
      <c r="J341" s="1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4371-3514-4BD0-99CE-DF7FF291C9D9}">
  <sheetPr codeName="List13"/>
  <dimension ref="A1:B869"/>
  <sheetViews>
    <sheetView topLeftCell="A4" workbookViewId="0">
      <selection activeCell="B9" sqref="B9"/>
    </sheetView>
  </sheetViews>
  <sheetFormatPr defaultRowHeight="15"/>
  <cols>
    <col min="1" max="1" width="22.5703125" customWidth="1"/>
    <col min="2" max="2" width="131" customWidth="1"/>
  </cols>
  <sheetData>
    <row r="1" spans="1:2">
      <c r="A1" s="142" t="s">
        <v>2885</v>
      </c>
      <c r="B1" s="143"/>
    </row>
    <row r="2" spans="1:2">
      <c r="A2" s="144" t="s">
        <v>1225</v>
      </c>
      <c r="B2" s="145"/>
    </row>
    <row r="3" spans="1:2">
      <c r="A3" s="146" t="s">
        <v>2843</v>
      </c>
      <c r="B3" s="147" t="s">
        <v>32</v>
      </c>
    </row>
    <row r="4" spans="1:2">
      <c r="A4" s="148" t="s">
        <v>23</v>
      </c>
      <c r="B4" s="149" t="s">
        <v>2850</v>
      </c>
    </row>
    <row r="5" spans="1:2">
      <c r="A5" s="150" t="s">
        <v>636</v>
      </c>
      <c r="B5" s="151" t="s">
        <v>637</v>
      </c>
    </row>
    <row r="6" spans="1:2">
      <c r="A6" s="152" t="s">
        <v>1226</v>
      </c>
      <c r="B6" s="153" t="s">
        <v>1227</v>
      </c>
    </row>
    <row r="7" spans="1:2">
      <c r="A7" s="152" t="s">
        <v>1228</v>
      </c>
      <c r="B7" s="153" t="s">
        <v>1229</v>
      </c>
    </row>
    <row r="8" spans="1:2">
      <c r="A8" s="152" t="s">
        <v>1230</v>
      </c>
      <c r="B8" s="153" t="s">
        <v>1231</v>
      </c>
    </row>
    <row r="9" spans="1:2">
      <c r="A9" s="152" t="s">
        <v>1232</v>
      </c>
      <c r="B9" s="153" t="s">
        <v>1233</v>
      </c>
    </row>
    <row r="10" spans="1:2">
      <c r="A10" s="152" t="s">
        <v>1234</v>
      </c>
      <c r="B10" s="153" t="s">
        <v>1235</v>
      </c>
    </row>
    <row r="11" spans="1:2">
      <c r="A11" s="150" t="s">
        <v>849</v>
      </c>
      <c r="B11" s="151" t="s">
        <v>850</v>
      </c>
    </row>
    <row r="12" spans="1:2">
      <c r="A12" s="152" t="s">
        <v>1236</v>
      </c>
      <c r="B12" s="153" t="s">
        <v>1237</v>
      </c>
    </row>
    <row r="13" spans="1:2" ht="15.75" customHeight="1">
      <c r="A13" s="152" t="s">
        <v>1238</v>
      </c>
      <c r="B13" s="153" t="s">
        <v>1239</v>
      </c>
    </row>
    <row r="14" spans="1:2">
      <c r="A14" s="152" t="s">
        <v>1240</v>
      </c>
      <c r="B14" s="153" t="s">
        <v>1241</v>
      </c>
    </row>
    <row r="15" spans="1:2">
      <c r="A15" s="152" t="s">
        <v>1242</v>
      </c>
      <c r="B15" s="153" t="s">
        <v>1243</v>
      </c>
    </row>
    <row r="16" spans="1:2">
      <c r="A16" s="152" t="s">
        <v>1244</v>
      </c>
      <c r="B16" s="153" t="s">
        <v>1245</v>
      </c>
    </row>
    <row r="17" spans="1:2">
      <c r="A17" s="152" t="s">
        <v>1246</v>
      </c>
      <c r="B17" s="153" t="s">
        <v>1247</v>
      </c>
    </row>
    <row r="18" spans="1:2">
      <c r="A18" s="152" t="s">
        <v>1248</v>
      </c>
      <c r="B18" s="153" t="s">
        <v>1249</v>
      </c>
    </row>
    <row r="19" spans="1:2">
      <c r="A19" s="150" t="s">
        <v>855</v>
      </c>
      <c r="B19" s="151" t="s">
        <v>856</v>
      </c>
    </row>
    <row r="20" spans="1:2">
      <c r="A20" s="152" t="s">
        <v>1250</v>
      </c>
      <c r="B20" s="153" t="s">
        <v>1251</v>
      </c>
    </row>
    <row r="21" spans="1:2">
      <c r="A21" s="152" t="s">
        <v>1252</v>
      </c>
      <c r="B21" s="153" t="s">
        <v>1253</v>
      </c>
    </row>
    <row r="22" spans="1:2">
      <c r="A22" s="152" t="s">
        <v>1254</v>
      </c>
      <c r="B22" s="153" t="s">
        <v>1255</v>
      </c>
    </row>
    <row r="23" spans="1:2">
      <c r="A23" s="150" t="s">
        <v>698</v>
      </c>
      <c r="B23" s="151" t="s">
        <v>699</v>
      </c>
    </row>
    <row r="24" spans="1:2">
      <c r="A24" s="152" t="s">
        <v>1256</v>
      </c>
      <c r="B24" s="153" t="s">
        <v>1257</v>
      </c>
    </row>
    <row r="25" spans="1:2">
      <c r="A25" s="152" t="s">
        <v>1258</v>
      </c>
      <c r="B25" s="153" t="s">
        <v>1259</v>
      </c>
    </row>
    <row r="26" spans="1:2">
      <c r="A26" s="152" t="s">
        <v>1260</v>
      </c>
      <c r="B26" s="153" t="s">
        <v>1261</v>
      </c>
    </row>
    <row r="27" spans="1:2">
      <c r="A27" s="152" t="s">
        <v>1262</v>
      </c>
      <c r="B27" s="153" t="s">
        <v>1263</v>
      </c>
    </row>
    <row r="28" spans="1:2">
      <c r="A28" s="150" t="s">
        <v>706</v>
      </c>
      <c r="B28" s="151" t="s">
        <v>707</v>
      </c>
    </row>
    <row r="29" spans="1:2">
      <c r="A29" s="152" t="s">
        <v>1264</v>
      </c>
      <c r="B29" s="153" t="s">
        <v>1265</v>
      </c>
    </row>
    <row r="30" spans="1:2">
      <c r="A30" s="152" t="s">
        <v>1266</v>
      </c>
      <c r="B30" s="153" t="s">
        <v>1267</v>
      </c>
    </row>
    <row r="31" spans="1:2">
      <c r="A31" s="152" t="s">
        <v>1268</v>
      </c>
      <c r="B31" s="153" t="s">
        <v>1269</v>
      </c>
    </row>
    <row r="32" spans="1:2">
      <c r="A32" s="152" t="s">
        <v>1270</v>
      </c>
      <c r="B32" s="153" t="s">
        <v>1271</v>
      </c>
    </row>
    <row r="33" spans="1:2">
      <c r="A33" s="152" t="s">
        <v>1272</v>
      </c>
      <c r="B33" s="153" t="s">
        <v>1273</v>
      </c>
    </row>
    <row r="34" spans="1:2">
      <c r="A34" s="152" t="s">
        <v>1274</v>
      </c>
      <c r="B34" s="153" t="s">
        <v>1275</v>
      </c>
    </row>
    <row r="35" spans="1:2">
      <c r="A35" s="148" t="s">
        <v>30</v>
      </c>
      <c r="B35" s="149" t="s">
        <v>29</v>
      </c>
    </row>
    <row r="36" spans="1:2">
      <c r="A36" s="150" t="s">
        <v>892</v>
      </c>
      <c r="B36" s="151" t="s">
        <v>893</v>
      </c>
    </row>
    <row r="37" spans="1:2">
      <c r="A37" s="152" t="s">
        <v>1276</v>
      </c>
      <c r="B37" s="153" t="s">
        <v>1277</v>
      </c>
    </row>
    <row r="38" spans="1:2">
      <c r="A38" s="152" t="s">
        <v>1278</v>
      </c>
      <c r="B38" s="153" t="s">
        <v>1279</v>
      </c>
    </row>
    <row r="39" spans="1:2">
      <c r="A39" s="152" t="s">
        <v>1280</v>
      </c>
      <c r="B39" s="153" t="s">
        <v>1281</v>
      </c>
    </row>
    <row r="40" spans="1:2">
      <c r="A40" s="152" t="s">
        <v>1282</v>
      </c>
      <c r="B40" s="153" t="s">
        <v>1283</v>
      </c>
    </row>
    <row r="41" spans="1:2">
      <c r="A41" s="152" t="s">
        <v>1284</v>
      </c>
      <c r="B41" s="153" t="s">
        <v>1285</v>
      </c>
    </row>
    <row r="42" spans="1:2">
      <c r="A42" s="152" t="s">
        <v>1286</v>
      </c>
      <c r="B42" s="153" t="s">
        <v>1287</v>
      </c>
    </row>
    <row r="43" spans="1:2">
      <c r="A43" s="152" t="s">
        <v>1288</v>
      </c>
      <c r="B43" s="153" t="s">
        <v>1289</v>
      </c>
    </row>
    <row r="44" spans="1:2">
      <c r="A44" s="152" t="s">
        <v>1290</v>
      </c>
      <c r="B44" s="153" t="s">
        <v>1291</v>
      </c>
    </row>
    <row r="45" spans="1:2">
      <c r="A45" s="152" t="s">
        <v>1292</v>
      </c>
      <c r="B45" s="153" t="s">
        <v>1293</v>
      </c>
    </row>
    <row r="46" spans="1:2">
      <c r="A46" s="152" t="s">
        <v>1294</v>
      </c>
      <c r="B46" s="153" t="s">
        <v>1295</v>
      </c>
    </row>
    <row r="47" spans="1:2">
      <c r="A47" s="152" t="s">
        <v>1296</v>
      </c>
      <c r="B47" s="153" t="s">
        <v>1297</v>
      </c>
    </row>
    <row r="48" spans="1:2">
      <c r="A48" s="152" t="s">
        <v>1298</v>
      </c>
      <c r="B48" s="153" t="s">
        <v>1299</v>
      </c>
    </row>
    <row r="49" spans="1:2">
      <c r="A49" s="152" t="s">
        <v>1300</v>
      </c>
      <c r="B49" s="153" t="s">
        <v>1301</v>
      </c>
    </row>
    <row r="50" spans="1:2">
      <c r="A50" s="152" t="s">
        <v>1302</v>
      </c>
      <c r="B50" s="153" t="s">
        <v>1303</v>
      </c>
    </row>
    <row r="51" spans="1:2">
      <c r="A51" s="152" t="s">
        <v>1304</v>
      </c>
      <c r="B51" s="153" t="s">
        <v>1305</v>
      </c>
    </row>
    <row r="52" spans="1:2">
      <c r="A52" s="152" t="s">
        <v>1306</v>
      </c>
      <c r="B52" s="153" t="s">
        <v>1307</v>
      </c>
    </row>
    <row r="53" spans="1:2">
      <c r="A53" s="152" t="s">
        <v>1308</v>
      </c>
      <c r="B53" s="153" t="s">
        <v>1309</v>
      </c>
    </row>
    <row r="54" spans="1:2">
      <c r="A54" s="152" t="s">
        <v>1310</v>
      </c>
      <c r="B54" s="153" t="s">
        <v>1311</v>
      </c>
    </row>
    <row r="55" spans="1:2">
      <c r="A55" s="152" t="s">
        <v>1312</v>
      </c>
      <c r="B55" s="153" t="s">
        <v>1313</v>
      </c>
    </row>
    <row r="56" spans="1:2">
      <c r="A56" s="152" t="s">
        <v>1314</v>
      </c>
      <c r="B56" s="153" t="s">
        <v>1281</v>
      </c>
    </row>
    <row r="57" spans="1:2">
      <c r="A57" s="152" t="s">
        <v>1315</v>
      </c>
      <c r="B57" s="153" t="s">
        <v>1316</v>
      </c>
    </row>
    <row r="58" spans="1:2">
      <c r="A58" s="152" t="s">
        <v>1317</v>
      </c>
      <c r="B58" s="153" t="s">
        <v>1318</v>
      </c>
    </row>
    <row r="59" spans="1:2">
      <c r="A59" s="152" t="s">
        <v>1319</v>
      </c>
      <c r="B59" s="153" t="s">
        <v>1320</v>
      </c>
    </row>
    <row r="60" spans="1:2">
      <c r="A60" s="152" t="s">
        <v>1321</v>
      </c>
      <c r="B60" s="153" t="s">
        <v>1322</v>
      </c>
    </row>
    <row r="61" spans="1:2">
      <c r="A61" s="152" t="s">
        <v>1323</v>
      </c>
      <c r="B61" s="153" t="s">
        <v>1324</v>
      </c>
    </row>
    <row r="62" spans="1:2">
      <c r="A62" s="152" t="s">
        <v>1325</v>
      </c>
      <c r="B62" s="153" t="s">
        <v>1326</v>
      </c>
    </row>
    <row r="63" spans="1:2">
      <c r="A63" s="152" t="s">
        <v>1327</v>
      </c>
      <c r="B63" s="153" t="s">
        <v>1328</v>
      </c>
    </row>
    <row r="64" spans="1:2">
      <c r="A64" s="150" t="s">
        <v>894</v>
      </c>
      <c r="B64" s="151" t="s">
        <v>895</v>
      </c>
    </row>
    <row r="65" spans="1:2">
      <c r="A65" s="152" t="s">
        <v>1329</v>
      </c>
      <c r="B65" s="153" t="s">
        <v>1330</v>
      </c>
    </row>
    <row r="66" spans="1:2">
      <c r="A66" s="152" t="s">
        <v>1331</v>
      </c>
      <c r="B66" s="153" t="s">
        <v>1332</v>
      </c>
    </row>
    <row r="67" spans="1:2">
      <c r="A67" s="152" t="s">
        <v>1333</v>
      </c>
      <c r="B67" s="153" t="s">
        <v>1334</v>
      </c>
    </row>
    <row r="68" spans="1:2">
      <c r="A68" s="152" t="s">
        <v>1335</v>
      </c>
      <c r="B68" s="153" t="s">
        <v>1336</v>
      </c>
    </row>
    <row r="69" spans="1:2">
      <c r="A69" s="152" t="s">
        <v>1337</v>
      </c>
      <c r="B69" s="153" t="s">
        <v>1338</v>
      </c>
    </row>
    <row r="70" spans="1:2">
      <c r="A70" s="152" t="s">
        <v>1339</v>
      </c>
      <c r="B70" s="153" t="s">
        <v>1340</v>
      </c>
    </row>
    <row r="71" spans="1:2">
      <c r="A71" s="152" t="s">
        <v>1341</v>
      </c>
      <c r="B71" s="153" t="s">
        <v>1342</v>
      </c>
    </row>
    <row r="72" spans="1:2">
      <c r="A72" s="152" t="s">
        <v>1343</v>
      </c>
      <c r="B72" s="153" t="s">
        <v>1344</v>
      </c>
    </row>
    <row r="73" spans="1:2">
      <c r="A73" s="152" t="s">
        <v>1345</v>
      </c>
      <c r="B73" s="153" t="s">
        <v>1346</v>
      </c>
    </row>
    <row r="74" spans="1:2">
      <c r="A74" s="152" t="s">
        <v>1347</v>
      </c>
      <c r="B74" s="153" t="s">
        <v>1348</v>
      </c>
    </row>
    <row r="75" spans="1:2">
      <c r="A75" s="152" t="s">
        <v>1349</v>
      </c>
      <c r="B75" s="153" t="s">
        <v>1350</v>
      </c>
    </row>
    <row r="76" spans="1:2">
      <c r="A76" s="152" t="s">
        <v>1351</v>
      </c>
      <c r="B76" s="153" t="s">
        <v>1352</v>
      </c>
    </row>
    <row r="77" spans="1:2">
      <c r="A77" s="152" t="s">
        <v>1353</v>
      </c>
      <c r="B77" s="153" t="s">
        <v>1354</v>
      </c>
    </row>
    <row r="78" spans="1:2">
      <c r="A78" s="152" t="s">
        <v>1355</v>
      </c>
      <c r="B78" s="153" t="s">
        <v>1356</v>
      </c>
    </row>
    <row r="79" spans="1:2">
      <c r="A79" s="152" t="s">
        <v>1357</v>
      </c>
      <c r="B79" s="153" t="s">
        <v>1358</v>
      </c>
    </row>
    <row r="80" spans="1:2">
      <c r="A80" s="152" t="s">
        <v>1359</v>
      </c>
      <c r="B80" s="153" t="s">
        <v>1360</v>
      </c>
    </row>
    <row r="81" spans="1:2">
      <c r="A81" s="152" t="s">
        <v>1361</v>
      </c>
      <c r="B81" s="153" t="s">
        <v>1362</v>
      </c>
    </row>
    <row r="82" spans="1:2">
      <c r="A82" s="152" t="s">
        <v>1363</v>
      </c>
      <c r="B82" s="153" t="s">
        <v>1364</v>
      </c>
    </row>
    <row r="83" spans="1:2">
      <c r="A83" s="152" t="s">
        <v>1365</v>
      </c>
      <c r="B83" s="153" t="s">
        <v>1366</v>
      </c>
    </row>
    <row r="84" spans="1:2">
      <c r="A84" s="152" t="s">
        <v>1367</v>
      </c>
      <c r="B84" s="153" t="s">
        <v>1368</v>
      </c>
    </row>
    <row r="85" spans="1:2">
      <c r="A85" s="152" t="s">
        <v>1369</v>
      </c>
      <c r="B85" s="153" t="s">
        <v>1370</v>
      </c>
    </row>
    <row r="86" spans="1:2">
      <c r="A86" s="152" t="s">
        <v>1371</v>
      </c>
      <c r="B86" s="153" t="s">
        <v>1372</v>
      </c>
    </row>
    <row r="87" spans="1:2">
      <c r="A87" s="152" t="s">
        <v>1373</v>
      </c>
      <c r="B87" s="153" t="s">
        <v>1374</v>
      </c>
    </row>
    <row r="88" spans="1:2">
      <c r="A88" s="152" t="s">
        <v>1375</v>
      </c>
      <c r="B88" s="153" t="s">
        <v>1376</v>
      </c>
    </row>
    <row r="89" spans="1:2">
      <c r="A89" s="152" t="s">
        <v>1377</v>
      </c>
      <c r="B89" s="153" t="s">
        <v>1378</v>
      </c>
    </row>
    <row r="90" spans="1:2">
      <c r="A90" s="152" t="s">
        <v>1379</v>
      </c>
      <c r="B90" s="153" t="s">
        <v>1380</v>
      </c>
    </row>
    <row r="91" spans="1:2">
      <c r="A91" s="152" t="s">
        <v>1381</v>
      </c>
      <c r="B91" s="153" t="s">
        <v>1382</v>
      </c>
    </row>
    <row r="92" spans="1:2">
      <c r="A92" s="152" t="s">
        <v>1383</v>
      </c>
      <c r="B92" s="153" t="s">
        <v>1384</v>
      </c>
    </row>
    <row r="93" spans="1:2">
      <c r="A93" s="152" t="s">
        <v>1385</v>
      </c>
      <c r="B93" s="153" t="s">
        <v>1386</v>
      </c>
    </row>
    <row r="94" spans="1:2">
      <c r="A94" s="152" t="s">
        <v>1387</v>
      </c>
      <c r="B94" s="153" t="s">
        <v>1388</v>
      </c>
    </row>
    <row r="95" spans="1:2">
      <c r="A95" s="152" t="s">
        <v>1389</v>
      </c>
      <c r="B95" s="153" t="s">
        <v>1390</v>
      </c>
    </row>
    <row r="96" spans="1:2">
      <c r="A96" s="152" t="s">
        <v>1391</v>
      </c>
      <c r="B96" s="153" t="s">
        <v>1392</v>
      </c>
    </row>
    <row r="97" spans="1:2">
      <c r="A97" s="152" t="s">
        <v>1393</v>
      </c>
      <c r="B97" s="153" t="s">
        <v>1394</v>
      </c>
    </row>
    <row r="98" spans="1:2">
      <c r="A98" s="152" t="s">
        <v>1395</v>
      </c>
      <c r="B98" s="153" t="s">
        <v>1396</v>
      </c>
    </row>
    <row r="99" spans="1:2">
      <c r="A99" s="152" t="s">
        <v>1397</v>
      </c>
      <c r="B99" s="153" t="s">
        <v>1398</v>
      </c>
    </row>
    <row r="100" spans="1:2">
      <c r="A100" s="152" t="s">
        <v>1399</v>
      </c>
      <c r="B100" s="153" t="s">
        <v>1400</v>
      </c>
    </row>
    <row r="101" spans="1:2">
      <c r="A101" s="152" t="s">
        <v>1401</v>
      </c>
      <c r="B101" s="153" t="s">
        <v>1402</v>
      </c>
    </row>
    <row r="102" spans="1:2">
      <c r="A102" s="152" t="s">
        <v>1403</v>
      </c>
      <c r="B102" s="153" t="s">
        <v>1404</v>
      </c>
    </row>
    <row r="103" spans="1:2">
      <c r="A103" s="152" t="s">
        <v>1405</v>
      </c>
      <c r="B103" s="153" t="s">
        <v>1406</v>
      </c>
    </row>
    <row r="104" spans="1:2">
      <c r="A104" s="152" t="s">
        <v>1407</v>
      </c>
      <c r="B104" s="153" t="s">
        <v>1408</v>
      </c>
    </row>
    <row r="105" spans="1:2">
      <c r="A105" s="152" t="s">
        <v>1409</v>
      </c>
      <c r="B105" s="153" t="s">
        <v>1410</v>
      </c>
    </row>
    <row r="106" spans="1:2">
      <c r="A106" s="152" t="s">
        <v>1411</v>
      </c>
      <c r="B106" s="153" t="s">
        <v>1412</v>
      </c>
    </row>
    <row r="107" spans="1:2">
      <c r="A107" s="152" t="s">
        <v>1413</v>
      </c>
      <c r="B107" s="153" t="s">
        <v>1414</v>
      </c>
    </row>
    <row r="108" spans="1:2">
      <c r="A108" s="152" t="s">
        <v>1415</v>
      </c>
      <c r="B108" s="153" t="s">
        <v>1416</v>
      </c>
    </row>
    <row r="109" spans="1:2">
      <c r="A109" s="152" t="s">
        <v>1417</v>
      </c>
      <c r="B109" s="153" t="s">
        <v>1418</v>
      </c>
    </row>
    <row r="110" spans="1:2">
      <c r="A110" s="152" t="s">
        <v>1419</v>
      </c>
      <c r="B110" s="153" t="s">
        <v>1420</v>
      </c>
    </row>
    <row r="111" spans="1:2">
      <c r="A111" s="152" t="s">
        <v>1421</v>
      </c>
      <c r="B111" s="153" t="s">
        <v>1422</v>
      </c>
    </row>
    <row r="112" spans="1:2">
      <c r="A112" s="152" t="s">
        <v>1423</v>
      </c>
      <c r="B112" s="153" t="s">
        <v>1424</v>
      </c>
    </row>
    <row r="113" spans="1:2">
      <c r="A113" s="152" t="s">
        <v>1425</v>
      </c>
      <c r="B113" s="153" t="s">
        <v>1426</v>
      </c>
    </row>
    <row r="114" spans="1:2">
      <c r="A114" s="152" t="s">
        <v>1427</v>
      </c>
      <c r="B114" s="153" t="s">
        <v>1428</v>
      </c>
    </row>
    <row r="115" spans="1:2">
      <c r="A115" s="152" t="s">
        <v>1429</v>
      </c>
      <c r="B115" s="153" t="s">
        <v>1430</v>
      </c>
    </row>
    <row r="116" spans="1:2">
      <c r="A116" s="152" t="s">
        <v>1431</v>
      </c>
      <c r="B116" s="153" t="s">
        <v>1432</v>
      </c>
    </row>
    <row r="117" spans="1:2">
      <c r="A117" s="152" t="s">
        <v>1433</v>
      </c>
      <c r="B117" s="153" t="s">
        <v>1434</v>
      </c>
    </row>
    <row r="118" spans="1:2">
      <c r="A118" s="152" t="s">
        <v>1435</v>
      </c>
      <c r="B118" s="153" t="s">
        <v>1436</v>
      </c>
    </row>
    <row r="119" spans="1:2">
      <c r="A119" s="152" t="s">
        <v>1437</v>
      </c>
      <c r="B119" s="153" t="s">
        <v>1438</v>
      </c>
    </row>
    <row r="120" spans="1:2">
      <c r="A120" s="152" t="s">
        <v>1439</v>
      </c>
      <c r="B120" s="153" t="s">
        <v>1440</v>
      </c>
    </row>
    <row r="121" spans="1:2">
      <c r="A121" s="152" t="s">
        <v>1441</v>
      </c>
      <c r="B121" s="153" t="s">
        <v>1442</v>
      </c>
    </row>
    <row r="122" spans="1:2">
      <c r="A122" s="152" t="s">
        <v>1443</v>
      </c>
      <c r="B122" s="153" t="s">
        <v>1444</v>
      </c>
    </row>
    <row r="123" spans="1:2">
      <c r="A123" s="152" t="s">
        <v>1445</v>
      </c>
      <c r="B123" s="153" t="s">
        <v>1446</v>
      </c>
    </row>
    <row r="124" spans="1:2">
      <c r="A124" s="152" t="s">
        <v>1447</v>
      </c>
      <c r="B124" s="153" t="s">
        <v>1448</v>
      </c>
    </row>
    <row r="125" spans="1:2">
      <c r="A125" s="152" t="s">
        <v>1449</v>
      </c>
      <c r="B125" s="153" t="s">
        <v>1450</v>
      </c>
    </row>
    <row r="126" spans="1:2">
      <c r="A126" s="152" t="s">
        <v>1451</v>
      </c>
      <c r="B126" s="153" t="s">
        <v>1452</v>
      </c>
    </row>
    <row r="127" spans="1:2">
      <c r="A127" s="152" t="s">
        <v>1453</v>
      </c>
      <c r="B127" s="153" t="s">
        <v>1454</v>
      </c>
    </row>
    <row r="128" spans="1:2">
      <c r="A128" s="152" t="s">
        <v>1455</v>
      </c>
      <c r="B128" s="153" t="s">
        <v>1456</v>
      </c>
    </row>
    <row r="129" spans="1:2">
      <c r="A129" s="152" t="s">
        <v>1457</v>
      </c>
      <c r="B129" s="153" t="s">
        <v>1458</v>
      </c>
    </row>
    <row r="130" spans="1:2">
      <c r="A130" s="152" t="s">
        <v>1459</v>
      </c>
      <c r="B130" s="153" t="s">
        <v>1460</v>
      </c>
    </row>
    <row r="131" spans="1:2">
      <c r="A131" s="152" t="s">
        <v>1461</v>
      </c>
      <c r="B131" s="153" t="s">
        <v>1462</v>
      </c>
    </row>
    <row r="132" spans="1:2">
      <c r="A132" s="152" t="s">
        <v>1463</v>
      </c>
      <c r="B132" s="153" t="s">
        <v>1464</v>
      </c>
    </row>
    <row r="133" spans="1:2">
      <c r="A133" s="152" t="s">
        <v>1465</v>
      </c>
      <c r="B133" s="153" t="s">
        <v>1466</v>
      </c>
    </row>
    <row r="134" spans="1:2">
      <c r="A134" s="152" t="s">
        <v>1467</v>
      </c>
      <c r="B134" s="153" t="s">
        <v>1468</v>
      </c>
    </row>
    <row r="135" spans="1:2">
      <c r="A135" s="152" t="s">
        <v>1469</v>
      </c>
      <c r="B135" s="153" t="s">
        <v>1470</v>
      </c>
    </row>
    <row r="136" spans="1:2">
      <c r="A136" s="152" t="s">
        <v>1471</v>
      </c>
      <c r="B136" s="153" t="s">
        <v>1472</v>
      </c>
    </row>
    <row r="137" spans="1:2">
      <c r="A137" s="152" t="s">
        <v>1473</v>
      </c>
      <c r="B137" s="153" t="s">
        <v>1474</v>
      </c>
    </row>
    <row r="138" spans="1:2">
      <c r="A138" s="152" t="s">
        <v>1475</v>
      </c>
      <c r="B138" s="153" t="s">
        <v>1476</v>
      </c>
    </row>
    <row r="139" spans="1:2">
      <c r="A139" s="152" t="s">
        <v>1477</v>
      </c>
      <c r="B139" s="153" t="s">
        <v>1478</v>
      </c>
    </row>
    <row r="140" spans="1:2">
      <c r="A140" s="152" t="s">
        <v>1479</v>
      </c>
      <c r="B140" s="153" t="s">
        <v>1480</v>
      </c>
    </row>
    <row r="141" spans="1:2">
      <c r="A141" s="152" t="s">
        <v>1481</v>
      </c>
      <c r="B141" s="153" t="s">
        <v>1482</v>
      </c>
    </row>
    <row r="142" spans="1:2">
      <c r="A142" s="152" t="s">
        <v>1483</v>
      </c>
      <c r="B142" s="153" t="s">
        <v>1484</v>
      </c>
    </row>
    <row r="143" spans="1:2">
      <c r="A143" s="152" t="s">
        <v>1485</v>
      </c>
      <c r="B143" s="153" t="s">
        <v>1486</v>
      </c>
    </row>
    <row r="144" spans="1:2">
      <c r="A144" s="152" t="s">
        <v>1487</v>
      </c>
      <c r="B144" s="153" t="s">
        <v>1488</v>
      </c>
    </row>
    <row r="145" spans="1:2">
      <c r="A145" s="152" t="s">
        <v>1489</v>
      </c>
      <c r="B145" s="153" t="s">
        <v>1490</v>
      </c>
    </row>
    <row r="146" spans="1:2">
      <c r="A146" s="152" t="s">
        <v>1491</v>
      </c>
      <c r="B146" s="153" t="s">
        <v>1492</v>
      </c>
    </row>
    <row r="147" spans="1:2">
      <c r="A147" s="152" t="s">
        <v>1493</v>
      </c>
      <c r="B147" s="153" t="s">
        <v>1494</v>
      </c>
    </row>
    <row r="148" spans="1:2">
      <c r="A148" s="152" t="s">
        <v>1495</v>
      </c>
      <c r="B148" s="153" t="s">
        <v>1496</v>
      </c>
    </row>
    <row r="149" spans="1:2">
      <c r="A149" s="152" t="s">
        <v>1497</v>
      </c>
      <c r="B149" s="153" t="s">
        <v>1498</v>
      </c>
    </row>
    <row r="150" spans="1:2">
      <c r="A150" s="152" t="s">
        <v>1499</v>
      </c>
      <c r="B150" s="153" t="s">
        <v>1500</v>
      </c>
    </row>
    <row r="151" spans="1:2">
      <c r="A151" s="152" t="s">
        <v>1501</v>
      </c>
      <c r="B151" s="153" t="s">
        <v>1502</v>
      </c>
    </row>
    <row r="152" spans="1:2">
      <c r="A152" s="152" t="s">
        <v>1503</v>
      </c>
      <c r="B152" s="153" t="s">
        <v>1504</v>
      </c>
    </row>
    <row r="153" spans="1:2">
      <c r="A153" s="152" t="s">
        <v>1505</v>
      </c>
      <c r="B153" s="153" t="s">
        <v>1506</v>
      </c>
    </row>
    <row r="154" spans="1:2">
      <c r="A154" s="152" t="s">
        <v>1507</v>
      </c>
      <c r="B154" s="153" t="s">
        <v>1508</v>
      </c>
    </row>
    <row r="155" spans="1:2">
      <c r="A155" s="152" t="s">
        <v>1509</v>
      </c>
      <c r="B155" s="153" t="s">
        <v>1510</v>
      </c>
    </row>
    <row r="156" spans="1:2">
      <c r="A156" s="152" t="s">
        <v>1511</v>
      </c>
      <c r="B156" s="153" t="s">
        <v>1512</v>
      </c>
    </row>
    <row r="157" spans="1:2">
      <c r="A157" s="152" t="s">
        <v>1513</v>
      </c>
      <c r="B157" s="153" t="s">
        <v>1514</v>
      </c>
    </row>
    <row r="158" spans="1:2">
      <c r="A158" s="152" t="s">
        <v>1515</v>
      </c>
      <c r="B158" s="153" t="s">
        <v>1516</v>
      </c>
    </row>
    <row r="159" spans="1:2">
      <c r="A159" s="152" t="s">
        <v>1517</v>
      </c>
      <c r="B159" s="153" t="s">
        <v>1518</v>
      </c>
    </row>
    <row r="160" spans="1:2">
      <c r="A160" s="152" t="s">
        <v>1519</v>
      </c>
      <c r="B160" s="153" t="s">
        <v>1520</v>
      </c>
    </row>
    <row r="161" spans="1:2">
      <c r="A161" s="152" t="s">
        <v>1521</v>
      </c>
      <c r="B161" s="153" t="s">
        <v>1522</v>
      </c>
    </row>
    <row r="162" spans="1:2">
      <c r="A162" s="152" t="s">
        <v>1523</v>
      </c>
      <c r="B162" s="153" t="s">
        <v>1524</v>
      </c>
    </row>
    <row r="163" spans="1:2">
      <c r="A163" s="152" t="s">
        <v>1525</v>
      </c>
      <c r="B163" s="153" t="s">
        <v>1526</v>
      </c>
    </row>
    <row r="164" spans="1:2">
      <c r="A164" s="152" t="s">
        <v>1527</v>
      </c>
      <c r="B164" s="153" t="s">
        <v>1528</v>
      </c>
    </row>
    <row r="165" spans="1:2">
      <c r="A165" s="150" t="s">
        <v>896</v>
      </c>
      <c r="B165" s="151" t="s">
        <v>897</v>
      </c>
    </row>
    <row r="166" spans="1:2">
      <c r="A166" s="152" t="s">
        <v>1529</v>
      </c>
      <c r="B166" s="153" t="s">
        <v>1530</v>
      </c>
    </row>
    <row r="167" spans="1:2">
      <c r="A167" s="152" t="s">
        <v>1531</v>
      </c>
      <c r="B167" s="153" t="s">
        <v>1532</v>
      </c>
    </row>
    <row r="168" spans="1:2">
      <c r="A168" s="152" t="s">
        <v>1533</v>
      </c>
      <c r="B168" s="153" t="s">
        <v>1534</v>
      </c>
    </row>
    <row r="169" spans="1:2">
      <c r="A169" s="152" t="s">
        <v>1535</v>
      </c>
      <c r="B169" s="153" t="s">
        <v>1536</v>
      </c>
    </row>
    <row r="170" spans="1:2">
      <c r="A170" s="152" t="s">
        <v>1537</v>
      </c>
      <c r="B170" s="153" t="s">
        <v>1538</v>
      </c>
    </row>
    <row r="171" spans="1:2">
      <c r="A171" s="152" t="s">
        <v>1539</v>
      </c>
      <c r="B171" s="153" t="s">
        <v>1540</v>
      </c>
    </row>
    <row r="172" spans="1:2">
      <c r="A172" s="152" t="s">
        <v>1541</v>
      </c>
      <c r="B172" s="153" t="s">
        <v>1542</v>
      </c>
    </row>
    <row r="173" spans="1:2">
      <c r="A173" s="152" t="s">
        <v>1543</v>
      </c>
      <c r="B173" s="153" t="s">
        <v>1544</v>
      </c>
    </row>
    <row r="174" spans="1:2">
      <c r="A174" s="152" t="s">
        <v>1545</v>
      </c>
      <c r="B174" s="153" t="s">
        <v>1546</v>
      </c>
    </row>
    <row r="175" spans="1:2">
      <c r="A175" s="152" t="s">
        <v>1547</v>
      </c>
      <c r="B175" s="153" t="s">
        <v>1548</v>
      </c>
    </row>
    <row r="176" spans="1:2">
      <c r="A176" s="152" t="s">
        <v>1549</v>
      </c>
      <c r="B176" s="153" t="s">
        <v>1550</v>
      </c>
    </row>
    <row r="177" spans="1:2">
      <c r="A177" s="152" t="s">
        <v>1551</v>
      </c>
      <c r="B177" s="153" t="s">
        <v>1552</v>
      </c>
    </row>
    <row r="178" spans="1:2">
      <c r="A178" s="152" t="s">
        <v>1553</v>
      </c>
      <c r="B178" s="153" t="s">
        <v>1554</v>
      </c>
    </row>
    <row r="179" spans="1:2">
      <c r="A179" s="152" t="s">
        <v>1555</v>
      </c>
      <c r="B179" s="153" t="s">
        <v>1556</v>
      </c>
    </row>
    <row r="180" spans="1:2">
      <c r="A180" s="152" t="s">
        <v>1557</v>
      </c>
      <c r="B180" s="153" t="s">
        <v>1558</v>
      </c>
    </row>
    <row r="181" spans="1:2">
      <c r="A181" s="152" t="s">
        <v>1559</v>
      </c>
      <c r="B181" s="153" t="s">
        <v>1560</v>
      </c>
    </row>
    <row r="182" spans="1:2">
      <c r="A182" s="152" t="s">
        <v>1561</v>
      </c>
      <c r="B182" s="153" t="s">
        <v>1562</v>
      </c>
    </row>
    <row r="183" spans="1:2">
      <c r="A183" s="152" t="s">
        <v>1563</v>
      </c>
      <c r="B183" s="153" t="s">
        <v>1564</v>
      </c>
    </row>
    <row r="184" spans="1:2">
      <c r="A184" s="152" t="s">
        <v>1565</v>
      </c>
      <c r="B184" s="153" t="s">
        <v>1566</v>
      </c>
    </row>
    <row r="185" spans="1:2">
      <c r="A185" s="152" t="s">
        <v>1567</v>
      </c>
      <c r="B185" s="153" t="s">
        <v>1568</v>
      </c>
    </row>
    <row r="186" spans="1:2">
      <c r="A186" s="150" t="s">
        <v>898</v>
      </c>
      <c r="B186" s="151" t="s">
        <v>899</v>
      </c>
    </row>
    <row r="187" spans="1:2">
      <c r="A187" s="152" t="s">
        <v>1569</v>
      </c>
      <c r="B187" s="153" t="s">
        <v>1570</v>
      </c>
    </row>
    <row r="188" spans="1:2">
      <c r="A188" s="152" t="s">
        <v>1571</v>
      </c>
      <c r="B188" s="153" t="s">
        <v>1572</v>
      </c>
    </row>
    <row r="189" spans="1:2">
      <c r="A189" s="152" t="s">
        <v>1573</v>
      </c>
      <c r="B189" s="153" t="s">
        <v>1574</v>
      </c>
    </row>
    <row r="190" spans="1:2">
      <c r="A190" s="152" t="s">
        <v>1575</v>
      </c>
      <c r="B190" s="153" t="s">
        <v>1576</v>
      </c>
    </row>
    <row r="191" spans="1:2">
      <c r="A191" s="152" t="s">
        <v>1577</v>
      </c>
      <c r="B191" s="153" t="s">
        <v>1578</v>
      </c>
    </row>
    <row r="192" spans="1:2">
      <c r="A192" s="152" t="s">
        <v>1579</v>
      </c>
      <c r="B192" s="153" t="s">
        <v>1580</v>
      </c>
    </row>
    <row r="193" spans="1:2">
      <c r="A193" s="152" t="s">
        <v>1581</v>
      </c>
      <c r="B193" s="153" t="s">
        <v>1582</v>
      </c>
    </row>
    <row r="194" spans="1:2">
      <c r="A194" s="152" t="s">
        <v>1583</v>
      </c>
      <c r="B194" s="153" t="s">
        <v>1584</v>
      </c>
    </row>
    <row r="195" spans="1:2">
      <c r="A195" s="152" t="s">
        <v>1585</v>
      </c>
      <c r="B195" s="153" t="s">
        <v>1586</v>
      </c>
    </row>
    <row r="196" spans="1:2">
      <c r="A196" s="152" t="s">
        <v>1587</v>
      </c>
      <c r="B196" s="153" t="s">
        <v>1588</v>
      </c>
    </row>
    <row r="197" spans="1:2">
      <c r="A197" s="152" t="s">
        <v>1589</v>
      </c>
      <c r="B197" s="153" t="s">
        <v>1590</v>
      </c>
    </row>
    <row r="198" spans="1:2">
      <c r="A198" s="152" t="s">
        <v>1591</v>
      </c>
      <c r="B198" s="153" t="s">
        <v>1592</v>
      </c>
    </row>
    <row r="199" spans="1:2">
      <c r="A199" s="152" t="s">
        <v>1593</v>
      </c>
      <c r="B199" s="153" t="s">
        <v>1594</v>
      </c>
    </row>
    <row r="200" spans="1:2">
      <c r="A200" s="152" t="s">
        <v>1595</v>
      </c>
      <c r="B200" s="153" t="s">
        <v>1596</v>
      </c>
    </row>
    <row r="201" spans="1:2">
      <c r="A201" s="152" t="s">
        <v>1597</v>
      </c>
      <c r="B201" s="153" t="s">
        <v>1598</v>
      </c>
    </row>
    <row r="202" spans="1:2">
      <c r="A202" s="152" t="s">
        <v>1599</v>
      </c>
      <c r="B202" s="153" t="s">
        <v>1600</v>
      </c>
    </row>
    <row r="203" spans="1:2">
      <c r="A203" s="152" t="s">
        <v>1601</v>
      </c>
      <c r="B203" s="153" t="s">
        <v>1602</v>
      </c>
    </row>
    <row r="204" spans="1:2">
      <c r="A204" s="152" t="s">
        <v>1603</v>
      </c>
      <c r="B204" s="153" t="s">
        <v>1604</v>
      </c>
    </row>
    <row r="205" spans="1:2">
      <c r="A205" s="152" t="s">
        <v>1605</v>
      </c>
      <c r="B205" s="153" t="s">
        <v>1606</v>
      </c>
    </row>
    <row r="206" spans="1:2">
      <c r="A206" s="152" t="s">
        <v>1607</v>
      </c>
      <c r="B206" s="153" t="s">
        <v>1608</v>
      </c>
    </row>
    <row r="207" spans="1:2">
      <c r="A207" s="152" t="s">
        <v>1609</v>
      </c>
      <c r="B207" s="153" t="s">
        <v>1610</v>
      </c>
    </row>
    <row r="208" spans="1:2">
      <c r="A208" s="152" t="s">
        <v>1611</v>
      </c>
      <c r="B208" s="153" t="s">
        <v>1612</v>
      </c>
    </row>
    <row r="209" spans="1:2">
      <c r="A209" s="150" t="s">
        <v>900</v>
      </c>
      <c r="B209" s="151" t="s">
        <v>901</v>
      </c>
    </row>
    <row r="210" spans="1:2">
      <c r="A210" s="152" t="s">
        <v>1613</v>
      </c>
      <c r="B210" s="153" t="s">
        <v>1614</v>
      </c>
    </row>
    <row r="211" spans="1:2">
      <c r="A211" s="152" t="s">
        <v>1615</v>
      </c>
      <c r="B211" s="153" t="s">
        <v>1616</v>
      </c>
    </row>
    <row r="212" spans="1:2">
      <c r="A212" s="152" t="s">
        <v>1617</v>
      </c>
      <c r="B212" s="153" t="s">
        <v>1618</v>
      </c>
    </row>
    <row r="213" spans="1:2">
      <c r="A213" s="152" t="s">
        <v>1619</v>
      </c>
      <c r="B213" s="153" t="s">
        <v>1620</v>
      </c>
    </row>
    <row r="214" spans="1:2">
      <c r="A214" s="152" t="s">
        <v>1621</v>
      </c>
      <c r="B214" s="153" t="s">
        <v>1622</v>
      </c>
    </row>
    <row r="215" spans="1:2">
      <c r="A215" s="152" t="s">
        <v>1623</v>
      </c>
      <c r="B215" s="153" t="s">
        <v>1624</v>
      </c>
    </row>
    <row r="216" spans="1:2">
      <c r="A216" s="152" t="s">
        <v>1625</v>
      </c>
      <c r="B216" s="153" t="s">
        <v>1626</v>
      </c>
    </row>
    <row r="217" spans="1:2">
      <c r="A217" s="152" t="s">
        <v>1627</v>
      </c>
      <c r="B217" s="153" t="s">
        <v>1628</v>
      </c>
    </row>
    <row r="218" spans="1:2">
      <c r="A218" s="152" t="s">
        <v>1629</v>
      </c>
      <c r="B218" s="153" t="s">
        <v>1630</v>
      </c>
    </row>
    <row r="219" spans="1:2">
      <c r="A219" s="152" t="s">
        <v>1631</v>
      </c>
      <c r="B219" s="153" t="s">
        <v>1632</v>
      </c>
    </row>
    <row r="220" spans="1:2">
      <c r="A220" s="152" t="s">
        <v>1633</v>
      </c>
      <c r="B220" s="153" t="s">
        <v>1634</v>
      </c>
    </row>
    <row r="221" spans="1:2">
      <c r="A221" s="152" t="s">
        <v>1635</v>
      </c>
      <c r="B221" s="153" t="s">
        <v>1636</v>
      </c>
    </row>
    <row r="222" spans="1:2">
      <c r="A222" s="152" t="s">
        <v>1637</v>
      </c>
      <c r="B222" s="153" t="s">
        <v>1638</v>
      </c>
    </row>
    <row r="223" spans="1:2">
      <c r="A223" s="150" t="s">
        <v>902</v>
      </c>
      <c r="B223" s="151" t="s">
        <v>903</v>
      </c>
    </row>
    <row r="224" spans="1:2">
      <c r="A224" s="152" t="s">
        <v>1639</v>
      </c>
      <c r="B224" s="153" t="s">
        <v>1640</v>
      </c>
    </row>
    <row r="225" spans="1:2">
      <c r="A225" s="152" t="s">
        <v>1641</v>
      </c>
      <c r="B225" s="153" t="s">
        <v>1642</v>
      </c>
    </row>
    <row r="226" spans="1:2">
      <c r="A226" s="152" t="s">
        <v>1643</v>
      </c>
      <c r="B226" s="153" t="s">
        <v>1644</v>
      </c>
    </row>
    <row r="227" spans="1:2">
      <c r="A227" s="152" t="s">
        <v>1645</v>
      </c>
      <c r="B227" s="153" t="s">
        <v>1646</v>
      </c>
    </row>
    <row r="228" spans="1:2">
      <c r="A228" s="152" t="s">
        <v>1647</v>
      </c>
      <c r="B228" s="153" t="s">
        <v>1648</v>
      </c>
    </row>
    <row r="229" spans="1:2">
      <c r="A229" s="152" t="s">
        <v>1649</v>
      </c>
      <c r="B229" s="153" t="s">
        <v>1650</v>
      </c>
    </row>
    <row r="230" spans="1:2">
      <c r="A230" s="152" t="s">
        <v>1651</v>
      </c>
      <c r="B230" s="153" t="s">
        <v>1652</v>
      </c>
    </row>
    <row r="231" spans="1:2">
      <c r="A231" s="152" t="s">
        <v>1653</v>
      </c>
      <c r="B231" s="153" t="s">
        <v>1654</v>
      </c>
    </row>
    <row r="232" spans="1:2">
      <c r="A232" s="152" t="s">
        <v>1655</v>
      </c>
      <c r="B232" s="153" t="s">
        <v>1656</v>
      </c>
    </row>
    <row r="233" spans="1:2">
      <c r="A233" s="152" t="s">
        <v>1657</v>
      </c>
      <c r="B233" s="153" t="s">
        <v>1658</v>
      </c>
    </row>
    <row r="234" spans="1:2">
      <c r="A234" s="152" t="s">
        <v>1659</v>
      </c>
      <c r="B234" s="153" t="s">
        <v>1660</v>
      </c>
    </row>
    <row r="235" spans="1:2">
      <c r="A235" s="152" t="s">
        <v>1661</v>
      </c>
      <c r="B235" s="153" t="s">
        <v>1265</v>
      </c>
    </row>
    <row r="236" spans="1:2">
      <c r="A236" s="152" t="s">
        <v>1662</v>
      </c>
      <c r="B236" s="153" t="s">
        <v>1663</v>
      </c>
    </row>
    <row r="237" spans="1:2">
      <c r="A237" s="152" t="s">
        <v>1664</v>
      </c>
      <c r="B237" s="153" t="s">
        <v>1665</v>
      </c>
    </row>
    <row r="238" spans="1:2">
      <c r="A238" s="152" t="s">
        <v>1666</v>
      </c>
      <c r="B238" s="153" t="s">
        <v>1667</v>
      </c>
    </row>
    <row r="239" spans="1:2">
      <c r="A239" s="152" t="s">
        <v>1668</v>
      </c>
      <c r="B239" s="153" t="s">
        <v>1669</v>
      </c>
    </row>
    <row r="240" spans="1:2">
      <c r="A240" s="152" t="s">
        <v>1670</v>
      </c>
      <c r="B240" s="153" t="s">
        <v>1671</v>
      </c>
    </row>
    <row r="241" spans="1:2">
      <c r="A241" s="152" t="s">
        <v>1672</v>
      </c>
      <c r="B241" s="153" t="s">
        <v>1673</v>
      </c>
    </row>
    <row r="242" spans="1:2">
      <c r="A242" s="152" t="s">
        <v>1674</v>
      </c>
      <c r="B242" s="153" t="s">
        <v>1665</v>
      </c>
    </row>
    <row r="243" spans="1:2">
      <c r="A243" s="152" t="s">
        <v>1675</v>
      </c>
      <c r="B243" s="153" t="s">
        <v>1676</v>
      </c>
    </row>
    <row r="244" spans="1:2">
      <c r="A244" s="152" t="s">
        <v>1677</v>
      </c>
      <c r="B244" s="153" t="s">
        <v>1678</v>
      </c>
    </row>
    <row r="245" spans="1:2">
      <c r="A245" s="152" t="s">
        <v>1679</v>
      </c>
      <c r="B245" s="153" t="s">
        <v>1680</v>
      </c>
    </row>
    <row r="246" spans="1:2">
      <c r="A246" s="152" t="s">
        <v>1681</v>
      </c>
      <c r="B246" s="153" t="s">
        <v>1682</v>
      </c>
    </row>
    <row r="247" spans="1:2">
      <c r="A247" s="152" t="s">
        <v>1683</v>
      </c>
      <c r="B247" s="153" t="s">
        <v>1684</v>
      </c>
    </row>
    <row r="248" spans="1:2">
      <c r="A248" s="152" t="s">
        <v>1685</v>
      </c>
      <c r="B248" s="153" t="s">
        <v>1686</v>
      </c>
    </row>
    <row r="249" spans="1:2">
      <c r="A249" s="152" t="s">
        <v>1687</v>
      </c>
      <c r="B249" s="153" t="s">
        <v>1688</v>
      </c>
    </row>
    <row r="250" spans="1:2">
      <c r="A250" s="152" t="s">
        <v>1689</v>
      </c>
      <c r="B250" s="153" t="s">
        <v>1690</v>
      </c>
    </row>
    <row r="251" spans="1:2">
      <c r="A251" s="150" t="s">
        <v>904</v>
      </c>
      <c r="B251" s="151" t="s">
        <v>905</v>
      </c>
    </row>
    <row r="252" spans="1:2">
      <c r="A252" s="152" t="s">
        <v>1691</v>
      </c>
      <c r="B252" s="153" t="s">
        <v>1692</v>
      </c>
    </row>
    <row r="253" spans="1:2">
      <c r="A253" s="152" t="s">
        <v>1693</v>
      </c>
      <c r="B253" s="153" t="s">
        <v>1694</v>
      </c>
    </row>
    <row r="254" spans="1:2">
      <c r="A254" s="152" t="s">
        <v>1695</v>
      </c>
      <c r="B254" s="153" t="s">
        <v>1696</v>
      </c>
    </row>
    <row r="255" spans="1:2">
      <c r="A255" s="152" t="s">
        <v>1697</v>
      </c>
      <c r="B255" s="153" t="s">
        <v>1698</v>
      </c>
    </row>
    <row r="256" spans="1:2">
      <c r="A256" s="152" t="s">
        <v>1699</v>
      </c>
      <c r="B256" s="153" t="s">
        <v>1700</v>
      </c>
    </row>
    <row r="257" spans="1:2">
      <c r="A257" s="152" t="s">
        <v>1701</v>
      </c>
      <c r="B257" s="153" t="s">
        <v>1702</v>
      </c>
    </row>
    <row r="258" spans="1:2">
      <c r="A258" s="152" t="s">
        <v>1703</v>
      </c>
      <c r="B258" s="153" t="s">
        <v>1704</v>
      </c>
    </row>
    <row r="259" spans="1:2">
      <c r="A259" s="152" t="s">
        <v>1705</v>
      </c>
      <c r="B259" s="153" t="s">
        <v>1706</v>
      </c>
    </row>
    <row r="260" spans="1:2">
      <c r="A260" s="152" t="s">
        <v>1707</v>
      </c>
      <c r="B260" s="153" t="s">
        <v>1708</v>
      </c>
    </row>
    <row r="261" spans="1:2">
      <c r="A261" s="152" t="s">
        <v>1709</v>
      </c>
      <c r="B261" s="153" t="s">
        <v>1710</v>
      </c>
    </row>
    <row r="262" spans="1:2">
      <c r="A262" s="152" t="s">
        <v>1711</v>
      </c>
      <c r="B262" s="153" t="s">
        <v>1712</v>
      </c>
    </row>
    <row r="263" spans="1:2">
      <c r="A263" s="152" t="s">
        <v>1713</v>
      </c>
      <c r="B263" s="153" t="s">
        <v>1714</v>
      </c>
    </row>
    <row r="264" spans="1:2">
      <c r="A264" s="152" t="s">
        <v>1715</v>
      </c>
      <c r="B264" s="153" t="s">
        <v>1716</v>
      </c>
    </row>
    <row r="265" spans="1:2">
      <c r="A265" s="152" t="s">
        <v>1717</v>
      </c>
      <c r="B265" s="153" t="s">
        <v>1716</v>
      </c>
    </row>
    <row r="266" spans="1:2">
      <c r="A266" s="152" t="s">
        <v>1718</v>
      </c>
      <c r="B266" s="153" t="s">
        <v>1719</v>
      </c>
    </row>
    <row r="267" spans="1:2">
      <c r="A267" s="152" t="s">
        <v>1720</v>
      </c>
      <c r="B267" s="153" t="s">
        <v>1721</v>
      </c>
    </row>
    <row r="268" spans="1:2">
      <c r="A268" s="152" t="s">
        <v>1722</v>
      </c>
      <c r="B268" s="153" t="s">
        <v>1723</v>
      </c>
    </row>
    <row r="269" spans="1:2">
      <c r="A269" s="152" t="s">
        <v>1724</v>
      </c>
      <c r="B269" s="153" t="s">
        <v>1725</v>
      </c>
    </row>
    <row r="270" spans="1:2">
      <c r="A270" s="152" t="s">
        <v>1726</v>
      </c>
      <c r="B270" s="153" t="s">
        <v>1727</v>
      </c>
    </row>
    <row r="271" spans="1:2">
      <c r="A271" s="152" t="s">
        <v>1728</v>
      </c>
      <c r="B271" s="153" t="s">
        <v>1729</v>
      </c>
    </row>
    <row r="272" spans="1:2">
      <c r="A272" s="152" t="s">
        <v>1730</v>
      </c>
      <c r="B272" s="153" t="s">
        <v>1731</v>
      </c>
    </row>
    <row r="273" spans="1:2">
      <c r="A273" s="152" t="s">
        <v>1732</v>
      </c>
      <c r="B273" s="153" t="s">
        <v>1733</v>
      </c>
    </row>
    <row r="274" spans="1:2">
      <c r="A274" s="152" t="s">
        <v>1734</v>
      </c>
      <c r="B274" s="153" t="s">
        <v>1735</v>
      </c>
    </row>
    <row r="275" spans="1:2">
      <c r="A275" s="152" t="s">
        <v>1736</v>
      </c>
      <c r="B275" s="153" t="s">
        <v>1737</v>
      </c>
    </row>
    <row r="276" spans="1:2">
      <c r="A276" s="152" t="s">
        <v>1738</v>
      </c>
      <c r="B276" s="153" t="s">
        <v>1739</v>
      </c>
    </row>
    <row r="277" spans="1:2">
      <c r="A277" s="152" t="s">
        <v>1740</v>
      </c>
      <c r="B277" s="153" t="s">
        <v>1741</v>
      </c>
    </row>
    <row r="278" spans="1:2">
      <c r="A278" s="152" t="s">
        <v>1742</v>
      </c>
      <c r="B278" s="153" t="s">
        <v>1743</v>
      </c>
    </row>
    <row r="279" spans="1:2">
      <c r="A279" s="152" t="s">
        <v>1744</v>
      </c>
      <c r="B279" s="153" t="s">
        <v>1745</v>
      </c>
    </row>
    <row r="280" spans="1:2">
      <c r="A280" s="152" t="s">
        <v>1746</v>
      </c>
      <c r="B280" s="153" t="s">
        <v>1747</v>
      </c>
    </row>
    <row r="281" spans="1:2">
      <c r="A281" s="152" t="s">
        <v>1748</v>
      </c>
      <c r="B281" s="153" t="s">
        <v>1749</v>
      </c>
    </row>
    <row r="282" spans="1:2">
      <c r="A282" s="152" t="s">
        <v>1750</v>
      </c>
      <c r="B282" s="153" t="s">
        <v>1751</v>
      </c>
    </row>
    <row r="283" spans="1:2">
      <c r="A283" s="152" t="s">
        <v>1752</v>
      </c>
      <c r="B283" s="153" t="s">
        <v>1753</v>
      </c>
    </row>
    <row r="284" spans="1:2">
      <c r="A284" s="152" t="s">
        <v>1754</v>
      </c>
      <c r="B284" s="153" t="s">
        <v>1755</v>
      </c>
    </row>
    <row r="285" spans="1:2">
      <c r="A285" s="152" t="s">
        <v>1756</v>
      </c>
      <c r="B285" s="153" t="s">
        <v>1757</v>
      </c>
    </row>
    <row r="286" spans="1:2">
      <c r="A286" s="152" t="s">
        <v>1758</v>
      </c>
      <c r="B286" s="153" t="s">
        <v>1759</v>
      </c>
    </row>
    <row r="287" spans="1:2">
      <c r="A287" s="152" t="s">
        <v>1760</v>
      </c>
      <c r="B287" s="153" t="s">
        <v>1761</v>
      </c>
    </row>
    <row r="288" spans="1:2">
      <c r="A288" s="152" t="s">
        <v>1762</v>
      </c>
      <c r="B288" s="153" t="s">
        <v>1763</v>
      </c>
    </row>
    <row r="289" spans="1:2">
      <c r="A289" s="152" t="s">
        <v>1764</v>
      </c>
      <c r="B289" s="153" t="s">
        <v>1765</v>
      </c>
    </row>
    <row r="290" spans="1:2">
      <c r="A290" s="152" t="s">
        <v>1766</v>
      </c>
      <c r="B290" s="153" t="s">
        <v>1767</v>
      </c>
    </row>
    <row r="291" spans="1:2">
      <c r="A291" s="152" t="s">
        <v>1768</v>
      </c>
      <c r="B291" s="153" t="s">
        <v>1769</v>
      </c>
    </row>
    <row r="292" spans="1:2">
      <c r="A292" s="152" t="s">
        <v>1770</v>
      </c>
      <c r="B292" s="153" t="s">
        <v>1771</v>
      </c>
    </row>
    <row r="293" spans="1:2">
      <c r="A293" s="152" t="s">
        <v>1772</v>
      </c>
      <c r="B293" s="153" t="s">
        <v>1773</v>
      </c>
    </row>
    <row r="294" spans="1:2">
      <c r="A294" s="152" t="s">
        <v>1774</v>
      </c>
      <c r="B294" s="153" t="s">
        <v>1775</v>
      </c>
    </row>
    <row r="295" spans="1:2">
      <c r="A295" s="152" t="s">
        <v>1776</v>
      </c>
      <c r="B295" s="153" t="s">
        <v>1777</v>
      </c>
    </row>
    <row r="296" spans="1:2">
      <c r="A296" s="152" t="s">
        <v>1778</v>
      </c>
      <c r="B296" s="153" t="s">
        <v>1779</v>
      </c>
    </row>
    <row r="297" spans="1:2">
      <c r="A297" s="152" t="s">
        <v>1780</v>
      </c>
      <c r="B297" s="153" t="s">
        <v>1781</v>
      </c>
    </row>
    <row r="298" spans="1:2">
      <c r="A298" s="152" t="s">
        <v>1782</v>
      </c>
      <c r="B298" s="153" t="s">
        <v>1783</v>
      </c>
    </row>
    <row r="299" spans="1:2">
      <c r="A299" s="152" t="s">
        <v>1784</v>
      </c>
      <c r="B299" s="153" t="s">
        <v>1785</v>
      </c>
    </row>
    <row r="300" spans="1:2">
      <c r="A300" s="152" t="s">
        <v>1786</v>
      </c>
      <c r="B300" s="153" t="s">
        <v>1787</v>
      </c>
    </row>
    <row r="301" spans="1:2">
      <c r="A301" s="152" t="s">
        <v>1788</v>
      </c>
      <c r="B301" s="153" t="s">
        <v>1789</v>
      </c>
    </row>
    <row r="302" spans="1:2">
      <c r="A302" s="152" t="s">
        <v>1790</v>
      </c>
      <c r="B302" s="153" t="s">
        <v>1791</v>
      </c>
    </row>
    <row r="303" spans="1:2">
      <c r="A303" s="152" t="s">
        <v>1792</v>
      </c>
      <c r="B303" s="153" t="s">
        <v>1793</v>
      </c>
    </row>
    <row r="304" spans="1:2">
      <c r="A304" s="152" t="s">
        <v>1794</v>
      </c>
      <c r="B304" s="153" t="s">
        <v>1795</v>
      </c>
    </row>
    <row r="305" spans="1:2">
      <c r="A305" s="152" t="s">
        <v>1796</v>
      </c>
      <c r="B305" s="153" t="s">
        <v>1797</v>
      </c>
    </row>
    <row r="306" spans="1:2">
      <c r="A306" s="152" t="s">
        <v>1798</v>
      </c>
      <c r="B306" s="153" t="s">
        <v>1799</v>
      </c>
    </row>
    <row r="307" spans="1:2">
      <c r="A307" s="152" t="s">
        <v>1800</v>
      </c>
      <c r="B307" s="153" t="s">
        <v>1801</v>
      </c>
    </row>
    <row r="308" spans="1:2">
      <c r="A308" s="152" t="s">
        <v>1802</v>
      </c>
      <c r="B308" s="153" t="s">
        <v>1803</v>
      </c>
    </row>
    <row r="309" spans="1:2">
      <c r="A309" s="152" t="s">
        <v>1804</v>
      </c>
      <c r="B309" s="153" t="s">
        <v>1269</v>
      </c>
    </row>
    <row r="310" spans="1:2">
      <c r="A310" s="152" t="s">
        <v>1805</v>
      </c>
      <c r="B310" s="153" t="s">
        <v>1806</v>
      </c>
    </row>
    <row r="311" spans="1:2">
      <c r="A311" s="152" t="s">
        <v>1807</v>
      </c>
      <c r="B311" s="153" t="s">
        <v>1808</v>
      </c>
    </row>
    <row r="312" spans="1:2">
      <c r="A312" s="152" t="s">
        <v>1809</v>
      </c>
      <c r="B312" s="153" t="s">
        <v>1810</v>
      </c>
    </row>
    <row r="313" spans="1:2">
      <c r="A313" s="152" t="s">
        <v>1811</v>
      </c>
      <c r="B313" s="153" t="s">
        <v>1812</v>
      </c>
    </row>
    <row r="314" spans="1:2">
      <c r="A314" s="152" t="s">
        <v>1813</v>
      </c>
      <c r="B314" s="153" t="s">
        <v>1814</v>
      </c>
    </row>
    <row r="315" spans="1:2">
      <c r="A315" s="152" t="s">
        <v>1815</v>
      </c>
      <c r="B315" s="153" t="s">
        <v>1816</v>
      </c>
    </row>
    <row r="316" spans="1:2">
      <c r="A316" s="152" t="s">
        <v>1817</v>
      </c>
      <c r="B316" s="153" t="s">
        <v>1818</v>
      </c>
    </row>
    <row r="317" spans="1:2">
      <c r="A317" s="152" t="s">
        <v>1819</v>
      </c>
      <c r="B317" s="153" t="s">
        <v>1820</v>
      </c>
    </row>
    <row r="318" spans="1:2">
      <c r="A318" s="152" t="s">
        <v>1821</v>
      </c>
      <c r="B318" s="153" t="s">
        <v>1822</v>
      </c>
    </row>
    <row r="319" spans="1:2">
      <c r="A319" s="152" t="s">
        <v>1823</v>
      </c>
      <c r="B319" s="153" t="s">
        <v>1824</v>
      </c>
    </row>
    <row r="320" spans="1:2">
      <c r="A320" s="152" t="s">
        <v>1825</v>
      </c>
      <c r="B320" s="153" t="s">
        <v>1826</v>
      </c>
    </row>
    <row r="321" spans="1:2">
      <c r="A321" s="152" t="s">
        <v>1827</v>
      </c>
      <c r="B321" s="153" t="s">
        <v>1828</v>
      </c>
    </row>
    <row r="322" spans="1:2">
      <c r="A322" s="152" t="s">
        <v>1829</v>
      </c>
      <c r="B322" s="153" t="s">
        <v>1830</v>
      </c>
    </row>
    <row r="323" spans="1:2">
      <c r="A323" s="152" t="s">
        <v>1831</v>
      </c>
      <c r="B323" s="153" t="s">
        <v>1832</v>
      </c>
    </row>
    <row r="324" spans="1:2">
      <c r="A324" s="152" t="s">
        <v>1833</v>
      </c>
      <c r="B324" s="153" t="s">
        <v>1834</v>
      </c>
    </row>
    <row r="325" spans="1:2">
      <c r="A325" s="152" t="s">
        <v>1835</v>
      </c>
      <c r="B325" s="153" t="s">
        <v>1836</v>
      </c>
    </row>
    <row r="326" spans="1:2">
      <c r="A326" s="152" t="s">
        <v>1837</v>
      </c>
      <c r="B326" s="153" t="s">
        <v>1838</v>
      </c>
    </row>
    <row r="327" spans="1:2">
      <c r="A327" s="152" t="s">
        <v>1839</v>
      </c>
      <c r="B327" s="153" t="s">
        <v>1840</v>
      </c>
    </row>
    <row r="328" spans="1:2">
      <c r="A328" s="152" t="s">
        <v>1841</v>
      </c>
      <c r="B328" s="153" t="s">
        <v>1842</v>
      </c>
    </row>
    <row r="329" spans="1:2">
      <c r="A329" s="152" t="s">
        <v>1843</v>
      </c>
      <c r="B329" s="153" t="s">
        <v>1844</v>
      </c>
    </row>
    <row r="330" spans="1:2">
      <c r="A330" s="152" t="s">
        <v>1845</v>
      </c>
      <c r="B330" s="153" t="s">
        <v>1739</v>
      </c>
    </row>
    <row r="331" spans="1:2">
      <c r="A331" s="152" t="s">
        <v>1846</v>
      </c>
      <c r="B331" s="153" t="s">
        <v>1847</v>
      </c>
    </row>
    <row r="332" spans="1:2">
      <c r="A332" s="152" t="s">
        <v>1848</v>
      </c>
      <c r="B332" s="153" t="s">
        <v>1849</v>
      </c>
    </row>
    <row r="333" spans="1:2">
      <c r="A333" s="152" t="s">
        <v>1850</v>
      </c>
      <c r="B333" s="153" t="s">
        <v>1851</v>
      </c>
    </row>
    <row r="334" spans="1:2">
      <c r="A334" s="152" t="s">
        <v>1852</v>
      </c>
      <c r="B334" s="153" t="s">
        <v>1853</v>
      </c>
    </row>
    <row r="335" spans="1:2">
      <c r="A335" s="152" t="s">
        <v>1854</v>
      </c>
      <c r="B335" s="153" t="s">
        <v>1855</v>
      </c>
    </row>
    <row r="336" spans="1:2">
      <c r="A336" s="152" t="s">
        <v>1856</v>
      </c>
      <c r="B336" s="153" t="s">
        <v>1857</v>
      </c>
    </row>
    <row r="337" spans="1:2">
      <c r="A337" s="152" t="s">
        <v>1858</v>
      </c>
      <c r="B337" s="153" t="s">
        <v>1859</v>
      </c>
    </row>
    <row r="338" spans="1:2">
      <c r="A338" s="152" t="s">
        <v>1860</v>
      </c>
      <c r="B338" s="153" t="s">
        <v>1861</v>
      </c>
    </row>
    <row r="339" spans="1:2">
      <c r="A339" s="152" t="s">
        <v>1862</v>
      </c>
      <c r="B339" s="153" t="s">
        <v>1863</v>
      </c>
    </row>
    <row r="340" spans="1:2">
      <c r="A340" s="152" t="s">
        <v>1864</v>
      </c>
      <c r="B340" s="153" t="s">
        <v>1865</v>
      </c>
    </row>
    <row r="341" spans="1:2">
      <c r="A341" s="152" t="s">
        <v>1866</v>
      </c>
      <c r="B341" s="153" t="s">
        <v>1867</v>
      </c>
    </row>
    <row r="342" spans="1:2">
      <c r="A342" s="152" t="s">
        <v>1868</v>
      </c>
      <c r="B342" s="153" t="s">
        <v>1869</v>
      </c>
    </row>
    <row r="343" spans="1:2">
      <c r="A343" s="152" t="s">
        <v>1870</v>
      </c>
      <c r="B343" s="153" t="s">
        <v>1871</v>
      </c>
    </row>
    <row r="344" spans="1:2">
      <c r="A344" s="152" t="s">
        <v>1872</v>
      </c>
      <c r="B344" s="153" t="s">
        <v>1873</v>
      </c>
    </row>
    <row r="345" spans="1:2">
      <c r="A345" s="152" t="s">
        <v>1874</v>
      </c>
      <c r="B345" s="153" t="s">
        <v>1875</v>
      </c>
    </row>
    <row r="346" spans="1:2">
      <c r="A346" s="152" t="s">
        <v>1876</v>
      </c>
      <c r="B346" s="153" t="s">
        <v>1877</v>
      </c>
    </row>
    <row r="347" spans="1:2">
      <c r="A347" s="150" t="s">
        <v>906</v>
      </c>
      <c r="B347" s="151" t="s">
        <v>907</v>
      </c>
    </row>
    <row r="348" spans="1:2">
      <c r="A348" s="152" t="s">
        <v>1878</v>
      </c>
      <c r="B348" s="153" t="s">
        <v>1879</v>
      </c>
    </row>
    <row r="349" spans="1:2">
      <c r="A349" s="152" t="s">
        <v>1880</v>
      </c>
      <c r="B349" s="153" t="s">
        <v>1881</v>
      </c>
    </row>
    <row r="350" spans="1:2">
      <c r="A350" s="152" t="s">
        <v>1882</v>
      </c>
      <c r="B350" s="153" t="s">
        <v>1883</v>
      </c>
    </row>
    <row r="351" spans="1:2">
      <c r="A351" s="152" t="s">
        <v>1884</v>
      </c>
      <c r="B351" s="153" t="s">
        <v>1885</v>
      </c>
    </row>
    <row r="352" spans="1:2">
      <c r="A352" s="152" t="s">
        <v>1886</v>
      </c>
      <c r="B352" s="153" t="s">
        <v>1887</v>
      </c>
    </row>
    <row r="353" spans="1:2">
      <c r="A353" s="152" t="s">
        <v>1888</v>
      </c>
      <c r="B353" s="153" t="s">
        <v>1889</v>
      </c>
    </row>
    <row r="354" spans="1:2">
      <c r="A354" s="152" t="s">
        <v>1890</v>
      </c>
      <c r="B354" s="153" t="s">
        <v>1891</v>
      </c>
    </row>
    <row r="355" spans="1:2">
      <c r="A355" s="152" t="s">
        <v>1892</v>
      </c>
      <c r="B355" s="153" t="s">
        <v>1893</v>
      </c>
    </row>
    <row r="356" spans="1:2">
      <c r="A356" s="152" t="s">
        <v>1894</v>
      </c>
      <c r="B356" s="153" t="s">
        <v>1895</v>
      </c>
    </row>
    <row r="357" spans="1:2">
      <c r="A357" s="152" t="s">
        <v>1896</v>
      </c>
      <c r="B357" s="153" t="s">
        <v>1897</v>
      </c>
    </row>
    <row r="358" spans="1:2">
      <c r="A358" s="152" t="s">
        <v>1898</v>
      </c>
      <c r="B358" s="153" t="s">
        <v>1899</v>
      </c>
    </row>
    <row r="359" spans="1:2">
      <c r="A359" s="152" t="s">
        <v>1900</v>
      </c>
      <c r="B359" s="153" t="s">
        <v>1901</v>
      </c>
    </row>
    <row r="360" spans="1:2">
      <c r="A360" s="152" t="s">
        <v>1902</v>
      </c>
      <c r="B360" s="153" t="s">
        <v>1903</v>
      </c>
    </row>
    <row r="361" spans="1:2">
      <c r="A361" s="152" t="s">
        <v>1904</v>
      </c>
      <c r="B361" s="153" t="s">
        <v>1905</v>
      </c>
    </row>
    <row r="362" spans="1:2">
      <c r="A362" s="152" t="s">
        <v>1906</v>
      </c>
      <c r="B362" s="153" t="s">
        <v>1907</v>
      </c>
    </row>
    <row r="363" spans="1:2">
      <c r="A363" s="152" t="s">
        <v>1908</v>
      </c>
      <c r="B363" s="153" t="s">
        <v>1909</v>
      </c>
    </row>
    <row r="364" spans="1:2">
      <c r="A364" s="152" t="s">
        <v>1910</v>
      </c>
      <c r="B364" s="153" t="s">
        <v>1911</v>
      </c>
    </row>
    <row r="365" spans="1:2">
      <c r="A365" s="152" t="s">
        <v>1912</v>
      </c>
      <c r="B365" s="153" t="s">
        <v>1913</v>
      </c>
    </row>
    <row r="366" spans="1:2">
      <c r="A366" s="152" t="s">
        <v>1914</v>
      </c>
      <c r="B366" s="153" t="s">
        <v>1915</v>
      </c>
    </row>
    <row r="367" spans="1:2">
      <c r="A367" s="152" t="s">
        <v>1916</v>
      </c>
      <c r="B367" s="153" t="s">
        <v>1917</v>
      </c>
    </row>
    <row r="368" spans="1:2">
      <c r="A368" s="152" t="s">
        <v>1918</v>
      </c>
      <c r="B368" s="153" t="s">
        <v>1919</v>
      </c>
    </row>
    <row r="369" spans="1:2">
      <c r="A369" s="152" t="s">
        <v>1920</v>
      </c>
      <c r="B369" s="153" t="s">
        <v>1921</v>
      </c>
    </row>
    <row r="370" spans="1:2">
      <c r="A370" s="152" t="s">
        <v>1922</v>
      </c>
      <c r="B370" s="153" t="s">
        <v>1923</v>
      </c>
    </row>
    <row r="371" spans="1:2">
      <c r="A371" s="152" t="s">
        <v>1924</v>
      </c>
      <c r="B371" s="153" t="s">
        <v>1925</v>
      </c>
    </row>
    <row r="372" spans="1:2">
      <c r="A372" s="152" t="s">
        <v>1926</v>
      </c>
      <c r="B372" s="153" t="s">
        <v>1927</v>
      </c>
    </row>
    <row r="373" spans="1:2">
      <c r="A373" s="152" t="s">
        <v>1928</v>
      </c>
      <c r="B373" s="153" t="s">
        <v>1929</v>
      </c>
    </row>
    <row r="374" spans="1:2">
      <c r="A374" s="152" t="s">
        <v>1930</v>
      </c>
      <c r="B374" s="153" t="s">
        <v>1931</v>
      </c>
    </row>
    <row r="375" spans="1:2">
      <c r="A375" s="152" t="s">
        <v>1932</v>
      </c>
      <c r="B375" s="153" t="s">
        <v>1933</v>
      </c>
    </row>
    <row r="376" spans="1:2">
      <c r="A376" s="152" t="s">
        <v>1934</v>
      </c>
      <c r="B376" s="153" t="s">
        <v>1935</v>
      </c>
    </row>
    <row r="377" spans="1:2">
      <c r="A377" s="152" t="s">
        <v>1936</v>
      </c>
      <c r="B377" s="153" t="s">
        <v>1937</v>
      </c>
    </row>
    <row r="378" spans="1:2">
      <c r="A378" s="152" t="s">
        <v>1938</v>
      </c>
      <c r="B378" s="153" t="s">
        <v>1939</v>
      </c>
    </row>
    <row r="379" spans="1:2">
      <c r="A379" s="152" t="s">
        <v>1940</v>
      </c>
      <c r="B379" s="153" t="s">
        <v>1941</v>
      </c>
    </row>
    <row r="380" spans="1:2">
      <c r="A380" s="152" t="s">
        <v>1942</v>
      </c>
      <c r="B380" s="153" t="s">
        <v>1943</v>
      </c>
    </row>
    <row r="381" spans="1:2">
      <c r="A381" s="152" t="s">
        <v>1944</v>
      </c>
      <c r="B381" s="153" t="s">
        <v>1945</v>
      </c>
    </row>
    <row r="382" spans="1:2">
      <c r="A382" s="152" t="s">
        <v>1946</v>
      </c>
      <c r="B382" s="153" t="s">
        <v>1947</v>
      </c>
    </row>
    <row r="383" spans="1:2">
      <c r="A383" s="152" t="s">
        <v>1948</v>
      </c>
      <c r="B383" s="153" t="s">
        <v>1949</v>
      </c>
    </row>
    <row r="384" spans="1:2">
      <c r="A384" s="152" t="s">
        <v>1950</v>
      </c>
      <c r="B384" s="153" t="s">
        <v>1951</v>
      </c>
    </row>
    <row r="385" spans="1:2">
      <c r="A385" s="152" t="s">
        <v>1952</v>
      </c>
      <c r="B385" s="153" t="s">
        <v>1953</v>
      </c>
    </row>
    <row r="386" spans="1:2">
      <c r="A386" s="152" t="s">
        <v>1954</v>
      </c>
      <c r="B386" s="153" t="s">
        <v>1955</v>
      </c>
    </row>
    <row r="387" spans="1:2">
      <c r="A387" s="152" t="s">
        <v>1956</v>
      </c>
      <c r="B387" s="153" t="s">
        <v>1957</v>
      </c>
    </row>
    <row r="388" spans="1:2">
      <c r="A388" s="152" t="s">
        <v>1958</v>
      </c>
      <c r="B388" s="153" t="s">
        <v>1959</v>
      </c>
    </row>
    <row r="389" spans="1:2">
      <c r="A389" s="152" t="s">
        <v>1960</v>
      </c>
      <c r="B389" s="153" t="s">
        <v>1961</v>
      </c>
    </row>
    <row r="390" spans="1:2">
      <c r="A390" s="152" t="s">
        <v>1962</v>
      </c>
      <c r="B390" s="153" t="s">
        <v>1963</v>
      </c>
    </row>
    <row r="391" spans="1:2">
      <c r="A391" s="152" t="s">
        <v>1964</v>
      </c>
      <c r="B391" s="153" t="s">
        <v>1965</v>
      </c>
    </row>
    <row r="392" spans="1:2">
      <c r="A392" s="152" t="s">
        <v>1966</v>
      </c>
      <c r="B392" s="153" t="s">
        <v>1967</v>
      </c>
    </row>
    <row r="393" spans="1:2">
      <c r="A393" s="152" t="s">
        <v>1968</v>
      </c>
      <c r="B393" s="153" t="s">
        <v>1969</v>
      </c>
    </row>
    <row r="394" spans="1:2">
      <c r="A394" s="152" t="s">
        <v>1970</v>
      </c>
      <c r="B394" s="153" t="s">
        <v>1971</v>
      </c>
    </row>
    <row r="395" spans="1:2">
      <c r="A395" s="152" t="s">
        <v>1972</v>
      </c>
      <c r="B395" s="153" t="s">
        <v>1973</v>
      </c>
    </row>
    <row r="396" spans="1:2">
      <c r="A396" s="152" t="s">
        <v>1974</v>
      </c>
      <c r="B396" s="153" t="s">
        <v>1975</v>
      </c>
    </row>
    <row r="397" spans="1:2">
      <c r="A397" s="152" t="s">
        <v>1976</v>
      </c>
      <c r="B397" s="153" t="s">
        <v>1977</v>
      </c>
    </row>
    <row r="398" spans="1:2">
      <c r="A398" s="152" t="s">
        <v>1978</v>
      </c>
      <c r="B398" s="153" t="s">
        <v>1979</v>
      </c>
    </row>
    <row r="399" spans="1:2">
      <c r="A399" s="152" t="s">
        <v>1980</v>
      </c>
      <c r="B399" s="153" t="s">
        <v>1981</v>
      </c>
    </row>
    <row r="400" spans="1:2">
      <c r="A400" s="152" t="s">
        <v>1982</v>
      </c>
      <c r="B400" s="153" t="s">
        <v>1983</v>
      </c>
    </row>
    <row r="401" spans="1:2">
      <c r="A401" s="152" t="s">
        <v>1984</v>
      </c>
      <c r="B401" s="153" t="s">
        <v>1985</v>
      </c>
    </row>
    <row r="402" spans="1:2">
      <c r="A402" s="152" t="s">
        <v>1986</v>
      </c>
      <c r="B402" s="153" t="s">
        <v>1987</v>
      </c>
    </row>
    <row r="403" spans="1:2">
      <c r="A403" s="152" t="s">
        <v>1988</v>
      </c>
      <c r="B403" s="153" t="s">
        <v>1989</v>
      </c>
    </row>
    <row r="404" spans="1:2">
      <c r="A404" s="152" t="s">
        <v>1990</v>
      </c>
      <c r="B404" s="153" t="s">
        <v>1991</v>
      </c>
    </row>
    <row r="405" spans="1:2">
      <c r="A405" s="152" t="s">
        <v>1992</v>
      </c>
      <c r="B405" s="153" t="s">
        <v>1993</v>
      </c>
    </row>
    <row r="406" spans="1:2">
      <c r="A406" s="152" t="s">
        <v>1994</v>
      </c>
      <c r="B406" s="153" t="s">
        <v>1995</v>
      </c>
    </row>
    <row r="407" spans="1:2">
      <c r="A407" s="152" t="s">
        <v>1996</v>
      </c>
      <c r="B407" s="153" t="s">
        <v>1997</v>
      </c>
    </row>
    <row r="408" spans="1:2">
      <c r="A408" s="152" t="s">
        <v>1998</v>
      </c>
      <c r="B408" s="153" t="s">
        <v>1999</v>
      </c>
    </row>
    <row r="409" spans="1:2">
      <c r="A409" s="152" t="s">
        <v>2000</v>
      </c>
      <c r="B409" s="153" t="s">
        <v>2001</v>
      </c>
    </row>
    <row r="410" spans="1:2">
      <c r="A410" s="152" t="s">
        <v>2002</v>
      </c>
      <c r="B410" s="153" t="s">
        <v>2003</v>
      </c>
    </row>
    <row r="411" spans="1:2">
      <c r="A411" s="152" t="s">
        <v>2004</v>
      </c>
      <c r="B411" s="153" t="s">
        <v>2005</v>
      </c>
    </row>
    <row r="412" spans="1:2">
      <c r="A412" s="152" t="s">
        <v>2006</v>
      </c>
      <c r="B412" s="153" t="s">
        <v>2007</v>
      </c>
    </row>
    <row r="413" spans="1:2">
      <c r="A413" s="152" t="s">
        <v>2008</v>
      </c>
      <c r="B413" s="153" t="s">
        <v>2009</v>
      </c>
    </row>
    <row r="414" spans="1:2">
      <c r="A414" s="152" t="s">
        <v>2010</v>
      </c>
      <c r="B414" s="153" t="s">
        <v>2011</v>
      </c>
    </row>
    <row r="415" spans="1:2">
      <c r="A415" s="152" t="s">
        <v>2012</v>
      </c>
      <c r="B415" s="153" t="s">
        <v>2013</v>
      </c>
    </row>
    <row r="416" spans="1:2">
      <c r="A416" s="152" t="s">
        <v>2014</v>
      </c>
      <c r="B416" s="153" t="s">
        <v>2015</v>
      </c>
    </row>
    <row r="417" spans="1:2">
      <c r="A417" s="152" t="s">
        <v>2016</v>
      </c>
      <c r="B417" s="153" t="s">
        <v>2017</v>
      </c>
    </row>
    <row r="418" spans="1:2">
      <c r="A418" s="152" t="s">
        <v>2018</v>
      </c>
      <c r="B418" s="153" t="s">
        <v>2019</v>
      </c>
    </row>
    <row r="419" spans="1:2">
      <c r="A419" s="152" t="s">
        <v>2020</v>
      </c>
      <c r="B419" s="153" t="s">
        <v>2021</v>
      </c>
    </row>
    <row r="420" spans="1:2">
      <c r="A420" s="152" t="s">
        <v>2022</v>
      </c>
      <c r="B420" s="153" t="s">
        <v>2023</v>
      </c>
    </row>
    <row r="421" spans="1:2">
      <c r="A421" s="152" t="s">
        <v>2024</v>
      </c>
      <c r="B421" s="153" t="s">
        <v>2025</v>
      </c>
    </row>
    <row r="422" spans="1:2">
      <c r="A422" s="152" t="s">
        <v>2026</v>
      </c>
      <c r="B422" s="153" t="s">
        <v>2027</v>
      </c>
    </row>
    <row r="423" spans="1:2">
      <c r="A423" s="152" t="s">
        <v>2028</v>
      </c>
      <c r="B423" s="153" t="s">
        <v>2029</v>
      </c>
    </row>
    <row r="424" spans="1:2">
      <c r="A424" s="152" t="s">
        <v>2030</v>
      </c>
      <c r="B424" s="153" t="s">
        <v>2031</v>
      </c>
    </row>
    <row r="425" spans="1:2">
      <c r="A425" s="152" t="s">
        <v>2032</v>
      </c>
      <c r="B425" s="153" t="s">
        <v>1432</v>
      </c>
    </row>
    <row r="426" spans="1:2">
      <c r="A426" s="152" t="s">
        <v>2033</v>
      </c>
      <c r="B426" s="153" t="s">
        <v>2034</v>
      </c>
    </row>
    <row r="427" spans="1:2">
      <c r="A427" s="152" t="s">
        <v>2035</v>
      </c>
      <c r="B427" s="153" t="s">
        <v>2036</v>
      </c>
    </row>
    <row r="428" spans="1:2">
      <c r="A428" s="152" t="s">
        <v>2037</v>
      </c>
      <c r="B428" s="153" t="s">
        <v>2038</v>
      </c>
    </row>
    <row r="429" spans="1:2">
      <c r="A429" s="152" t="s">
        <v>2039</v>
      </c>
      <c r="B429" s="153" t="s">
        <v>2040</v>
      </c>
    </row>
    <row r="430" spans="1:2">
      <c r="A430" s="152" t="s">
        <v>2041</v>
      </c>
      <c r="B430" s="153" t="s">
        <v>2042</v>
      </c>
    </row>
    <row r="431" spans="1:2">
      <c r="A431" s="152" t="s">
        <v>2043</v>
      </c>
      <c r="B431" s="153" t="s">
        <v>2044</v>
      </c>
    </row>
    <row r="432" spans="1:2">
      <c r="A432" s="152" t="s">
        <v>2045</v>
      </c>
      <c r="B432" s="153" t="s">
        <v>2046</v>
      </c>
    </row>
    <row r="433" spans="1:2">
      <c r="A433" s="152" t="s">
        <v>2047</v>
      </c>
      <c r="B433" s="153" t="s">
        <v>2048</v>
      </c>
    </row>
    <row r="434" spans="1:2">
      <c r="A434" s="152" t="s">
        <v>2049</v>
      </c>
      <c r="B434" s="153" t="s">
        <v>2050</v>
      </c>
    </row>
    <row r="435" spans="1:2">
      <c r="A435" s="152" t="s">
        <v>2051</v>
      </c>
      <c r="B435" s="153" t="s">
        <v>2052</v>
      </c>
    </row>
    <row r="436" spans="1:2">
      <c r="A436" s="152" t="s">
        <v>2053</v>
      </c>
      <c r="B436" s="153" t="s">
        <v>2054</v>
      </c>
    </row>
    <row r="437" spans="1:2">
      <c r="A437" s="152" t="s">
        <v>2055</v>
      </c>
      <c r="B437" s="153" t="s">
        <v>2056</v>
      </c>
    </row>
    <row r="438" spans="1:2">
      <c r="A438" s="152" t="s">
        <v>2057</v>
      </c>
      <c r="B438" s="153" t="s">
        <v>2058</v>
      </c>
    </row>
    <row r="439" spans="1:2">
      <c r="A439" s="152" t="s">
        <v>2059</v>
      </c>
      <c r="B439" s="153" t="s">
        <v>2060</v>
      </c>
    </row>
    <row r="440" spans="1:2">
      <c r="A440" s="152" t="s">
        <v>2061</v>
      </c>
      <c r="B440" s="153" t="s">
        <v>2062</v>
      </c>
    </row>
    <row r="441" spans="1:2">
      <c r="A441" s="152" t="s">
        <v>2063</v>
      </c>
      <c r="B441" s="153" t="s">
        <v>2064</v>
      </c>
    </row>
    <row r="442" spans="1:2">
      <c r="A442" s="152" t="s">
        <v>2065</v>
      </c>
      <c r="B442" s="153" t="s">
        <v>2066</v>
      </c>
    </row>
    <row r="443" spans="1:2">
      <c r="A443" s="152" t="s">
        <v>2067</v>
      </c>
      <c r="B443" s="153" t="s">
        <v>2068</v>
      </c>
    </row>
    <row r="444" spans="1:2">
      <c r="A444" s="152" t="s">
        <v>2069</v>
      </c>
      <c r="B444" s="153" t="s">
        <v>2070</v>
      </c>
    </row>
    <row r="445" spans="1:2">
      <c r="A445" s="152" t="s">
        <v>2071</v>
      </c>
      <c r="B445" s="153" t="s">
        <v>2072</v>
      </c>
    </row>
    <row r="446" spans="1:2">
      <c r="A446" s="152" t="s">
        <v>2073</v>
      </c>
      <c r="B446" s="153" t="s">
        <v>2074</v>
      </c>
    </row>
    <row r="447" spans="1:2">
      <c r="A447" s="152" t="s">
        <v>2075</v>
      </c>
      <c r="B447" s="153" t="s">
        <v>2076</v>
      </c>
    </row>
    <row r="448" spans="1:2">
      <c r="A448" s="152" t="s">
        <v>2077</v>
      </c>
      <c r="B448" s="153" t="s">
        <v>2078</v>
      </c>
    </row>
    <row r="449" spans="1:2">
      <c r="A449" s="152" t="s">
        <v>2079</v>
      </c>
      <c r="B449" s="153" t="s">
        <v>2080</v>
      </c>
    </row>
    <row r="450" spans="1:2">
      <c r="A450" s="152" t="s">
        <v>2081</v>
      </c>
      <c r="B450" s="153" t="s">
        <v>2082</v>
      </c>
    </row>
    <row r="451" spans="1:2">
      <c r="A451" s="152" t="s">
        <v>2083</v>
      </c>
      <c r="B451" s="153" t="s">
        <v>2084</v>
      </c>
    </row>
    <row r="452" spans="1:2">
      <c r="A452" s="152" t="s">
        <v>2085</v>
      </c>
      <c r="B452" s="153" t="s">
        <v>2086</v>
      </c>
    </row>
    <row r="453" spans="1:2">
      <c r="A453" s="152" t="s">
        <v>2087</v>
      </c>
      <c r="B453" s="153" t="s">
        <v>2088</v>
      </c>
    </row>
    <row r="454" spans="1:2">
      <c r="A454" s="152" t="s">
        <v>2089</v>
      </c>
      <c r="B454" s="153" t="s">
        <v>2090</v>
      </c>
    </row>
    <row r="455" spans="1:2">
      <c r="A455" s="152" t="s">
        <v>2091</v>
      </c>
      <c r="B455" s="153" t="s">
        <v>2092</v>
      </c>
    </row>
    <row r="456" spans="1:2">
      <c r="A456" s="152" t="s">
        <v>2093</v>
      </c>
      <c r="B456" s="153" t="s">
        <v>2094</v>
      </c>
    </row>
    <row r="457" spans="1:2">
      <c r="A457" s="152" t="s">
        <v>2095</v>
      </c>
      <c r="B457" s="153" t="s">
        <v>1781</v>
      </c>
    </row>
    <row r="458" spans="1:2">
      <c r="A458" s="152" t="s">
        <v>2096</v>
      </c>
      <c r="B458" s="153" t="s">
        <v>2097</v>
      </c>
    </row>
    <row r="459" spans="1:2">
      <c r="A459" s="152" t="s">
        <v>2098</v>
      </c>
      <c r="B459" s="153" t="s">
        <v>2099</v>
      </c>
    </row>
    <row r="460" spans="1:2">
      <c r="A460" s="152" t="s">
        <v>2100</v>
      </c>
      <c r="B460" s="153" t="s">
        <v>2101</v>
      </c>
    </row>
    <row r="461" spans="1:2">
      <c r="A461" s="152" t="s">
        <v>2102</v>
      </c>
      <c r="B461" s="153" t="s">
        <v>2103</v>
      </c>
    </row>
    <row r="462" spans="1:2">
      <c r="A462" s="152" t="s">
        <v>2104</v>
      </c>
      <c r="B462" s="153" t="s">
        <v>2105</v>
      </c>
    </row>
    <row r="463" spans="1:2">
      <c r="A463" s="152" t="s">
        <v>2106</v>
      </c>
      <c r="B463" s="153" t="s">
        <v>2107</v>
      </c>
    </row>
    <row r="464" spans="1:2">
      <c r="A464" s="152" t="s">
        <v>2108</v>
      </c>
      <c r="B464" s="153" t="s">
        <v>2109</v>
      </c>
    </row>
    <row r="465" spans="1:2">
      <c r="A465" s="152" t="s">
        <v>2110</v>
      </c>
      <c r="B465" s="153" t="s">
        <v>2111</v>
      </c>
    </row>
    <row r="466" spans="1:2">
      <c r="A466" s="152" t="s">
        <v>2112</v>
      </c>
      <c r="B466" s="153" t="s">
        <v>2113</v>
      </c>
    </row>
    <row r="467" spans="1:2">
      <c r="A467" s="152" t="s">
        <v>2114</v>
      </c>
      <c r="B467" s="153" t="s">
        <v>2115</v>
      </c>
    </row>
    <row r="468" spans="1:2">
      <c r="A468" s="152" t="s">
        <v>2116</v>
      </c>
      <c r="B468" s="153" t="s">
        <v>2117</v>
      </c>
    </row>
    <row r="469" spans="1:2">
      <c r="A469" s="152" t="s">
        <v>2118</v>
      </c>
      <c r="B469" s="153" t="s">
        <v>2119</v>
      </c>
    </row>
    <row r="470" spans="1:2">
      <c r="A470" s="152" t="s">
        <v>2120</v>
      </c>
      <c r="B470" s="153" t="s">
        <v>2121</v>
      </c>
    </row>
    <row r="471" spans="1:2">
      <c r="A471" s="152" t="s">
        <v>2122</v>
      </c>
      <c r="B471" s="153" t="s">
        <v>2123</v>
      </c>
    </row>
    <row r="472" spans="1:2">
      <c r="A472" s="152" t="s">
        <v>2124</v>
      </c>
      <c r="B472" s="153" t="s">
        <v>2125</v>
      </c>
    </row>
    <row r="473" spans="1:2">
      <c r="A473" s="152" t="s">
        <v>2126</v>
      </c>
      <c r="B473" s="153" t="s">
        <v>2127</v>
      </c>
    </row>
    <row r="474" spans="1:2">
      <c r="A474" s="152" t="s">
        <v>2128</v>
      </c>
      <c r="B474" s="153" t="s">
        <v>2129</v>
      </c>
    </row>
    <row r="475" spans="1:2">
      <c r="A475" s="152" t="s">
        <v>2130</v>
      </c>
      <c r="B475" s="153" t="s">
        <v>2131</v>
      </c>
    </row>
    <row r="476" spans="1:2">
      <c r="A476" s="152" t="s">
        <v>2132</v>
      </c>
      <c r="B476" s="153" t="s">
        <v>2133</v>
      </c>
    </row>
    <row r="477" spans="1:2">
      <c r="A477" s="152" t="s">
        <v>2134</v>
      </c>
      <c r="B477" s="153" t="s">
        <v>2135</v>
      </c>
    </row>
    <row r="478" spans="1:2">
      <c r="A478" s="152" t="s">
        <v>2136</v>
      </c>
      <c r="B478" s="153" t="s">
        <v>2137</v>
      </c>
    </row>
    <row r="479" spans="1:2">
      <c r="A479" s="152" t="s">
        <v>2138</v>
      </c>
      <c r="B479" s="153" t="s">
        <v>2139</v>
      </c>
    </row>
    <row r="480" spans="1:2">
      <c r="A480" s="152" t="s">
        <v>2140</v>
      </c>
      <c r="B480" s="153" t="s">
        <v>2141</v>
      </c>
    </row>
    <row r="481" spans="1:2">
      <c r="A481" s="152" t="s">
        <v>2142</v>
      </c>
      <c r="B481" s="153" t="s">
        <v>2143</v>
      </c>
    </row>
    <row r="482" spans="1:2">
      <c r="A482" s="152" t="s">
        <v>2144</v>
      </c>
      <c r="B482" s="153" t="s">
        <v>2145</v>
      </c>
    </row>
    <row r="483" spans="1:2">
      <c r="A483" s="152" t="s">
        <v>2146</v>
      </c>
      <c r="B483" s="153" t="s">
        <v>2147</v>
      </c>
    </row>
    <row r="484" spans="1:2">
      <c r="A484" s="152" t="s">
        <v>2148</v>
      </c>
      <c r="B484" s="153" t="s">
        <v>2149</v>
      </c>
    </row>
    <row r="485" spans="1:2">
      <c r="A485" s="152" t="s">
        <v>2150</v>
      </c>
      <c r="B485" s="153" t="s">
        <v>2151</v>
      </c>
    </row>
    <row r="486" spans="1:2">
      <c r="A486" s="152" t="s">
        <v>2152</v>
      </c>
      <c r="B486" s="153" t="s">
        <v>2153</v>
      </c>
    </row>
    <row r="487" spans="1:2">
      <c r="A487" s="152" t="s">
        <v>2154</v>
      </c>
      <c r="B487" s="153" t="s">
        <v>2155</v>
      </c>
    </row>
    <row r="488" spans="1:2">
      <c r="A488" s="152" t="s">
        <v>2156</v>
      </c>
      <c r="B488" s="153" t="s">
        <v>2157</v>
      </c>
    </row>
    <row r="489" spans="1:2">
      <c r="A489" s="152" t="s">
        <v>2158</v>
      </c>
      <c r="B489" s="153" t="s">
        <v>2159</v>
      </c>
    </row>
    <row r="490" spans="1:2">
      <c r="A490" s="152" t="s">
        <v>2160</v>
      </c>
      <c r="B490" s="153" t="s">
        <v>2161</v>
      </c>
    </row>
    <row r="491" spans="1:2">
      <c r="A491" s="152" t="s">
        <v>2162</v>
      </c>
      <c r="B491" s="153" t="s">
        <v>2163</v>
      </c>
    </row>
    <row r="492" spans="1:2">
      <c r="A492" s="152" t="s">
        <v>2164</v>
      </c>
      <c r="B492" s="153" t="s">
        <v>2165</v>
      </c>
    </row>
    <row r="493" spans="1:2">
      <c r="A493" s="152" t="s">
        <v>2166</v>
      </c>
      <c r="B493" s="153" t="s">
        <v>2167</v>
      </c>
    </row>
    <row r="494" spans="1:2">
      <c r="A494" s="152" t="s">
        <v>2168</v>
      </c>
      <c r="B494" s="153" t="s">
        <v>2169</v>
      </c>
    </row>
    <row r="495" spans="1:2">
      <c r="A495" s="152" t="s">
        <v>2170</v>
      </c>
      <c r="B495" s="153" t="s">
        <v>2171</v>
      </c>
    </row>
    <row r="496" spans="1:2">
      <c r="A496" s="152" t="s">
        <v>2172</v>
      </c>
      <c r="B496" s="153" t="s">
        <v>2173</v>
      </c>
    </row>
    <row r="497" spans="1:2">
      <c r="A497" s="152" t="s">
        <v>2174</v>
      </c>
      <c r="B497" s="153" t="s">
        <v>2175</v>
      </c>
    </row>
    <row r="498" spans="1:2">
      <c r="A498" s="152" t="s">
        <v>2176</v>
      </c>
      <c r="B498" s="153" t="s">
        <v>2177</v>
      </c>
    </row>
    <row r="499" spans="1:2">
      <c r="A499" s="152" t="s">
        <v>2178</v>
      </c>
      <c r="B499" s="153" t="s">
        <v>2179</v>
      </c>
    </row>
    <row r="500" spans="1:2">
      <c r="A500" s="152" t="s">
        <v>2180</v>
      </c>
      <c r="B500" s="153" t="s">
        <v>2181</v>
      </c>
    </row>
    <row r="501" spans="1:2">
      <c r="A501" s="152" t="s">
        <v>2182</v>
      </c>
      <c r="B501" s="153" t="s">
        <v>2183</v>
      </c>
    </row>
    <row r="502" spans="1:2">
      <c r="A502" s="152" t="s">
        <v>2184</v>
      </c>
      <c r="B502" s="153" t="s">
        <v>2185</v>
      </c>
    </row>
    <row r="503" spans="1:2">
      <c r="A503" s="152" t="s">
        <v>2186</v>
      </c>
      <c r="B503" s="153" t="s">
        <v>2187</v>
      </c>
    </row>
    <row r="504" spans="1:2">
      <c r="A504" s="152" t="s">
        <v>2188</v>
      </c>
      <c r="B504" s="153" t="s">
        <v>2189</v>
      </c>
    </row>
    <row r="505" spans="1:2">
      <c r="A505" s="152" t="s">
        <v>2190</v>
      </c>
      <c r="B505" s="153" t="s">
        <v>1614</v>
      </c>
    </row>
    <row r="506" spans="1:2">
      <c r="A506" s="152" t="s">
        <v>2191</v>
      </c>
      <c r="B506" s="153" t="s">
        <v>2192</v>
      </c>
    </row>
    <row r="507" spans="1:2">
      <c r="A507" s="152" t="s">
        <v>2193</v>
      </c>
      <c r="B507" s="153" t="s">
        <v>2194</v>
      </c>
    </row>
    <row r="508" spans="1:2">
      <c r="A508" s="152" t="s">
        <v>2195</v>
      </c>
      <c r="B508" s="153" t="s">
        <v>2196</v>
      </c>
    </row>
    <row r="509" spans="1:2">
      <c r="A509" s="152" t="s">
        <v>2197</v>
      </c>
      <c r="B509" s="153" t="s">
        <v>2198</v>
      </c>
    </row>
    <row r="510" spans="1:2">
      <c r="A510" s="152" t="s">
        <v>2199</v>
      </c>
      <c r="B510" s="153" t="s">
        <v>2200</v>
      </c>
    </row>
    <row r="511" spans="1:2">
      <c r="A511" s="152" t="s">
        <v>2201</v>
      </c>
      <c r="B511" s="153" t="s">
        <v>2202</v>
      </c>
    </row>
    <row r="512" spans="1:2">
      <c r="A512" s="152" t="s">
        <v>2203</v>
      </c>
      <c r="B512" s="153" t="s">
        <v>2204</v>
      </c>
    </row>
    <row r="513" spans="1:2">
      <c r="A513" s="152" t="s">
        <v>2205</v>
      </c>
      <c r="B513" s="153" t="s">
        <v>2206</v>
      </c>
    </row>
    <row r="514" spans="1:2">
      <c r="A514" s="152" t="s">
        <v>2207</v>
      </c>
      <c r="B514" s="153" t="s">
        <v>2208</v>
      </c>
    </row>
    <row r="515" spans="1:2">
      <c r="A515" s="152" t="s">
        <v>2209</v>
      </c>
      <c r="B515" s="153" t="s">
        <v>2210</v>
      </c>
    </row>
    <row r="516" spans="1:2">
      <c r="A516" s="152" t="s">
        <v>2211</v>
      </c>
      <c r="B516" s="153" t="s">
        <v>2212</v>
      </c>
    </row>
    <row r="517" spans="1:2">
      <c r="A517" s="152" t="s">
        <v>2213</v>
      </c>
      <c r="B517" s="153" t="s">
        <v>2214</v>
      </c>
    </row>
    <row r="518" spans="1:2">
      <c r="A518" s="152" t="s">
        <v>2215</v>
      </c>
      <c r="B518" s="153" t="s">
        <v>2216</v>
      </c>
    </row>
    <row r="519" spans="1:2">
      <c r="A519" s="152" t="s">
        <v>2217</v>
      </c>
      <c r="B519" s="153" t="s">
        <v>2218</v>
      </c>
    </row>
    <row r="520" spans="1:2">
      <c r="A520" s="152" t="s">
        <v>2219</v>
      </c>
      <c r="B520" s="153" t="s">
        <v>2220</v>
      </c>
    </row>
    <row r="521" spans="1:2">
      <c r="A521" s="152" t="s">
        <v>2221</v>
      </c>
      <c r="B521" s="153" t="s">
        <v>2222</v>
      </c>
    </row>
    <row r="522" spans="1:2">
      <c r="A522" s="152" t="s">
        <v>2223</v>
      </c>
      <c r="B522" s="153" t="s">
        <v>2224</v>
      </c>
    </row>
    <row r="523" spans="1:2">
      <c r="A523" s="152" t="s">
        <v>2225</v>
      </c>
      <c r="B523" s="153" t="s">
        <v>2226</v>
      </c>
    </row>
    <row r="524" spans="1:2">
      <c r="A524" s="152" t="s">
        <v>2227</v>
      </c>
      <c r="B524" s="153" t="s">
        <v>2228</v>
      </c>
    </row>
    <row r="525" spans="1:2">
      <c r="A525" s="152" t="s">
        <v>2229</v>
      </c>
      <c r="B525" s="153" t="s">
        <v>2230</v>
      </c>
    </row>
    <row r="526" spans="1:2">
      <c r="A526" s="152" t="s">
        <v>2231</v>
      </c>
      <c r="B526" s="153" t="s">
        <v>2232</v>
      </c>
    </row>
    <row r="527" spans="1:2">
      <c r="A527" s="152" t="s">
        <v>2233</v>
      </c>
      <c r="B527" s="153" t="s">
        <v>2234</v>
      </c>
    </row>
    <row r="528" spans="1:2">
      <c r="A528" s="152" t="s">
        <v>2235</v>
      </c>
      <c r="B528" s="153" t="s">
        <v>2236</v>
      </c>
    </row>
    <row r="529" spans="1:2">
      <c r="A529" s="152" t="s">
        <v>2237</v>
      </c>
      <c r="B529" s="153" t="s">
        <v>2238</v>
      </c>
    </row>
    <row r="530" spans="1:2">
      <c r="A530" s="152" t="s">
        <v>2239</v>
      </c>
      <c r="B530" s="153" t="s">
        <v>2240</v>
      </c>
    </row>
    <row r="531" spans="1:2">
      <c r="A531" s="152" t="s">
        <v>2241</v>
      </c>
      <c r="B531" s="153" t="s">
        <v>2242</v>
      </c>
    </row>
    <row r="532" spans="1:2">
      <c r="A532" s="152" t="s">
        <v>2243</v>
      </c>
      <c r="B532" s="153" t="s">
        <v>2244</v>
      </c>
    </row>
    <row r="533" spans="1:2">
      <c r="A533" s="152" t="s">
        <v>2245</v>
      </c>
      <c r="B533" s="153" t="s">
        <v>2246</v>
      </c>
    </row>
    <row r="534" spans="1:2">
      <c r="A534" s="152" t="s">
        <v>2247</v>
      </c>
      <c r="B534" s="153" t="s">
        <v>2248</v>
      </c>
    </row>
    <row r="535" spans="1:2">
      <c r="A535" s="152" t="s">
        <v>2249</v>
      </c>
      <c r="B535" s="153" t="s">
        <v>2250</v>
      </c>
    </row>
    <row r="536" spans="1:2">
      <c r="A536" s="152" t="s">
        <v>2251</v>
      </c>
      <c r="B536" s="153" t="s">
        <v>2252</v>
      </c>
    </row>
    <row r="537" spans="1:2">
      <c r="A537" s="152" t="s">
        <v>2253</v>
      </c>
      <c r="B537" s="153" t="s">
        <v>2254</v>
      </c>
    </row>
    <row r="538" spans="1:2">
      <c r="A538" s="152" t="s">
        <v>2255</v>
      </c>
      <c r="B538" s="153" t="s">
        <v>2256</v>
      </c>
    </row>
    <row r="539" spans="1:2">
      <c r="A539" s="152" t="s">
        <v>2257</v>
      </c>
      <c r="B539" s="153" t="s">
        <v>2258</v>
      </c>
    </row>
    <row r="540" spans="1:2">
      <c r="A540" s="152" t="s">
        <v>2259</v>
      </c>
      <c r="B540" s="153" t="s">
        <v>2260</v>
      </c>
    </row>
    <row r="541" spans="1:2">
      <c r="A541" s="152" t="s">
        <v>2261</v>
      </c>
      <c r="B541" s="153" t="s">
        <v>2262</v>
      </c>
    </row>
    <row r="542" spans="1:2">
      <c r="A542" s="152" t="s">
        <v>2263</v>
      </c>
      <c r="B542" s="153" t="s">
        <v>1332</v>
      </c>
    </row>
    <row r="543" spans="1:2">
      <c r="A543" s="152" t="s">
        <v>2264</v>
      </c>
      <c r="B543" s="153" t="s">
        <v>2265</v>
      </c>
    </row>
    <row r="544" spans="1:2">
      <c r="A544" s="152" t="s">
        <v>2266</v>
      </c>
      <c r="B544" s="153" t="s">
        <v>1281</v>
      </c>
    </row>
    <row r="545" spans="1:2">
      <c r="A545" s="152" t="s">
        <v>2267</v>
      </c>
      <c r="B545" s="153" t="s">
        <v>2268</v>
      </c>
    </row>
    <row r="546" spans="1:2">
      <c r="A546" s="152" t="s">
        <v>2269</v>
      </c>
      <c r="B546" s="153" t="s">
        <v>2270</v>
      </c>
    </row>
    <row r="547" spans="1:2">
      <c r="A547" s="152" t="s">
        <v>2271</v>
      </c>
      <c r="B547" s="153" t="s">
        <v>2272</v>
      </c>
    </row>
    <row r="548" spans="1:2">
      <c r="A548" s="152" t="s">
        <v>2273</v>
      </c>
      <c r="B548" s="153" t="s">
        <v>2274</v>
      </c>
    </row>
    <row r="549" spans="1:2">
      <c r="A549" s="152" t="s">
        <v>2275</v>
      </c>
      <c r="B549" s="153" t="s">
        <v>2276</v>
      </c>
    </row>
    <row r="550" spans="1:2">
      <c r="A550" s="152" t="s">
        <v>2277</v>
      </c>
      <c r="B550" s="153" t="s">
        <v>2278</v>
      </c>
    </row>
    <row r="551" spans="1:2">
      <c r="A551" s="152" t="s">
        <v>2279</v>
      </c>
      <c r="B551" s="153" t="s">
        <v>2280</v>
      </c>
    </row>
    <row r="552" spans="1:2">
      <c r="A552" s="152" t="s">
        <v>2281</v>
      </c>
      <c r="B552" s="153" t="s">
        <v>2282</v>
      </c>
    </row>
    <row r="553" spans="1:2">
      <c r="A553" s="152" t="s">
        <v>2283</v>
      </c>
      <c r="B553" s="153" t="s">
        <v>2284</v>
      </c>
    </row>
    <row r="554" spans="1:2">
      <c r="A554" s="152" t="s">
        <v>2285</v>
      </c>
      <c r="B554" s="153" t="s">
        <v>2286</v>
      </c>
    </row>
    <row r="555" spans="1:2">
      <c r="A555" s="152" t="s">
        <v>2287</v>
      </c>
      <c r="B555" s="153" t="s">
        <v>2288</v>
      </c>
    </row>
    <row r="556" spans="1:2">
      <c r="A556" s="152" t="s">
        <v>2289</v>
      </c>
      <c r="B556" s="153" t="s">
        <v>2290</v>
      </c>
    </row>
    <row r="557" spans="1:2">
      <c r="A557" s="152" t="s">
        <v>2291</v>
      </c>
      <c r="B557" s="153" t="s">
        <v>2292</v>
      </c>
    </row>
    <row r="558" spans="1:2">
      <c r="A558" s="152" t="s">
        <v>2293</v>
      </c>
      <c r="B558" s="153" t="s">
        <v>2294</v>
      </c>
    </row>
    <row r="559" spans="1:2">
      <c r="A559" s="152" t="s">
        <v>2295</v>
      </c>
      <c r="B559" s="153" t="s">
        <v>2296</v>
      </c>
    </row>
    <row r="560" spans="1:2">
      <c r="A560" s="152" t="s">
        <v>2297</v>
      </c>
      <c r="B560" s="153" t="s">
        <v>2298</v>
      </c>
    </row>
    <row r="561" spans="1:2">
      <c r="A561" s="152" t="s">
        <v>2299</v>
      </c>
      <c r="B561" s="153" t="s">
        <v>2300</v>
      </c>
    </row>
    <row r="562" spans="1:2">
      <c r="A562" s="152" t="s">
        <v>2301</v>
      </c>
      <c r="B562" s="153" t="s">
        <v>2302</v>
      </c>
    </row>
    <row r="563" spans="1:2">
      <c r="A563" s="152" t="s">
        <v>2303</v>
      </c>
      <c r="B563" s="153" t="s">
        <v>2304</v>
      </c>
    </row>
    <row r="564" spans="1:2">
      <c r="A564" s="152" t="s">
        <v>2305</v>
      </c>
      <c r="B564" s="153" t="s">
        <v>2306</v>
      </c>
    </row>
    <row r="565" spans="1:2">
      <c r="A565" s="152" t="s">
        <v>2307</v>
      </c>
      <c r="B565" s="153" t="s">
        <v>2308</v>
      </c>
    </row>
    <row r="566" spans="1:2">
      <c r="A566" s="152" t="s">
        <v>2309</v>
      </c>
      <c r="B566" s="153" t="s">
        <v>2310</v>
      </c>
    </row>
    <row r="567" spans="1:2">
      <c r="A567" s="152" t="s">
        <v>2311</v>
      </c>
      <c r="B567" s="153" t="s">
        <v>2312</v>
      </c>
    </row>
    <row r="568" spans="1:2">
      <c r="A568" s="152" t="s">
        <v>2313</v>
      </c>
      <c r="B568" s="153" t="s">
        <v>2314</v>
      </c>
    </row>
    <row r="569" spans="1:2">
      <c r="A569" s="152" t="s">
        <v>2315</v>
      </c>
      <c r="B569" s="153" t="s">
        <v>2316</v>
      </c>
    </row>
    <row r="570" spans="1:2">
      <c r="A570" s="152" t="s">
        <v>2317</v>
      </c>
      <c r="B570" s="153" t="s">
        <v>2318</v>
      </c>
    </row>
    <row r="571" spans="1:2">
      <c r="A571" s="152" t="s">
        <v>2319</v>
      </c>
      <c r="B571" s="153" t="s">
        <v>2320</v>
      </c>
    </row>
    <row r="572" spans="1:2">
      <c r="A572" s="152" t="s">
        <v>2321</v>
      </c>
      <c r="B572" s="153" t="s">
        <v>2322</v>
      </c>
    </row>
    <row r="573" spans="1:2">
      <c r="A573" s="152" t="s">
        <v>2323</v>
      </c>
      <c r="B573" s="153" t="s">
        <v>2324</v>
      </c>
    </row>
    <row r="574" spans="1:2">
      <c r="A574" s="152" t="s">
        <v>2325</v>
      </c>
      <c r="B574" s="153" t="s">
        <v>2326</v>
      </c>
    </row>
    <row r="575" spans="1:2">
      <c r="A575" s="152" t="s">
        <v>2327</v>
      </c>
      <c r="B575" s="153" t="s">
        <v>2328</v>
      </c>
    </row>
    <row r="576" spans="1:2">
      <c r="A576" s="152" t="s">
        <v>2329</v>
      </c>
      <c r="B576" s="153" t="s">
        <v>2330</v>
      </c>
    </row>
    <row r="577" spans="1:2">
      <c r="A577" s="152" t="s">
        <v>2331</v>
      </c>
      <c r="B577" s="153" t="s">
        <v>2332</v>
      </c>
    </row>
    <row r="578" spans="1:2">
      <c r="A578" s="152" t="s">
        <v>2333</v>
      </c>
      <c r="B578" s="153" t="s">
        <v>2334</v>
      </c>
    </row>
    <row r="579" spans="1:2">
      <c r="A579" s="152" t="s">
        <v>2335</v>
      </c>
      <c r="B579" s="153" t="s">
        <v>2336</v>
      </c>
    </row>
    <row r="580" spans="1:2">
      <c r="A580" s="152" t="s">
        <v>2337</v>
      </c>
      <c r="B580" s="153" t="s">
        <v>2338</v>
      </c>
    </row>
    <row r="581" spans="1:2">
      <c r="A581" s="152" t="s">
        <v>2339</v>
      </c>
      <c r="B581" s="153" t="s">
        <v>2340</v>
      </c>
    </row>
    <row r="582" spans="1:2">
      <c r="A582" s="152" t="s">
        <v>2341</v>
      </c>
      <c r="B582" s="153" t="s">
        <v>2342</v>
      </c>
    </row>
    <row r="583" spans="1:2">
      <c r="A583" s="152" t="s">
        <v>2343</v>
      </c>
      <c r="B583" s="153" t="s">
        <v>2344</v>
      </c>
    </row>
    <row r="584" spans="1:2">
      <c r="A584" s="152" t="s">
        <v>2345</v>
      </c>
      <c r="B584" s="153" t="s">
        <v>2346</v>
      </c>
    </row>
    <row r="585" spans="1:2">
      <c r="A585" s="152" t="s">
        <v>2347</v>
      </c>
      <c r="B585" s="153" t="s">
        <v>2348</v>
      </c>
    </row>
    <row r="586" spans="1:2">
      <c r="A586" s="152" t="s">
        <v>2349</v>
      </c>
      <c r="B586" s="153" t="s">
        <v>2350</v>
      </c>
    </row>
    <row r="587" spans="1:2">
      <c r="A587" s="152" t="s">
        <v>2351</v>
      </c>
      <c r="B587" s="153" t="s">
        <v>2352</v>
      </c>
    </row>
    <row r="588" spans="1:2">
      <c r="A588" s="152" t="s">
        <v>2353</v>
      </c>
      <c r="B588" s="153" t="s">
        <v>2354</v>
      </c>
    </row>
    <row r="589" spans="1:2">
      <c r="A589" s="152" t="s">
        <v>2355</v>
      </c>
      <c r="B589" s="153" t="s">
        <v>2356</v>
      </c>
    </row>
    <row r="590" spans="1:2">
      <c r="A590" s="152" t="s">
        <v>2357</v>
      </c>
      <c r="B590" s="153" t="s">
        <v>2358</v>
      </c>
    </row>
    <row r="591" spans="1:2">
      <c r="A591" s="152" t="s">
        <v>2359</v>
      </c>
      <c r="B591" s="153" t="s">
        <v>2360</v>
      </c>
    </row>
    <row r="592" spans="1:2">
      <c r="A592" s="152" t="s">
        <v>2361</v>
      </c>
      <c r="B592" s="153" t="s">
        <v>2362</v>
      </c>
    </row>
    <row r="593" spans="1:2">
      <c r="A593" s="152" t="s">
        <v>2363</v>
      </c>
      <c r="B593" s="153" t="s">
        <v>2364</v>
      </c>
    </row>
    <row r="594" spans="1:2">
      <c r="A594" s="152" t="s">
        <v>2365</v>
      </c>
      <c r="B594" s="153" t="s">
        <v>2366</v>
      </c>
    </row>
    <row r="595" spans="1:2">
      <c r="A595" s="152" t="s">
        <v>2367</v>
      </c>
      <c r="B595" s="153" t="s">
        <v>2368</v>
      </c>
    </row>
    <row r="596" spans="1:2">
      <c r="A596" s="152" t="s">
        <v>2369</v>
      </c>
      <c r="B596" s="153" t="s">
        <v>2370</v>
      </c>
    </row>
    <row r="597" spans="1:2">
      <c r="A597" s="152" t="s">
        <v>2371</v>
      </c>
      <c r="B597" s="153" t="s">
        <v>2372</v>
      </c>
    </row>
    <row r="598" spans="1:2">
      <c r="A598" s="152" t="s">
        <v>2373</v>
      </c>
      <c r="B598" s="153" t="s">
        <v>2374</v>
      </c>
    </row>
    <row r="599" spans="1:2">
      <c r="A599" s="152" t="s">
        <v>2375</v>
      </c>
      <c r="B599" s="153" t="s">
        <v>2376</v>
      </c>
    </row>
    <row r="600" spans="1:2">
      <c r="A600" s="152" t="s">
        <v>2377</v>
      </c>
      <c r="B600" s="153" t="s">
        <v>2378</v>
      </c>
    </row>
    <row r="601" spans="1:2">
      <c r="A601" s="152" t="s">
        <v>2379</v>
      </c>
      <c r="B601" s="153" t="s">
        <v>2380</v>
      </c>
    </row>
    <row r="602" spans="1:2">
      <c r="A602" s="152" t="s">
        <v>2381</v>
      </c>
      <c r="B602" s="153" t="s">
        <v>2382</v>
      </c>
    </row>
    <row r="603" spans="1:2">
      <c r="A603" s="152" t="s">
        <v>2383</v>
      </c>
      <c r="B603" s="153" t="s">
        <v>2384</v>
      </c>
    </row>
    <row r="604" spans="1:2">
      <c r="A604" s="152" t="s">
        <v>2385</v>
      </c>
      <c r="B604" s="153" t="s">
        <v>2386</v>
      </c>
    </row>
    <row r="605" spans="1:2">
      <c r="A605" s="152" t="s">
        <v>2387</v>
      </c>
      <c r="B605" s="153" t="s">
        <v>2388</v>
      </c>
    </row>
    <row r="606" spans="1:2">
      <c r="A606" s="152" t="s">
        <v>2389</v>
      </c>
      <c r="B606" s="153" t="s">
        <v>2390</v>
      </c>
    </row>
    <row r="607" spans="1:2">
      <c r="A607" s="152" t="s">
        <v>2391</v>
      </c>
      <c r="B607" s="153" t="s">
        <v>2392</v>
      </c>
    </row>
    <row r="608" spans="1:2">
      <c r="A608" s="152" t="s">
        <v>2393</v>
      </c>
      <c r="B608" s="153" t="s">
        <v>2394</v>
      </c>
    </row>
    <row r="609" spans="1:2">
      <c r="A609" s="152" t="s">
        <v>2395</v>
      </c>
      <c r="B609" s="153" t="s">
        <v>2396</v>
      </c>
    </row>
    <row r="610" spans="1:2">
      <c r="A610" s="152" t="s">
        <v>2397</v>
      </c>
      <c r="B610" s="153" t="s">
        <v>2398</v>
      </c>
    </row>
    <row r="611" spans="1:2">
      <c r="A611" s="152" t="s">
        <v>2399</v>
      </c>
      <c r="B611" s="153" t="s">
        <v>2400</v>
      </c>
    </row>
    <row r="612" spans="1:2">
      <c r="A612" s="152" t="s">
        <v>2401</v>
      </c>
      <c r="B612" s="153" t="s">
        <v>2402</v>
      </c>
    </row>
    <row r="613" spans="1:2">
      <c r="A613" s="152" t="s">
        <v>2403</v>
      </c>
      <c r="B613" s="153" t="s">
        <v>2404</v>
      </c>
    </row>
    <row r="614" spans="1:2">
      <c r="A614" s="152" t="s">
        <v>2405</v>
      </c>
      <c r="B614" s="153" t="s">
        <v>2406</v>
      </c>
    </row>
    <row r="615" spans="1:2">
      <c r="A615" s="152" t="s">
        <v>2407</v>
      </c>
      <c r="B615" s="153" t="s">
        <v>2408</v>
      </c>
    </row>
    <row r="616" spans="1:2">
      <c r="A616" s="152" t="s">
        <v>2409</v>
      </c>
      <c r="B616" s="153" t="s">
        <v>2410</v>
      </c>
    </row>
    <row r="617" spans="1:2">
      <c r="A617" s="152" t="s">
        <v>2411</v>
      </c>
      <c r="B617" s="153" t="s">
        <v>2412</v>
      </c>
    </row>
    <row r="618" spans="1:2">
      <c r="A618" s="152" t="s">
        <v>2413</v>
      </c>
      <c r="B618" s="153" t="s">
        <v>2414</v>
      </c>
    </row>
    <row r="619" spans="1:2">
      <c r="A619" s="152" t="s">
        <v>2415</v>
      </c>
      <c r="B619" s="153" t="s">
        <v>2416</v>
      </c>
    </row>
    <row r="620" spans="1:2">
      <c r="A620" s="152" t="s">
        <v>2417</v>
      </c>
      <c r="B620" s="153" t="s">
        <v>2418</v>
      </c>
    </row>
    <row r="621" spans="1:2">
      <c r="A621" s="152" t="s">
        <v>2419</v>
      </c>
      <c r="B621" s="153" t="s">
        <v>2420</v>
      </c>
    </row>
    <row r="622" spans="1:2">
      <c r="A622" s="152" t="s">
        <v>2421</v>
      </c>
      <c r="B622" s="153" t="s">
        <v>2422</v>
      </c>
    </row>
    <row r="623" spans="1:2">
      <c r="A623" s="152" t="s">
        <v>2423</v>
      </c>
      <c r="B623" s="153" t="s">
        <v>2424</v>
      </c>
    </row>
    <row r="624" spans="1:2">
      <c r="A624" s="152" t="s">
        <v>2425</v>
      </c>
      <c r="B624" s="153" t="s">
        <v>2426</v>
      </c>
    </row>
    <row r="625" spans="1:2">
      <c r="A625" s="152" t="s">
        <v>2427</v>
      </c>
      <c r="B625" s="153" t="s">
        <v>2428</v>
      </c>
    </row>
    <row r="626" spans="1:2">
      <c r="A626" s="152" t="s">
        <v>2429</v>
      </c>
      <c r="B626" s="153" t="s">
        <v>2430</v>
      </c>
    </row>
    <row r="627" spans="1:2">
      <c r="A627" s="152" t="s">
        <v>2431</v>
      </c>
      <c r="B627" s="153" t="s">
        <v>2432</v>
      </c>
    </row>
    <row r="628" spans="1:2">
      <c r="A628" s="152" t="s">
        <v>2433</v>
      </c>
      <c r="B628" s="153" t="s">
        <v>2434</v>
      </c>
    </row>
    <row r="629" spans="1:2">
      <c r="A629" s="152" t="s">
        <v>2435</v>
      </c>
      <c r="B629" s="153" t="s">
        <v>2436</v>
      </c>
    </row>
    <row r="630" spans="1:2">
      <c r="A630" s="152" t="s">
        <v>2437</v>
      </c>
      <c r="B630" s="153" t="s">
        <v>2438</v>
      </c>
    </row>
    <row r="631" spans="1:2">
      <c r="A631" s="152" t="s">
        <v>2439</v>
      </c>
      <c r="B631" s="153" t="s">
        <v>2440</v>
      </c>
    </row>
    <row r="632" spans="1:2">
      <c r="A632" s="152" t="s">
        <v>2441</v>
      </c>
      <c r="B632" s="153" t="s">
        <v>2442</v>
      </c>
    </row>
    <row r="633" spans="1:2">
      <c r="A633" s="152" t="s">
        <v>2443</v>
      </c>
      <c r="B633" s="153" t="s">
        <v>2444</v>
      </c>
    </row>
    <row r="634" spans="1:2">
      <c r="A634" s="152" t="s">
        <v>2445</v>
      </c>
      <c r="B634" s="153" t="s">
        <v>2446</v>
      </c>
    </row>
    <row r="635" spans="1:2">
      <c r="A635" s="152" t="s">
        <v>2447</v>
      </c>
      <c r="B635" s="153" t="s">
        <v>2448</v>
      </c>
    </row>
    <row r="636" spans="1:2">
      <c r="A636" s="152" t="s">
        <v>2449</v>
      </c>
      <c r="B636" s="153" t="s">
        <v>2450</v>
      </c>
    </row>
    <row r="637" spans="1:2">
      <c r="A637" s="152" t="s">
        <v>2451</v>
      </c>
      <c r="B637" s="153" t="s">
        <v>2452</v>
      </c>
    </row>
    <row r="638" spans="1:2">
      <c r="A638" s="152" t="s">
        <v>2453</v>
      </c>
      <c r="B638" s="153" t="s">
        <v>2454</v>
      </c>
    </row>
    <row r="639" spans="1:2">
      <c r="A639" s="152" t="s">
        <v>2455</v>
      </c>
      <c r="B639" s="153" t="s">
        <v>2456</v>
      </c>
    </row>
    <row r="640" spans="1:2">
      <c r="A640" s="152" t="s">
        <v>2457</v>
      </c>
      <c r="B640" s="153" t="s">
        <v>2458</v>
      </c>
    </row>
    <row r="641" spans="1:2">
      <c r="A641" s="152" t="s">
        <v>2459</v>
      </c>
      <c r="B641" s="153" t="s">
        <v>2460</v>
      </c>
    </row>
    <row r="642" spans="1:2">
      <c r="A642" s="152" t="s">
        <v>2461</v>
      </c>
      <c r="B642" s="153" t="s">
        <v>2462</v>
      </c>
    </row>
    <row r="643" spans="1:2">
      <c r="A643" s="152" t="s">
        <v>2463</v>
      </c>
      <c r="B643" s="153" t="s">
        <v>2464</v>
      </c>
    </row>
    <row r="644" spans="1:2">
      <c r="A644" s="152" t="s">
        <v>2465</v>
      </c>
      <c r="B644" s="153" t="s">
        <v>2466</v>
      </c>
    </row>
    <row r="645" spans="1:2">
      <c r="A645" s="152" t="s">
        <v>2467</v>
      </c>
      <c r="B645" s="153" t="s">
        <v>2468</v>
      </c>
    </row>
    <row r="646" spans="1:2">
      <c r="A646" s="152" t="s">
        <v>2469</v>
      </c>
      <c r="B646" s="153" t="s">
        <v>2470</v>
      </c>
    </row>
    <row r="647" spans="1:2">
      <c r="A647" s="152" t="s">
        <v>2471</v>
      </c>
      <c r="B647" s="153" t="s">
        <v>2472</v>
      </c>
    </row>
    <row r="648" spans="1:2">
      <c r="A648" s="152" t="s">
        <v>2473</v>
      </c>
      <c r="B648" s="153" t="s">
        <v>2474</v>
      </c>
    </row>
    <row r="649" spans="1:2">
      <c r="A649" s="152" t="s">
        <v>2475</v>
      </c>
      <c r="B649" s="153" t="s">
        <v>2476</v>
      </c>
    </row>
    <row r="650" spans="1:2">
      <c r="A650" s="152" t="s">
        <v>2477</v>
      </c>
      <c r="B650" s="153" t="s">
        <v>2478</v>
      </c>
    </row>
    <row r="651" spans="1:2">
      <c r="A651" s="152" t="s">
        <v>2479</v>
      </c>
      <c r="B651" s="153" t="s">
        <v>2480</v>
      </c>
    </row>
    <row r="652" spans="1:2">
      <c r="A652" s="152" t="s">
        <v>2481</v>
      </c>
      <c r="B652" s="153" t="s">
        <v>2482</v>
      </c>
    </row>
    <row r="653" spans="1:2">
      <c r="A653" s="152" t="s">
        <v>2483</v>
      </c>
      <c r="B653" s="153" t="s">
        <v>2484</v>
      </c>
    </row>
    <row r="654" spans="1:2">
      <c r="A654" s="152" t="s">
        <v>2485</v>
      </c>
      <c r="B654" s="153" t="s">
        <v>2486</v>
      </c>
    </row>
    <row r="655" spans="1:2">
      <c r="A655" s="152" t="s">
        <v>2487</v>
      </c>
      <c r="B655" s="153" t="s">
        <v>2488</v>
      </c>
    </row>
    <row r="656" spans="1:2">
      <c r="A656" s="152" t="s">
        <v>2489</v>
      </c>
      <c r="B656" s="153" t="s">
        <v>2490</v>
      </c>
    </row>
    <row r="657" spans="1:2">
      <c r="A657" s="152" t="s">
        <v>2491</v>
      </c>
      <c r="B657" s="153" t="s">
        <v>2492</v>
      </c>
    </row>
    <row r="658" spans="1:2">
      <c r="A658" s="152" t="s">
        <v>2493</v>
      </c>
      <c r="B658" s="153" t="s">
        <v>2494</v>
      </c>
    </row>
    <row r="659" spans="1:2">
      <c r="A659" s="152" t="s">
        <v>2495</v>
      </c>
      <c r="B659" s="153" t="s">
        <v>2496</v>
      </c>
    </row>
    <row r="660" spans="1:2">
      <c r="A660" s="152" t="s">
        <v>2497</v>
      </c>
      <c r="B660" s="153" t="s">
        <v>2498</v>
      </c>
    </row>
    <row r="661" spans="1:2">
      <c r="A661" s="152" t="s">
        <v>2499</v>
      </c>
      <c r="B661" s="153" t="s">
        <v>2500</v>
      </c>
    </row>
    <row r="662" spans="1:2">
      <c r="A662" s="152" t="s">
        <v>2501</v>
      </c>
      <c r="B662" s="153" t="s">
        <v>2502</v>
      </c>
    </row>
    <row r="663" spans="1:2">
      <c r="A663" s="150" t="s">
        <v>910</v>
      </c>
      <c r="B663" s="151" t="s">
        <v>911</v>
      </c>
    </row>
    <row r="664" spans="1:2">
      <c r="A664" s="152" t="s">
        <v>2503</v>
      </c>
      <c r="B664" s="153" t="s">
        <v>2504</v>
      </c>
    </row>
    <row r="665" spans="1:2">
      <c r="A665" s="152" t="s">
        <v>2505</v>
      </c>
      <c r="B665" s="153" t="s">
        <v>2506</v>
      </c>
    </row>
    <row r="666" spans="1:2">
      <c r="A666" s="152" t="s">
        <v>2507</v>
      </c>
      <c r="B666" s="153" t="s">
        <v>2508</v>
      </c>
    </row>
    <row r="667" spans="1:2">
      <c r="A667" s="152" t="s">
        <v>2509</v>
      </c>
      <c r="B667" s="153" t="s">
        <v>2181</v>
      </c>
    </row>
    <row r="668" spans="1:2">
      <c r="A668" s="152" t="s">
        <v>2510</v>
      </c>
      <c r="B668" s="153" t="s">
        <v>2511</v>
      </c>
    </row>
    <row r="669" spans="1:2">
      <c r="A669" s="152" t="s">
        <v>2512</v>
      </c>
      <c r="B669" s="153" t="s">
        <v>2513</v>
      </c>
    </row>
    <row r="670" spans="1:2">
      <c r="A670" s="152" t="s">
        <v>2514</v>
      </c>
      <c r="B670" s="153" t="s">
        <v>2515</v>
      </c>
    </row>
    <row r="671" spans="1:2">
      <c r="A671" s="150" t="s">
        <v>936</v>
      </c>
      <c r="B671" s="151" t="s">
        <v>937</v>
      </c>
    </row>
    <row r="672" spans="1:2">
      <c r="A672" s="152" t="s">
        <v>2516</v>
      </c>
      <c r="B672" s="153" t="s">
        <v>2517</v>
      </c>
    </row>
    <row r="673" spans="1:2">
      <c r="A673" s="152" t="s">
        <v>2518</v>
      </c>
      <c r="B673" s="153" t="s">
        <v>2519</v>
      </c>
    </row>
    <row r="674" spans="1:2">
      <c r="A674" s="152" t="s">
        <v>2520</v>
      </c>
      <c r="B674" s="153" t="s">
        <v>2521</v>
      </c>
    </row>
    <row r="675" spans="1:2">
      <c r="A675" s="152" t="s">
        <v>2522</v>
      </c>
      <c r="B675" s="153" t="s">
        <v>2523</v>
      </c>
    </row>
    <row r="676" spans="1:2">
      <c r="A676" s="152" t="s">
        <v>2524</v>
      </c>
      <c r="B676" s="153" t="s">
        <v>2525</v>
      </c>
    </row>
    <row r="677" spans="1:2">
      <c r="A677" s="152" t="s">
        <v>2526</v>
      </c>
      <c r="B677" s="153" t="s">
        <v>2527</v>
      </c>
    </row>
    <row r="678" spans="1:2">
      <c r="A678" s="152" t="s">
        <v>2528</v>
      </c>
      <c r="B678" s="153" t="s">
        <v>2529</v>
      </c>
    </row>
    <row r="679" spans="1:2">
      <c r="A679" s="152" t="s">
        <v>2530</v>
      </c>
      <c r="B679" s="153" t="s">
        <v>2531</v>
      </c>
    </row>
    <row r="680" spans="1:2">
      <c r="A680" s="150" t="s">
        <v>944</v>
      </c>
      <c r="B680" s="151" t="s">
        <v>850</v>
      </c>
    </row>
    <row r="681" spans="1:2">
      <c r="A681" s="152" t="s">
        <v>2532</v>
      </c>
      <c r="B681" s="153" t="s">
        <v>2533</v>
      </c>
    </row>
    <row r="682" spans="1:2">
      <c r="A682" s="152" t="s">
        <v>2534</v>
      </c>
      <c r="B682" s="153" t="s">
        <v>1243</v>
      </c>
    </row>
    <row r="683" spans="1:2">
      <c r="A683" s="152" t="s">
        <v>2535</v>
      </c>
      <c r="B683" s="153" t="s">
        <v>2536</v>
      </c>
    </row>
    <row r="684" spans="1:2">
      <c r="A684" s="152" t="s">
        <v>2537</v>
      </c>
      <c r="B684" s="153" t="s">
        <v>1239</v>
      </c>
    </row>
    <row r="685" spans="1:2">
      <c r="A685" s="152" t="s">
        <v>2538</v>
      </c>
      <c r="B685" s="153" t="s">
        <v>2539</v>
      </c>
    </row>
    <row r="686" spans="1:2">
      <c r="A686" s="152" t="s">
        <v>2540</v>
      </c>
      <c r="B686" s="153" t="s">
        <v>2541</v>
      </c>
    </row>
    <row r="687" spans="1:2">
      <c r="A687" s="150" t="s">
        <v>945</v>
      </c>
      <c r="B687" s="151" t="s">
        <v>946</v>
      </c>
    </row>
    <row r="688" spans="1:2">
      <c r="A688" s="152" t="s">
        <v>2542</v>
      </c>
      <c r="B688" s="153" t="s">
        <v>1265</v>
      </c>
    </row>
    <row r="689" spans="1:2">
      <c r="A689" s="148" t="s">
        <v>341</v>
      </c>
      <c r="B689" s="149" t="s">
        <v>2863</v>
      </c>
    </row>
    <row r="690" spans="1:2">
      <c r="A690" s="150" t="s">
        <v>963</v>
      </c>
      <c r="B690" s="151" t="s">
        <v>964</v>
      </c>
    </row>
    <row r="691" spans="1:2">
      <c r="A691" s="152" t="s">
        <v>2543</v>
      </c>
      <c r="B691" s="153" t="s">
        <v>2544</v>
      </c>
    </row>
    <row r="692" spans="1:2">
      <c r="A692" s="152" t="s">
        <v>2545</v>
      </c>
      <c r="B692" s="153" t="s">
        <v>2546</v>
      </c>
    </row>
    <row r="693" spans="1:2">
      <c r="A693" s="152" t="s">
        <v>2547</v>
      </c>
      <c r="B693" s="153" t="s">
        <v>2548</v>
      </c>
    </row>
    <row r="694" spans="1:2">
      <c r="A694" s="152" t="s">
        <v>2549</v>
      </c>
      <c r="B694" s="153" t="s">
        <v>2550</v>
      </c>
    </row>
    <row r="695" spans="1:2">
      <c r="A695" s="152" t="s">
        <v>2551</v>
      </c>
      <c r="B695" s="153" t="s">
        <v>2552</v>
      </c>
    </row>
    <row r="696" spans="1:2">
      <c r="A696" s="152" t="s">
        <v>2553</v>
      </c>
      <c r="B696" s="153" t="s">
        <v>2554</v>
      </c>
    </row>
    <row r="697" spans="1:2">
      <c r="A697" s="152" t="s">
        <v>2555</v>
      </c>
      <c r="B697" s="153" t="s">
        <v>2556</v>
      </c>
    </row>
    <row r="698" spans="1:2">
      <c r="A698" s="152" t="s">
        <v>2557</v>
      </c>
      <c r="B698" s="153" t="s">
        <v>2558</v>
      </c>
    </row>
    <row r="699" spans="1:2">
      <c r="A699" s="152" t="s">
        <v>2559</v>
      </c>
      <c r="B699" s="153" t="s">
        <v>2560</v>
      </c>
    </row>
    <row r="700" spans="1:2">
      <c r="A700" s="152" t="s">
        <v>2561</v>
      </c>
      <c r="B700" s="153" t="s">
        <v>2562</v>
      </c>
    </row>
    <row r="701" spans="1:2">
      <c r="A701" s="152" t="s">
        <v>2563</v>
      </c>
      <c r="B701" s="153" t="s">
        <v>2564</v>
      </c>
    </row>
    <row r="702" spans="1:2">
      <c r="A702" s="152" t="s">
        <v>2565</v>
      </c>
      <c r="B702" s="153" t="s">
        <v>2566</v>
      </c>
    </row>
    <row r="703" spans="1:2">
      <c r="A703" s="152" t="s">
        <v>2567</v>
      </c>
      <c r="B703" s="153" t="s">
        <v>2568</v>
      </c>
    </row>
    <row r="704" spans="1:2">
      <c r="A704" s="152" t="s">
        <v>2569</v>
      </c>
      <c r="B704" s="153" t="s">
        <v>2570</v>
      </c>
    </row>
    <row r="705" spans="1:2">
      <c r="A705" s="152" t="s">
        <v>2571</v>
      </c>
      <c r="B705" s="153" t="s">
        <v>2572</v>
      </c>
    </row>
    <row r="706" spans="1:2">
      <c r="A706" s="152" t="s">
        <v>2573</v>
      </c>
      <c r="B706" s="153" t="s">
        <v>2574</v>
      </c>
    </row>
    <row r="707" spans="1:2">
      <c r="A707" s="152" t="s">
        <v>2575</v>
      </c>
      <c r="B707" s="153" t="s">
        <v>2576</v>
      </c>
    </row>
    <row r="708" spans="1:2">
      <c r="A708" s="152" t="s">
        <v>2577</v>
      </c>
      <c r="B708" s="153" t="s">
        <v>2578</v>
      </c>
    </row>
    <row r="709" spans="1:2">
      <c r="A709" s="152" t="s">
        <v>2579</v>
      </c>
      <c r="B709" s="153" t="s">
        <v>2580</v>
      </c>
    </row>
    <row r="710" spans="1:2">
      <c r="A710" s="152" t="s">
        <v>2581</v>
      </c>
      <c r="B710" s="153" t="s">
        <v>2582</v>
      </c>
    </row>
    <row r="711" spans="1:2">
      <c r="A711" s="152" t="s">
        <v>2583</v>
      </c>
      <c r="B711" s="153" t="s">
        <v>2584</v>
      </c>
    </row>
    <row r="712" spans="1:2">
      <c r="A712" s="152" t="s">
        <v>2585</v>
      </c>
      <c r="B712" s="153" t="s">
        <v>2586</v>
      </c>
    </row>
    <row r="713" spans="1:2">
      <c r="A713" s="152" t="s">
        <v>2587</v>
      </c>
      <c r="B713" s="153" t="s">
        <v>2588</v>
      </c>
    </row>
    <row r="714" spans="1:2">
      <c r="A714" s="152" t="s">
        <v>2589</v>
      </c>
      <c r="B714" s="153" t="s">
        <v>2590</v>
      </c>
    </row>
    <row r="715" spans="1:2">
      <c r="A715" s="152" t="s">
        <v>2591</v>
      </c>
      <c r="B715" s="153" t="s">
        <v>2592</v>
      </c>
    </row>
    <row r="716" spans="1:2">
      <c r="A716" s="152" t="s">
        <v>2593</v>
      </c>
      <c r="B716" s="153" t="s">
        <v>2594</v>
      </c>
    </row>
    <row r="717" spans="1:2">
      <c r="A717" s="152" t="s">
        <v>2595</v>
      </c>
      <c r="B717" s="153" t="s">
        <v>2596</v>
      </c>
    </row>
    <row r="718" spans="1:2">
      <c r="A718" s="152" t="s">
        <v>2597</v>
      </c>
      <c r="B718" s="153" t="s">
        <v>2598</v>
      </c>
    </row>
    <row r="719" spans="1:2">
      <c r="A719" s="152" t="s">
        <v>2599</v>
      </c>
      <c r="B719" s="153" t="s">
        <v>2600</v>
      </c>
    </row>
    <row r="720" spans="1:2">
      <c r="A720" s="152" t="s">
        <v>2601</v>
      </c>
      <c r="B720" s="153" t="s">
        <v>2602</v>
      </c>
    </row>
    <row r="721" spans="1:2">
      <c r="A721" s="152" t="s">
        <v>2603</v>
      </c>
      <c r="B721" s="153" t="s">
        <v>2604</v>
      </c>
    </row>
    <row r="722" spans="1:2">
      <c r="A722" s="152" t="s">
        <v>2605</v>
      </c>
      <c r="B722" s="153" t="s">
        <v>2606</v>
      </c>
    </row>
    <row r="723" spans="1:2">
      <c r="A723" s="152" t="s">
        <v>2607</v>
      </c>
      <c r="B723" s="153" t="s">
        <v>2608</v>
      </c>
    </row>
    <row r="724" spans="1:2">
      <c r="A724" s="152" t="s">
        <v>2609</v>
      </c>
      <c r="B724" s="153" t="s">
        <v>2610</v>
      </c>
    </row>
    <row r="725" spans="1:2">
      <c r="A725" s="152" t="s">
        <v>2611</v>
      </c>
      <c r="B725" s="153" t="s">
        <v>2612</v>
      </c>
    </row>
    <row r="726" spans="1:2">
      <c r="A726" s="152" t="s">
        <v>2613</v>
      </c>
      <c r="B726" s="153" t="s">
        <v>2614</v>
      </c>
    </row>
    <row r="727" spans="1:2">
      <c r="A727" s="152" t="s">
        <v>2615</v>
      </c>
      <c r="B727" s="153" t="s">
        <v>2616</v>
      </c>
    </row>
    <row r="728" spans="1:2">
      <c r="A728" s="152" t="s">
        <v>2617</v>
      </c>
      <c r="B728" s="153" t="s">
        <v>2618</v>
      </c>
    </row>
    <row r="729" spans="1:2">
      <c r="A729" s="152" t="s">
        <v>2619</v>
      </c>
      <c r="B729" s="153" t="s">
        <v>2620</v>
      </c>
    </row>
    <row r="730" spans="1:2">
      <c r="A730" s="152" t="s">
        <v>2621</v>
      </c>
      <c r="B730" s="153" t="s">
        <v>2622</v>
      </c>
    </row>
    <row r="731" spans="1:2">
      <c r="A731" s="152" t="s">
        <v>2623</v>
      </c>
      <c r="B731" s="153" t="s">
        <v>2624</v>
      </c>
    </row>
    <row r="732" spans="1:2">
      <c r="A732" s="152" t="s">
        <v>2625</v>
      </c>
      <c r="B732" s="153" t="s">
        <v>2626</v>
      </c>
    </row>
    <row r="733" spans="1:2">
      <c r="A733" s="152" t="s">
        <v>2627</v>
      </c>
      <c r="B733" s="153" t="s">
        <v>2628</v>
      </c>
    </row>
    <row r="734" spans="1:2">
      <c r="A734" s="152" t="s">
        <v>2629</v>
      </c>
      <c r="B734" s="153" t="s">
        <v>2630</v>
      </c>
    </row>
    <row r="735" spans="1:2">
      <c r="A735" s="152" t="s">
        <v>2631</v>
      </c>
      <c r="B735" s="153" t="s">
        <v>2632</v>
      </c>
    </row>
    <row r="736" spans="1:2">
      <c r="A736" s="152" t="s">
        <v>2633</v>
      </c>
      <c r="B736" s="153" t="s">
        <v>2634</v>
      </c>
    </row>
    <row r="737" spans="1:2">
      <c r="A737" s="152" t="s">
        <v>2635</v>
      </c>
      <c r="B737" s="153" t="s">
        <v>2636</v>
      </c>
    </row>
    <row r="738" spans="1:2">
      <c r="A738" s="152" t="s">
        <v>2637</v>
      </c>
      <c r="B738" s="153" t="s">
        <v>2638</v>
      </c>
    </row>
    <row r="739" spans="1:2">
      <c r="A739" s="152" t="s">
        <v>2639</v>
      </c>
      <c r="B739" s="153" t="s">
        <v>2640</v>
      </c>
    </row>
    <row r="740" spans="1:2">
      <c r="A740" s="152" t="s">
        <v>2641</v>
      </c>
      <c r="B740" s="153" t="s">
        <v>2642</v>
      </c>
    </row>
    <row r="741" spans="1:2">
      <c r="A741" s="152" t="s">
        <v>2643</v>
      </c>
      <c r="B741" s="153" t="s">
        <v>2644</v>
      </c>
    </row>
    <row r="742" spans="1:2">
      <c r="A742" s="152" t="s">
        <v>2645</v>
      </c>
      <c r="B742" s="153" t="s">
        <v>2646</v>
      </c>
    </row>
    <row r="743" spans="1:2">
      <c r="A743" s="152" t="s">
        <v>2647</v>
      </c>
      <c r="B743" s="153" t="s">
        <v>2648</v>
      </c>
    </row>
    <row r="744" spans="1:2">
      <c r="A744" s="152" t="s">
        <v>2649</v>
      </c>
      <c r="B744" s="153" t="s">
        <v>2650</v>
      </c>
    </row>
    <row r="745" spans="1:2">
      <c r="A745" s="152" t="s">
        <v>2651</v>
      </c>
      <c r="B745" s="153" t="s">
        <v>2652</v>
      </c>
    </row>
    <row r="746" spans="1:2">
      <c r="A746" s="152" t="s">
        <v>2653</v>
      </c>
      <c r="B746" s="153" t="s">
        <v>2654</v>
      </c>
    </row>
    <row r="747" spans="1:2">
      <c r="A747" s="152" t="s">
        <v>2655</v>
      </c>
      <c r="B747" s="153" t="s">
        <v>2656</v>
      </c>
    </row>
    <row r="748" spans="1:2">
      <c r="A748" s="152" t="s">
        <v>2657</v>
      </c>
      <c r="B748" s="153" t="s">
        <v>2658</v>
      </c>
    </row>
    <row r="749" spans="1:2">
      <c r="A749" s="152" t="s">
        <v>2659</v>
      </c>
      <c r="B749" s="153" t="s">
        <v>2660</v>
      </c>
    </row>
    <row r="750" spans="1:2">
      <c r="A750" s="152" t="s">
        <v>2661</v>
      </c>
      <c r="B750" s="153" t="s">
        <v>2210</v>
      </c>
    </row>
    <row r="751" spans="1:2">
      <c r="A751" s="152" t="s">
        <v>2662</v>
      </c>
      <c r="B751" s="153" t="s">
        <v>2663</v>
      </c>
    </row>
    <row r="752" spans="1:2">
      <c r="A752" s="152" t="s">
        <v>2664</v>
      </c>
      <c r="B752" s="153" t="s">
        <v>2665</v>
      </c>
    </row>
    <row r="753" spans="1:2">
      <c r="A753" s="152" t="s">
        <v>2666</v>
      </c>
      <c r="B753" s="153" t="s">
        <v>2667</v>
      </c>
    </row>
    <row r="754" spans="1:2">
      <c r="A754" s="152" t="s">
        <v>2668</v>
      </c>
      <c r="B754" s="153" t="s">
        <v>2669</v>
      </c>
    </row>
    <row r="755" spans="1:2">
      <c r="A755" s="152" t="s">
        <v>2670</v>
      </c>
      <c r="B755" s="153" t="s">
        <v>2671</v>
      </c>
    </row>
    <row r="756" spans="1:2">
      <c r="A756" s="152" t="s">
        <v>2672</v>
      </c>
      <c r="B756" s="153" t="s">
        <v>2673</v>
      </c>
    </row>
    <row r="757" spans="1:2">
      <c r="A757" s="152" t="s">
        <v>2674</v>
      </c>
      <c r="B757" s="153" t="s">
        <v>1739</v>
      </c>
    </row>
    <row r="758" spans="1:2">
      <c r="A758" s="152" t="s">
        <v>2675</v>
      </c>
      <c r="B758" s="153" t="s">
        <v>2676</v>
      </c>
    </row>
    <row r="759" spans="1:2">
      <c r="A759" s="152" t="s">
        <v>2677</v>
      </c>
      <c r="B759" s="153" t="s">
        <v>2678</v>
      </c>
    </row>
    <row r="760" spans="1:2">
      <c r="A760" s="152" t="s">
        <v>2679</v>
      </c>
      <c r="B760" s="153" t="s">
        <v>2680</v>
      </c>
    </row>
    <row r="761" spans="1:2">
      <c r="A761" s="152" t="s">
        <v>2681</v>
      </c>
      <c r="B761" s="153" t="s">
        <v>2682</v>
      </c>
    </row>
    <row r="762" spans="1:2">
      <c r="A762" s="152" t="s">
        <v>2683</v>
      </c>
      <c r="B762" s="153" t="s">
        <v>2684</v>
      </c>
    </row>
    <row r="763" spans="1:2">
      <c r="A763" s="152" t="s">
        <v>2685</v>
      </c>
      <c r="B763" s="153" t="s">
        <v>2686</v>
      </c>
    </row>
    <row r="764" spans="1:2">
      <c r="A764" s="152" t="s">
        <v>2687</v>
      </c>
      <c r="B764" s="153" t="s">
        <v>2688</v>
      </c>
    </row>
    <row r="765" spans="1:2">
      <c r="A765" s="152" t="s">
        <v>2689</v>
      </c>
      <c r="B765" s="153" t="s">
        <v>2690</v>
      </c>
    </row>
    <row r="766" spans="1:2">
      <c r="A766" s="152" t="s">
        <v>2691</v>
      </c>
      <c r="B766" s="153" t="s">
        <v>2692</v>
      </c>
    </row>
    <row r="767" spans="1:2">
      <c r="A767" s="152" t="s">
        <v>2693</v>
      </c>
      <c r="B767" s="153" t="s">
        <v>2694</v>
      </c>
    </row>
    <row r="768" spans="1:2">
      <c r="A768" s="152" t="s">
        <v>2695</v>
      </c>
      <c r="B768" s="153" t="s">
        <v>2696</v>
      </c>
    </row>
    <row r="769" spans="1:2">
      <c r="A769" s="152" t="s">
        <v>2697</v>
      </c>
      <c r="B769" s="153" t="s">
        <v>2698</v>
      </c>
    </row>
    <row r="770" spans="1:2">
      <c r="A770" s="152" t="s">
        <v>2699</v>
      </c>
      <c r="B770" s="153" t="s">
        <v>2700</v>
      </c>
    </row>
    <row r="771" spans="1:2">
      <c r="A771" s="152" t="s">
        <v>2701</v>
      </c>
      <c r="B771" s="153" t="s">
        <v>2702</v>
      </c>
    </row>
    <row r="772" spans="1:2">
      <c r="A772" s="152" t="s">
        <v>2703</v>
      </c>
      <c r="B772" s="153" t="s">
        <v>2704</v>
      </c>
    </row>
    <row r="773" spans="1:2">
      <c r="A773" s="152" t="s">
        <v>2705</v>
      </c>
      <c r="B773" s="153" t="s">
        <v>2706</v>
      </c>
    </row>
    <row r="774" spans="1:2">
      <c r="A774" s="152" t="s">
        <v>2707</v>
      </c>
      <c r="B774" s="153" t="s">
        <v>2708</v>
      </c>
    </row>
    <row r="775" spans="1:2">
      <c r="A775" s="152" t="s">
        <v>2709</v>
      </c>
      <c r="B775" s="153" t="s">
        <v>2710</v>
      </c>
    </row>
    <row r="776" spans="1:2">
      <c r="A776" s="152" t="s">
        <v>2711</v>
      </c>
      <c r="B776" s="153" t="s">
        <v>2712</v>
      </c>
    </row>
    <row r="777" spans="1:2">
      <c r="A777" s="152" t="s">
        <v>2713</v>
      </c>
      <c r="B777" s="153" t="s">
        <v>2714</v>
      </c>
    </row>
    <row r="778" spans="1:2">
      <c r="A778" s="152" t="s">
        <v>2715</v>
      </c>
      <c r="B778" s="153" t="s">
        <v>2716</v>
      </c>
    </row>
    <row r="779" spans="1:2">
      <c r="A779" s="152" t="s">
        <v>2717</v>
      </c>
      <c r="B779" s="153" t="s">
        <v>2718</v>
      </c>
    </row>
    <row r="780" spans="1:2">
      <c r="A780" s="152" t="s">
        <v>2719</v>
      </c>
      <c r="B780" s="153" t="s">
        <v>2720</v>
      </c>
    </row>
    <row r="781" spans="1:2">
      <c r="A781" s="152" t="s">
        <v>2721</v>
      </c>
      <c r="B781" s="153" t="s">
        <v>2722</v>
      </c>
    </row>
    <row r="782" spans="1:2">
      <c r="A782" s="152" t="s">
        <v>2723</v>
      </c>
      <c r="B782" s="153" t="s">
        <v>2724</v>
      </c>
    </row>
    <row r="783" spans="1:2">
      <c r="A783" s="152" t="s">
        <v>2725</v>
      </c>
      <c r="B783" s="153" t="s">
        <v>2726</v>
      </c>
    </row>
    <row r="784" spans="1:2">
      <c r="A784" s="152" t="s">
        <v>2727</v>
      </c>
      <c r="B784" s="153" t="s">
        <v>2728</v>
      </c>
    </row>
    <row r="785" spans="1:2">
      <c r="A785" s="152" t="s">
        <v>2729</v>
      </c>
      <c r="B785" s="153" t="s">
        <v>2730</v>
      </c>
    </row>
    <row r="786" spans="1:2">
      <c r="A786" s="152" t="s">
        <v>2731</v>
      </c>
      <c r="B786" s="153" t="s">
        <v>2732</v>
      </c>
    </row>
    <row r="787" spans="1:2">
      <c r="A787" s="152" t="s">
        <v>2733</v>
      </c>
      <c r="B787" s="153" t="s">
        <v>2734</v>
      </c>
    </row>
    <row r="788" spans="1:2">
      <c r="A788" s="152" t="s">
        <v>2735</v>
      </c>
      <c r="B788" s="153" t="s">
        <v>2736</v>
      </c>
    </row>
    <row r="789" spans="1:2">
      <c r="A789" s="152" t="s">
        <v>2737</v>
      </c>
      <c r="B789" s="153" t="s">
        <v>2738</v>
      </c>
    </row>
    <row r="790" spans="1:2">
      <c r="A790" s="152" t="s">
        <v>2739</v>
      </c>
      <c r="B790" s="153" t="s">
        <v>2740</v>
      </c>
    </row>
    <row r="791" spans="1:2">
      <c r="A791" s="152" t="s">
        <v>2741</v>
      </c>
      <c r="B791" s="153" t="s">
        <v>2742</v>
      </c>
    </row>
    <row r="792" spans="1:2">
      <c r="A792" s="152" t="s">
        <v>2743</v>
      </c>
      <c r="B792" s="153" t="s">
        <v>2744</v>
      </c>
    </row>
    <row r="793" spans="1:2">
      <c r="A793" s="152" t="s">
        <v>2745</v>
      </c>
      <c r="B793" s="153" t="s">
        <v>2746</v>
      </c>
    </row>
    <row r="794" spans="1:2">
      <c r="A794" s="152" t="s">
        <v>2747</v>
      </c>
      <c r="B794" s="153" t="s">
        <v>2748</v>
      </c>
    </row>
    <row r="795" spans="1:2">
      <c r="A795" s="152" t="s">
        <v>2749</v>
      </c>
      <c r="B795" s="153" t="s">
        <v>2750</v>
      </c>
    </row>
    <row r="796" spans="1:2">
      <c r="A796" s="152" t="s">
        <v>2751</v>
      </c>
      <c r="B796" s="153" t="s">
        <v>2752</v>
      </c>
    </row>
    <row r="797" spans="1:2">
      <c r="A797" s="152" t="s">
        <v>2753</v>
      </c>
      <c r="B797" s="153" t="s">
        <v>2754</v>
      </c>
    </row>
    <row r="798" spans="1:2">
      <c r="A798" s="152" t="s">
        <v>2755</v>
      </c>
      <c r="B798" s="153" t="s">
        <v>2756</v>
      </c>
    </row>
    <row r="799" spans="1:2">
      <c r="A799" s="152" t="s">
        <v>2757</v>
      </c>
      <c r="B799" s="153" t="s">
        <v>2758</v>
      </c>
    </row>
    <row r="800" spans="1:2">
      <c r="A800" s="152" t="s">
        <v>2759</v>
      </c>
      <c r="B800" s="153" t="s">
        <v>2760</v>
      </c>
    </row>
    <row r="801" spans="1:2">
      <c r="A801" s="152" t="s">
        <v>2761</v>
      </c>
      <c r="B801" s="153" t="s">
        <v>2762</v>
      </c>
    </row>
    <row r="802" spans="1:2">
      <c r="A802" s="152" t="s">
        <v>2763</v>
      </c>
      <c r="B802" s="153" t="s">
        <v>2764</v>
      </c>
    </row>
    <row r="803" spans="1:2">
      <c r="A803" s="152" t="s">
        <v>2765</v>
      </c>
      <c r="B803" s="153" t="s">
        <v>2766</v>
      </c>
    </row>
    <row r="804" spans="1:2">
      <c r="A804" s="152" t="s">
        <v>2767</v>
      </c>
      <c r="B804" s="153" t="s">
        <v>2768</v>
      </c>
    </row>
    <row r="805" spans="1:2">
      <c r="A805" s="152" t="s">
        <v>2769</v>
      </c>
      <c r="B805" s="153" t="s">
        <v>2770</v>
      </c>
    </row>
    <row r="806" spans="1:2">
      <c r="A806" s="150" t="s">
        <v>969</v>
      </c>
      <c r="B806" s="151" t="s">
        <v>970</v>
      </c>
    </row>
    <row r="807" spans="1:2">
      <c r="A807" s="152" t="s">
        <v>2771</v>
      </c>
      <c r="B807" s="153" t="s">
        <v>2533</v>
      </c>
    </row>
    <row r="808" spans="1:2">
      <c r="A808" s="152" t="s">
        <v>2772</v>
      </c>
      <c r="B808" s="153" t="s">
        <v>1243</v>
      </c>
    </row>
    <row r="809" spans="1:2">
      <c r="A809" s="152" t="s">
        <v>2773</v>
      </c>
      <c r="B809" s="153" t="s">
        <v>2774</v>
      </c>
    </row>
    <row r="810" spans="1:2">
      <c r="A810" s="152" t="s">
        <v>2775</v>
      </c>
      <c r="B810" s="153" t="s">
        <v>2776</v>
      </c>
    </row>
    <row r="811" spans="1:2">
      <c r="A811" s="152" t="s">
        <v>2777</v>
      </c>
      <c r="B811" s="153" t="s">
        <v>1239</v>
      </c>
    </row>
    <row r="812" spans="1:2">
      <c r="A812" s="152" t="s">
        <v>2778</v>
      </c>
      <c r="B812" s="153" t="s">
        <v>2539</v>
      </c>
    </row>
    <row r="813" spans="1:2">
      <c r="A813" s="152" t="s">
        <v>2779</v>
      </c>
      <c r="B813" s="153" t="s">
        <v>2541</v>
      </c>
    </row>
    <row r="814" spans="1:2">
      <c r="A814" s="148" t="s">
        <v>423</v>
      </c>
      <c r="B814" s="149" t="s">
        <v>2886</v>
      </c>
    </row>
    <row r="815" spans="1:2">
      <c r="A815" s="150" t="s">
        <v>2867</v>
      </c>
      <c r="B815" s="151" t="s">
        <v>2868</v>
      </c>
    </row>
    <row r="816" spans="1:2">
      <c r="A816" s="152" t="s">
        <v>1017</v>
      </c>
      <c r="B816" s="153" t="s">
        <v>1018</v>
      </c>
    </row>
    <row r="817" spans="1:2">
      <c r="A817" s="154" t="s">
        <v>2780</v>
      </c>
      <c r="B817" s="153" t="s">
        <v>2781</v>
      </c>
    </row>
    <row r="818" spans="1:2">
      <c r="A818" s="152" t="s">
        <v>1019</v>
      </c>
      <c r="B818" s="153" t="s">
        <v>707</v>
      </c>
    </row>
    <row r="819" spans="1:2">
      <c r="A819" s="154" t="s">
        <v>2782</v>
      </c>
      <c r="B819" s="153" t="s">
        <v>2783</v>
      </c>
    </row>
    <row r="820" spans="1:2">
      <c r="A820" s="154" t="s">
        <v>2784</v>
      </c>
      <c r="B820" s="153" t="s">
        <v>1273</v>
      </c>
    </row>
    <row r="821" spans="1:2">
      <c r="A821" s="154" t="s">
        <v>2785</v>
      </c>
      <c r="B821" s="153" t="s">
        <v>2781</v>
      </c>
    </row>
    <row r="822" spans="1:2">
      <c r="A822" s="154" t="s">
        <v>2786</v>
      </c>
      <c r="B822" s="153" t="s">
        <v>2787</v>
      </c>
    </row>
    <row r="823" spans="1:2">
      <c r="A823" s="154" t="s">
        <v>2788</v>
      </c>
      <c r="B823" s="153" t="s">
        <v>2789</v>
      </c>
    </row>
    <row r="824" spans="1:2">
      <c r="A824" s="150" t="s">
        <v>2871</v>
      </c>
      <c r="B824" s="151" t="s">
        <v>2872</v>
      </c>
    </row>
    <row r="825" spans="1:2">
      <c r="A825" s="152" t="s">
        <v>1036</v>
      </c>
      <c r="B825" s="153" t="s">
        <v>1037</v>
      </c>
    </row>
    <row r="826" spans="1:2">
      <c r="A826" s="154" t="s">
        <v>2790</v>
      </c>
      <c r="B826" s="153" t="s">
        <v>2791</v>
      </c>
    </row>
    <row r="827" spans="1:2">
      <c r="A827" s="154" t="s">
        <v>2792</v>
      </c>
      <c r="B827" s="153" t="s">
        <v>2793</v>
      </c>
    </row>
    <row r="828" spans="1:2">
      <c r="A828" s="150" t="s">
        <v>2873</v>
      </c>
      <c r="B828" s="151" t="s">
        <v>2874</v>
      </c>
    </row>
    <row r="829" spans="1:2">
      <c r="A829" s="152" t="s">
        <v>1041</v>
      </c>
      <c r="B829" s="153" t="s">
        <v>1042</v>
      </c>
    </row>
    <row r="830" spans="1:2">
      <c r="A830" s="154" t="s">
        <v>2794</v>
      </c>
      <c r="B830" s="153" t="s">
        <v>1042</v>
      </c>
    </row>
    <row r="831" spans="1:2">
      <c r="A831" s="152" t="s">
        <v>1045</v>
      </c>
      <c r="B831" s="153" t="s">
        <v>637</v>
      </c>
    </row>
    <row r="832" spans="1:2">
      <c r="A832" s="154" t="s">
        <v>2795</v>
      </c>
      <c r="B832" s="153" t="s">
        <v>2796</v>
      </c>
    </row>
    <row r="833" spans="1:2">
      <c r="A833" s="152" t="s">
        <v>1054</v>
      </c>
      <c r="B833" s="153" t="s">
        <v>946</v>
      </c>
    </row>
    <row r="834" spans="1:2">
      <c r="A834" s="154" t="s">
        <v>2797</v>
      </c>
      <c r="B834" s="153" t="s">
        <v>2798</v>
      </c>
    </row>
    <row r="835" spans="1:2">
      <c r="A835" s="150" t="s">
        <v>2875</v>
      </c>
      <c r="B835" s="151" t="s">
        <v>2876</v>
      </c>
    </row>
    <row r="836" spans="1:2">
      <c r="A836" s="152" t="s">
        <v>1089</v>
      </c>
      <c r="B836" s="153" t="s">
        <v>637</v>
      </c>
    </row>
    <row r="837" spans="1:2">
      <c r="A837" s="154" t="s">
        <v>2799</v>
      </c>
      <c r="B837" s="153" t="s">
        <v>2800</v>
      </c>
    </row>
    <row r="838" spans="1:2">
      <c r="A838" s="154" t="s">
        <v>2801</v>
      </c>
      <c r="B838" s="153" t="s">
        <v>2802</v>
      </c>
    </row>
    <row r="839" spans="1:2">
      <c r="A839" s="154" t="s">
        <v>2803</v>
      </c>
      <c r="B839" s="153" t="s">
        <v>2804</v>
      </c>
    </row>
    <row r="840" spans="1:2">
      <c r="A840" s="152" t="s">
        <v>1095</v>
      </c>
      <c r="B840" s="153" t="s">
        <v>1096</v>
      </c>
    </row>
    <row r="841" spans="1:2">
      <c r="A841" s="154" t="s">
        <v>2805</v>
      </c>
      <c r="B841" s="153" t="s">
        <v>2806</v>
      </c>
    </row>
    <row r="842" spans="1:2">
      <c r="A842" s="150" t="s">
        <v>2877</v>
      </c>
      <c r="B842" s="151" t="s">
        <v>2878</v>
      </c>
    </row>
    <row r="843" spans="1:2">
      <c r="A843" s="152" t="s">
        <v>1107</v>
      </c>
      <c r="B843" s="153" t="s">
        <v>1108</v>
      </c>
    </row>
    <row r="844" spans="1:2">
      <c r="A844" s="154" t="s">
        <v>2807</v>
      </c>
      <c r="B844" s="153" t="s">
        <v>2808</v>
      </c>
    </row>
    <row r="845" spans="1:2">
      <c r="A845" s="152" t="s">
        <v>1111</v>
      </c>
      <c r="B845" s="153" t="s">
        <v>1112</v>
      </c>
    </row>
    <row r="846" spans="1:2">
      <c r="A846" s="154" t="s">
        <v>2809</v>
      </c>
      <c r="B846" s="153" t="s">
        <v>2810</v>
      </c>
    </row>
    <row r="847" spans="1:2">
      <c r="A847" s="150" t="s">
        <v>2881</v>
      </c>
      <c r="B847" s="151" t="s">
        <v>2882</v>
      </c>
    </row>
    <row r="848" spans="1:2">
      <c r="A848" s="152" t="s">
        <v>1192</v>
      </c>
      <c r="B848" s="153" t="s">
        <v>637</v>
      </c>
    </row>
    <row r="849" spans="1:2">
      <c r="A849" s="154" t="s">
        <v>2811</v>
      </c>
      <c r="B849" s="153" t="s">
        <v>2812</v>
      </c>
    </row>
    <row r="850" spans="1:2">
      <c r="A850" s="154" t="s">
        <v>2813</v>
      </c>
      <c r="B850" s="153" t="s">
        <v>2814</v>
      </c>
    </row>
    <row r="851" spans="1:2">
      <c r="A851" s="154" t="s">
        <v>2815</v>
      </c>
      <c r="B851" s="153" t="s">
        <v>2816</v>
      </c>
    </row>
    <row r="852" spans="1:2">
      <c r="A852" s="154" t="s">
        <v>2817</v>
      </c>
      <c r="B852" s="153" t="s">
        <v>2818</v>
      </c>
    </row>
    <row r="853" spans="1:2">
      <c r="A853" s="154" t="s">
        <v>2819</v>
      </c>
      <c r="B853" s="153" t="s">
        <v>2820</v>
      </c>
    </row>
    <row r="854" spans="1:2">
      <c r="A854" s="154" t="s">
        <v>2821</v>
      </c>
      <c r="B854" s="153" t="s">
        <v>2822</v>
      </c>
    </row>
    <row r="855" spans="1:2">
      <c r="A855" s="154" t="s">
        <v>2823</v>
      </c>
      <c r="B855" s="153" t="s">
        <v>2824</v>
      </c>
    </row>
    <row r="856" spans="1:2">
      <c r="A856" s="152" t="s">
        <v>1193</v>
      </c>
      <c r="B856" s="153" t="s">
        <v>946</v>
      </c>
    </row>
    <row r="857" spans="1:2">
      <c r="A857" s="154" t="s">
        <v>2825</v>
      </c>
      <c r="B857" s="153" t="s">
        <v>2826</v>
      </c>
    </row>
    <row r="858" spans="1:2">
      <c r="A858" s="154" t="s">
        <v>2827</v>
      </c>
      <c r="B858" s="153" t="s">
        <v>2828</v>
      </c>
    </row>
    <row r="859" spans="1:2">
      <c r="A859" s="154" t="s">
        <v>2829</v>
      </c>
      <c r="B859" s="153" t="s">
        <v>2830</v>
      </c>
    </row>
    <row r="860" spans="1:2">
      <c r="A860" s="154" t="s">
        <v>2831</v>
      </c>
      <c r="B860" s="153" t="s">
        <v>2832</v>
      </c>
    </row>
    <row r="861" spans="1:2">
      <c r="A861" s="154" t="s">
        <v>2833</v>
      </c>
      <c r="B861" s="153" t="s">
        <v>2834</v>
      </c>
    </row>
    <row r="862" spans="1:2">
      <c r="A862" s="152" t="s">
        <v>1196</v>
      </c>
      <c r="B862" s="153" t="s">
        <v>1197</v>
      </c>
    </row>
    <row r="863" spans="1:2">
      <c r="A863" s="154" t="s">
        <v>2835</v>
      </c>
      <c r="B863" s="153" t="s">
        <v>2836</v>
      </c>
    </row>
    <row r="864" spans="1:2">
      <c r="A864" s="152" t="s">
        <v>1198</v>
      </c>
      <c r="B864" s="153" t="s">
        <v>1199</v>
      </c>
    </row>
    <row r="865" spans="1:2">
      <c r="A865" s="154" t="s">
        <v>2837</v>
      </c>
      <c r="B865" s="153" t="s">
        <v>2838</v>
      </c>
    </row>
    <row r="866" spans="1:2">
      <c r="A866" s="150" t="s">
        <v>2883</v>
      </c>
      <c r="B866" s="151" t="s">
        <v>2884</v>
      </c>
    </row>
    <row r="867" spans="1:2">
      <c r="A867" s="152" t="s">
        <v>1224</v>
      </c>
      <c r="B867" s="153" t="s">
        <v>946</v>
      </c>
    </row>
    <row r="868" spans="1:2">
      <c r="A868" s="154" t="s">
        <v>2839</v>
      </c>
      <c r="B868" s="153" t="s">
        <v>2840</v>
      </c>
    </row>
    <row r="869" spans="1:2">
      <c r="A869" s="154" t="s">
        <v>2841</v>
      </c>
      <c r="B869" s="153" t="s">
        <v>2842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9F87-F690-49C3-A21C-002D431AABFA}">
  <sheetPr codeName="Sheet1"/>
  <dimension ref="A1:F120"/>
  <sheetViews>
    <sheetView workbookViewId="0">
      <selection activeCell="I22" sqref="I22"/>
    </sheetView>
  </sheetViews>
  <sheetFormatPr defaultRowHeight="15"/>
  <cols>
    <col min="1" max="1" width="11.28515625" bestFit="1" customWidth="1"/>
    <col min="2" max="2" width="91.140625" customWidth="1"/>
    <col min="3" max="3" width="20.42578125" style="160" bestFit="1" customWidth="1"/>
    <col min="4" max="5" width="23.7109375" style="161" customWidth="1"/>
    <col min="6" max="6" width="11.7109375" style="158" customWidth="1"/>
  </cols>
  <sheetData>
    <row r="1" spans="1:6" ht="20.25" thickBot="1">
      <c r="A1" s="155" t="s">
        <v>451</v>
      </c>
      <c r="B1" s="155" t="s">
        <v>2887</v>
      </c>
      <c r="C1" s="156" t="s">
        <v>2888</v>
      </c>
      <c r="D1" s="155"/>
      <c r="E1" s="155"/>
      <c r="F1" s="157" t="s">
        <v>2889</v>
      </c>
    </row>
    <row r="2" spans="1:6" ht="15.75" thickTop="1">
      <c r="B2" s="70" t="s">
        <v>453</v>
      </c>
      <c r="C2" s="70">
        <v>11</v>
      </c>
      <c r="D2" s="70" t="s">
        <v>452</v>
      </c>
      <c r="E2" s="70">
        <v>671</v>
      </c>
      <c r="F2" s="70" t="s">
        <v>449</v>
      </c>
    </row>
    <row r="3" spans="1:6">
      <c r="B3" s="70" t="s">
        <v>453</v>
      </c>
      <c r="C3" s="70">
        <v>12</v>
      </c>
      <c r="D3" s="70" t="s">
        <v>454</v>
      </c>
      <c r="E3" s="70">
        <v>671</v>
      </c>
      <c r="F3" s="70" t="s">
        <v>450</v>
      </c>
    </row>
    <row r="4" spans="1:6">
      <c r="B4" s="70" t="s">
        <v>456</v>
      </c>
      <c r="C4" s="70">
        <v>41</v>
      </c>
      <c r="D4" s="70" t="s">
        <v>457</v>
      </c>
      <c r="E4" s="70">
        <v>614</v>
      </c>
      <c r="F4" s="70">
        <v>614810041</v>
      </c>
    </row>
    <row r="5" spans="1:6">
      <c r="B5" s="70" t="s">
        <v>458</v>
      </c>
      <c r="C5" s="70">
        <v>41</v>
      </c>
      <c r="D5" s="70" t="s">
        <v>457</v>
      </c>
      <c r="E5" s="70">
        <v>614</v>
      </c>
      <c r="F5" s="70">
        <v>614820041</v>
      </c>
    </row>
    <row r="6" spans="1:6">
      <c r="B6" s="70" t="s">
        <v>460</v>
      </c>
      <c r="C6" s="70">
        <v>41</v>
      </c>
      <c r="D6" s="70" t="s">
        <v>457</v>
      </c>
      <c r="E6" s="70">
        <v>614</v>
      </c>
      <c r="F6" s="70">
        <v>614830041</v>
      </c>
    </row>
    <row r="7" spans="1:6">
      <c r="B7" s="70" t="s">
        <v>461</v>
      </c>
      <c r="C7" s="70">
        <v>41</v>
      </c>
      <c r="D7" s="70" t="s">
        <v>457</v>
      </c>
      <c r="E7" s="70">
        <v>614</v>
      </c>
      <c r="F7" s="70">
        <v>614840041</v>
      </c>
    </row>
    <row r="8" spans="1:6">
      <c r="B8" s="70" t="s">
        <v>462</v>
      </c>
      <c r="C8" s="70">
        <v>52</v>
      </c>
      <c r="D8" s="70" t="s">
        <v>463</v>
      </c>
      <c r="E8" s="70">
        <v>631</v>
      </c>
      <c r="F8" s="70">
        <v>631110000</v>
      </c>
    </row>
    <row r="9" spans="1:6">
      <c r="B9" s="70" t="s">
        <v>465</v>
      </c>
      <c r="C9" s="70">
        <v>52</v>
      </c>
      <c r="D9" s="70" t="s">
        <v>463</v>
      </c>
      <c r="E9" s="70">
        <v>631</v>
      </c>
      <c r="F9" s="70">
        <v>631120000</v>
      </c>
    </row>
    <row r="10" spans="1:6">
      <c r="B10" s="70" t="s">
        <v>467</v>
      </c>
      <c r="C10" s="70">
        <v>52</v>
      </c>
      <c r="D10" s="70" t="s">
        <v>463</v>
      </c>
      <c r="E10" s="70">
        <v>631</v>
      </c>
      <c r="F10" s="70">
        <v>631210000</v>
      </c>
    </row>
    <row r="11" spans="1:6" s="130" customFormat="1">
      <c r="B11" s="70" t="s">
        <v>469</v>
      </c>
      <c r="C11" s="70">
        <v>52</v>
      </c>
      <c r="D11" s="70" t="s">
        <v>463</v>
      </c>
      <c r="E11" s="70">
        <v>631</v>
      </c>
      <c r="F11" s="70">
        <v>631220000</v>
      </c>
    </row>
    <row r="12" spans="1:6" s="130" customFormat="1">
      <c r="B12" s="70" t="s">
        <v>471</v>
      </c>
      <c r="C12" s="70">
        <v>52</v>
      </c>
      <c r="D12" s="70" t="s">
        <v>463</v>
      </c>
      <c r="E12" s="70">
        <v>632</v>
      </c>
      <c r="F12" s="70">
        <v>632112000</v>
      </c>
    </row>
    <row r="13" spans="1:6" s="130" customFormat="1">
      <c r="B13" s="70" t="s">
        <v>473</v>
      </c>
      <c r="C13" s="70">
        <v>52</v>
      </c>
      <c r="D13" s="70" t="s">
        <v>463</v>
      </c>
      <c r="E13" s="70">
        <v>632</v>
      </c>
      <c r="F13" s="70">
        <v>632212000</v>
      </c>
    </row>
    <row r="14" spans="1:6" s="130" customFormat="1">
      <c r="B14" s="70" t="s">
        <v>475</v>
      </c>
      <c r="C14" s="70">
        <v>552</v>
      </c>
      <c r="D14" s="70" t="s">
        <v>464</v>
      </c>
      <c r="E14" s="70">
        <v>632</v>
      </c>
      <c r="F14" s="70">
        <v>632310552</v>
      </c>
    </row>
    <row r="15" spans="1:6" s="130" customFormat="1">
      <c r="B15" s="70" t="s">
        <v>476</v>
      </c>
      <c r="C15" s="70">
        <v>559</v>
      </c>
      <c r="D15" s="70" t="s">
        <v>466</v>
      </c>
      <c r="E15" s="70">
        <v>632</v>
      </c>
      <c r="F15" s="70">
        <v>632310559</v>
      </c>
    </row>
    <row r="16" spans="1:6" s="130" customFormat="1">
      <c r="B16" s="70" t="s">
        <v>468</v>
      </c>
      <c r="C16" s="70">
        <v>561</v>
      </c>
      <c r="D16" s="70" t="s">
        <v>468</v>
      </c>
      <c r="E16" s="70">
        <v>632</v>
      </c>
      <c r="F16" s="70">
        <v>632310561</v>
      </c>
    </row>
    <row r="17" spans="2:6" s="130" customFormat="1">
      <c r="B17" s="70" t="s">
        <v>478</v>
      </c>
      <c r="C17" s="70">
        <v>563</v>
      </c>
      <c r="D17" s="70" t="s">
        <v>470</v>
      </c>
      <c r="E17" s="70">
        <v>632</v>
      </c>
      <c r="F17" s="70">
        <v>632310563</v>
      </c>
    </row>
    <row r="18" spans="2:6" s="130" customFormat="1">
      <c r="B18" s="70" t="s">
        <v>479</v>
      </c>
      <c r="C18" s="70">
        <v>573</v>
      </c>
      <c r="D18" s="70" t="s">
        <v>472</v>
      </c>
      <c r="E18" s="70">
        <v>632</v>
      </c>
      <c r="F18" s="70">
        <v>632310573</v>
      </c>
    </row>
    <row r="19" spans="2:6" s="130" customFormat="1">
      <c r="B19" s="70" t="s">
        <v>480</v>
      </c>
      <c r="C19" s="70">
        <v>575</v>
      </c>
      <c r="D19" s="70" t="s">
        <v>474</v>
      </c>
      <c r="E19" s="70">
        <v>632</v>
      </c>
      <c r="F19" s="70">
        <v>632310575</v>
      </c>
    </row>
    <row r="20" spans="2:6" s="130" customFormat="1">
      <c r="B20" s="71" t="s">
        <v>482</v>
      </c>
      <c r="C20" s="71">
        <v>5761</v>
      </c>
      <c r="D20" s="71" t="s">
        <v>483</v>
      </c>
      <c r="E20" s="71">
        <v>632</v>
      </c>
      <c r="F20" s="71">
        <v>632315761</v>
      </c>
    </row>
    <row r="21" spans="2:6" s="130" customFormat="1">
      <c r="B21" s="71" t="s">
        <v>484</v>
      </c>
      <c r="C21" s="71">
        <v>5762</v>
      </c>
      <c r="D21" s="71" t="s">
        <v>483</v>
      </c>
      <c r="E21" s="71">
        <v>632</v>
      </c>
      <c r="F21" s="71">
        <v>632315762</v>
      </c>
    </row>
    <row r="22" spans="2:6" s="130" customFormat="1">
      <c r="B22" s="70" t="s">
        <v>485</v>
      </c>
      <c r="C22" s="70">
        <v>581</v>
      </c>
      <c r="D22" s="70" t="s">
        <v>477</v>
      </c>
      <c r="E22" s="70">
        <v>632</v>
      </c>
      <c r="F22" s="70">
        <v>632310581</v>
      </c>
    </row>
    <row r="23" spans="2:6" s="130" customFormat="1">
      <c r="B23" s="70" t="s">
        <v>486</v>
      </c>
      <c r="C23" s="70">
        <v>51</v>
      </c>
      <c r="D23" s="70" t="s">
        <v>487</v>
      </c>
      <c r="E23" s="70">
        <v>632</v>
      </c>
      <c r="F23" s="70">
        <v>632311700</v>
      </c>
    </row>
    <row r="24" spans="2:6" s="130" customFormat="1">
      <c r="B24" s="70" t="s">
        <v>488</v>
      </c>
      <c r="C24" s="70">
        <v>51</v>
      </c>
      <c r="D24" s="70" t="s">
        <v>487</v>
      </c>
      <c r="E24" s="70">
        <v>632</v>
      </c>
      <c r="F24" s="70">
        <v>632311800</v>
      </c>
    </row>
    <row r="25" spans="2:6" s="130" customFormat="1">
      <c r="B25" s="70" t="s">
        <v>489</v>
      </c>
      <c r="C25" s="70">
        <v>552</v>
      </c>
      <c r="D25" s="70" t="s">
        <v>464</v>
      </c>
      <c r="E25" s="70">
        <v>632</v>
      </c>
      <c r="F25" s="70">
        <v>632410552</v>
      </c>
    </row>
    <row r="26" spans="2:6" s="130" customFormat="1">
      <c r="B26" s="70" t="s">
        <v>490</v>
      </c>
      <c r="C26" s="70">
        <v>559</v>
      </c>
      <c r="D26" s="70" t="s">
        <v>466</v>
      </c>
      <c r="E26" s="70">
        <v>632</v>
      </c>
      <c r="F26" s="70">
        <v>632410559</v>
      </c>
    </row>
    <row r="27" spans="2:6" s="130" customFormat="1">
      <c r="B27" s="70" t="s">
        <v>468</v>
      </c>
      <c r="C27" s="70">
        <v>561</v>
      </c>
      <c r="D27" s="70" t="s">
        <v>468</v>
      </c>
      <c r="E27" s="70">
        <v>632</v>
      </c>
      <c r="F27" s="70">
        <v>632410561</v>
      </c>
    </row>
    <row r="28" spans="2:6" s="130" customFormat="1">
      <c r="B28" s="70" t="s">
        <v>478</v>
      </c>
      <c r="C28" s="70">
        <v>563</v>
      </c>
      <c r="D28" s="70" t="s">
        <v>470</v>
      </c>
      <c r="E28" s="70">
        <v>632</v>
      </c>
      <c r="F28" s="70">
        <v>632410563</v>
      </c>
    </row>
    <row r="29" spans="2:6" s="130" customFormat="1">
      <c r="B29" s="70" t="s">
        <v>491</v>
      </c>
      <c r="C29" s="70">
        <v>573</v>
      </c>
      <c r="D29" s="70" t="s">
        <v>472</v>
      </c>
      <c r="E29" s="70">
        <v>632</v>
      </c>
      <c r="F29" s="70">
        <v>632410573</v>
      </c>
    </row>
    <row r="30" spans="2:6">
      <c r="B30" s="70" t="s">
        <v>492</v>
      </c>
      <c r="C30" s="70">
        <v>575</v>
      </c>
      <c r="D30" s="70" t="s">
        <v>474</v>
      </c>
      <c r="E30" s="70">
        <v>632</v>
      </c>
      <c r="F30" s="70">
        <v>632410575</v>
      </c>
    </row>
    <row r="31" spans="2:6">
      <c r="B31" s="71" t="s">
        <v>493</v>
      </c>
      <c r="C31" s="71">
        <v>5761</v>
      </c>
      <c r="D31" s="71" t="s">
        <v>483</v>
      </c>
      <c r="E31" s="71">
        <v>632</v>
      </c>
      <c r="F31" s="71">
        <v>632415761</v>
      </c>
    </row>
    <row r="32" spans="2:6">
      <c r="B32" s="71" t="s">
        <v>494</v>
      </c>
      <c r="C32" s="71">
        <v>5762</v>
      </c>
      <c r="D32" s="71" t="s">
        <v>483</v>
      </c>
      <c r="E32" s="71">
        <v>632</v>
      </c>
      <c r="F32" s="71">
        <v>632415762</v>
      </c>
    </row>
    <row r="33" spans="2:6">
      <c r="B33" s="70" t="s">
        <v>495</v>
      </c>
      <c r="C33" s="70">
        <v>581</v>
      </c>
      <c r="D33" s="70" t="s">
        <v>477</v>
      </c>
      <c r="E33" s="70">
        <v>632</v>
      </c>
      <c r="F33" s="70">
        <v>632410581</v>
      </c>
    </row>
    <row r="34" spans="2:6">
      <c r="B34" s="70" t="s">
        <v>496</v>
      </c>
      <c r="C34" s="70">
        <v>51</v>
      </c>
      <c r="D34" s="70" t="s">
        <v>487</v>
      </c>
      <c r="E34" s="70">
        <v>632</v>
      </c>
      <c r="F34" s="70">
        <v>632411700</v>
      </c>
    </row>
    <row r="35" spans="2:6">
      <c r="B35" s="70" t="s">
        <v>497</v>
      </c>
      <c r="C35" s="70">
        <v>52</v>
      </c>
      <c r="D35" s="70" t="s">
        <v>463</v>
      </c>
      <c r="E35" s="70">
        <v>634</v>
      </c>
      <c r="F35" s="70">
        <v>6341</v>
      </c>
    </row>
    <row r="36" spans="2:6">
      <c r="B36" s="70" t="s">
        <v>498</v>
      </c>
      <c r="C36" s="70">
        <v>52</v>
      </c>
      <c r="D36" s="70" t="s">
        <v>463</v>
      </c>
      <c r="E36" s="70">
        <v>634</v>
      </c>
      <c r="F36" s="70">
        <v>6342</v>
      </c>
    </row>
    <row r="37" spans="2:6">
      <c r="B37" s="70" t="s">
        <v>499</v>
      </c>
      <c r="C37" s="70">
        <v>52</v>
      </c>
      <c r="D37" s="70" t="s">
        <v>463</v>
      </c>
      <c r="E37" s="70">
        <v>636</v>
      </c>
      <c r="F37" s="70">
        <v>6361</v>
      </c>
    </row>
    <row r="38" spans="2:6">
      <c r="B38" s="70" t="s">
        <v>500</v>
      </c>
      <c r="C38" s="70">
        <v>52</v>
      </c>
      <c r="D38" s="70" t="s">
        <v>463</v>
      </c>
      <c r="E38" s="70">
        <v>636</v>
      </c>
      <c r="F38" s="70">
        <v>6362</v>
      </c>
    </row>
    <row r="39" spans="2:6">
      <c r="B39" s="70" t="s">
        <v>501</v>
      </c>
      <c r="C39" s="70">
        <v>52</v>
      </c>
      <c r="D39" s="70" t="s">
        <v>463</v>
      </c>
      <c r="E39" s="70">
        <v>638</v>
      </c>
      <c r="F39" s="70">
        <v>6381</v>
      </c>
    </row>
    <row r="40" spans="2:6">
      <c r="B40" s="70" t="s">
        <v>502</v>
      </c>
      <c r="C40" s="70">
        <v>52</v>
      </c>
      <c r="D40" s="70" t="s">
        <v>463</v>
      </c>
      <c r="E40" s="70">
        <v>638</v>
      </c>
      <c r="F40" s="70">
        <v>6382</v>
      </c>
    </row>
    <row r="41" spans="2:6">
      <c r="B41" s="70" t="s">
        <v>503</v>
      </c>
      <c r="C41" s="70">
        <v>52</v>
      </c>
      <c r="D41" s="70" t="s">
        <v>463</v>
      </c>
      <c r="E41" s="70">
        <v>639</v>
      </c>
      <c r="F41" s="70">
        <v>6391</v>
      </c>
    </row>
    <row r="42" spans="2:6">
      <c r="B42" s="70" t="s">
        <v>504</v>
      </c>
      <c r="C42" s="70">
        <v>52</v>
      </c>
      <c r="D42" s="70" t="s">
        <v>463</v>
      </c>
      <c r="E42" s="70">
        <v>639</v>
      </c>
      <c r="F42" s="70">
        <v>6392</v>
      </c>
    </row>
    <row r="43" spans="2:6">
      <c r="B43" s="70" t="s">
        <v>505</v>
      </c>
      <c r="C43" s="70">
        <v>52</v>
      </c>
      <c r="D43" s="70" t="s">
        <v>463</v>
      </c>
      <c r="E43" s="70">
        <v>639</v>
      </c>
      <c r="F43" s="70">
        <v>6393</v>
      </c>
    </row>
    <row r="44" spans="2:6">
      <c r="B44" s="70" t="s">
        <v>506</v>
      </c>
      <c r="C44" s="70">
        <v>52</v>
      </c>
      <c r="D44" s="70" t="s">
        <v>463</v>
      </c>
      <c r="E44" s="70">
        <v>639</v>
      </c>
      <c r="F44" s="70">
        <v>6394</v>
      </c>
    </row>
    <row r="45" spans="2:6">
      <c r="B45" s="70" t="s">
        <v>507</v>
      </c>
      <c r="C45" s="70">
        <v>31</v>
      </c>
      <c r="D45" s="70" t="s">
        <v>455</v>
      </c>
      <c r="E45" s="70">
        <v>641</v>
      </c>
      <c r="F45" s="70">
        <v>641290031</v>
      </c>
    </row>
    <row r="46" spans="2:6">
      <c r="B46" s="70" t="s">
        <v>508</v>
      </c>
      <c r="C46" s="70">
        <v>31</v>
      </c>
      <c r="D46" s="70" t="s">
        <v>455</v>
      </c>
      <c r="E46" s="70">
        <v>641</v>
      </c>
      <c r="F46" s="70">
        <v>641310031</v>
      </c>
    </row>
    <row r="47" spans="2:6">
      <c r="B47" s="70" t="s">
        <v>509</v>
      </c>
      <c r="C47" s="70">
        <v>31</v>
      </c>
      <c r="D47" s="70" t="s">
        <v>455</v>
      </c>
      <c r="E47" s="70">
        <v>641</v>
      </c>
      <c r="F47" s="70">
        <v>641320031</v>
      </c>
    </row>
    <row r="48" spans="2:6">
      <c r="B48" s="70" t="s">
        <v>510</v>
      </c>
      <c r="C48" s="70">
        <v>43</v>
      </c>
      <c r="D48" s="70" t="s">
        <v>459</v>
      </c>
      <c r="E48" s="70">
        <v>641</v>
      </c>
      <c r="F48" s="70">
        <v>641320043</v>
      </c>
    </row>
    <row r="49" spans="2:6">
      <c r="B49" s="70" t="s">
        <v>511</v>
      </c>
      <c r="C49" s="70">
        <v>31</v>
      </c>
      <c r="D49" s="70" t="s">
        <v>455</v>
      </c>
      <c r="E49" s="70">
        <v>641</v>
      </c>
      <c r="F49" s="70">
        <v>641510031</v>
      </c>
    </row>
    <row r="50" spans="2:6">
      <c r="B50" s="70" t="s">
        <v>512</v>
      </c>
      <c r="C50" s="70">
        <v>43</v>
      </c>
      <c r="D50" s="70" t="s">
        <v>459</v>
      </c>
      <c r="E50" s="70">
        <v>641</v>
      </c>
      <c r="F50" s="70">
        <v>641510043</v>
      </c>
    </row>
    <row r="51" spans="2:6">
      <c r="B51" s="70" t="s">
        <v>513</v>
      </c>
      <c r="C51" s="70">
        <v>31</v>
      </c>
      <c r="D51" s="70" t="s">
        <v>455</v>
      </c>
      <c r="E51" s="70">
        <v>641</v>
      </c>
      <c r="F51" s="70">
        <v>641630031</v>
      </c>
    </row>
    <row r="52" spans="2:6">
      <c r="B52" s="70" t="s">
        <v>514</v>
      </c>
      <c r="C52" s="70">
        <v>43</v>
      </c>
      <c r="D52" s="70" t="s">
        <v>459</v>
      </c>
      <c r="E52" s="70">
        <v>641</v>
      </c>
      <c r="F52" s="70">
        <v>641720043</v>
      </c>
    </row>
    <row r="53" spans="2:6">
      <c r="B53" s="70" t="s">
        <v>515</v>
      </c>
      <c r="C53" s="70">
        <v>41</v>
      </c>
      <c r="D53" s="70" t="s">
        <v>457</v>
      </c>
      <c r="E53" s="70">
        <v>641</v>
      </c>
      <c r="F53" s="70">
        <v>641770041</v>
      </c>
    </row>
    <row r="54" spans="2:6">
      <c r="B54" s="70" t="s">
        <v>516</v>
      </c>
      <c r="C54" s="70">
        <v>43</v>
      </c>
      <c r="D54" s="70" t="s">
        <v>459</v>
      </c>
      <c r="E54" s="70">
        <v>641</v>
      </c>
      <c r="F54" s="70">
        <v>641990043</v>
      </c>
    </row>
    <row r="55" spans="2:6">
      <c r="B55" s="70" t="s">
        <v>517</v>
      </c>
      <c r="C55" s="70">
        <v>31</v>
      </c>
      <c r="D55" s="70" t="s">
        <v>455</v>
      </c>
      <c r="E55" s="70">
        <v>642</v>
      </c>
      <c r="F55" s="70">
        <v>642510031</v>
      </c>
    </row>
    <row r="56" spans="2:6">
      <c r="B56" s="70" t="s">
        <v>518</v>
      </c>
      <c r="C56" s="70">
        <v>31</v>
      </c>
      <c r="D56" s="70" t="s">
        <v>455</v>
      </c>
      <c r="E56" s="70">
        <v>642</v>
      </c>
      <c r="F56" s="70">
        <v>642990031</v>
      </c>
    </row>
    <row r="57" spans="2:6">
      <c r="B57" s="70" t="s">
        <v>519</v>
      </c>
      <c r="C57" s="70">
        <v>43</v>
      </c>
      <c r="D57" s="70" t="s">
        <v>459</v>
      </c>
      <c r="E57" s="70">
        <v>651</v>
      </c>
      <c r="F57" s="70">
        <v>65148</v>
      </c>
    </row>
    <row r="58" spans="2:6">
      <c r="B58" s="70" t="s">
        <v>520</v>
      </c>
      <c r="C58" s="70">
        <v>43</v>
      </c>
      <c r="D58" s="70" t="s">
        <v>459</v>
      </c>
      <c r="E58" s="70">
        <v>652</v>
      </c>
      <c r="F58" s="70">
        <v>65218</v>
      </c>
    </row>
    <row r="59" spans="2:6">
      <c r="B59" s="70" t="s">
        <v>521</v>
      </c>
      <c r="C59" s="70">
        <v>43</v>
      </c>
      <c r="D59" s="70" t="s">
        <v>459</v>
      </c>
      <c r="E59" s="70">
        <v>652</v>
      </c>
      <c r="F59" s="70">
        <v>65264</v>
      </c>
    </row>
    <row r="60" spans="2:6">
      <c r="B60" s="70" t="s">
        <v>522</v>
      </c>
      <c r="C60" s="70">
        <v>43</v>
      </c>
      <c r="D60" s="70" t="s">
        <v>459</v>
      </c>
      <c r="E60" s="70">
        <v>652</v>
      </c>
      <c r="F60" s="70">
        <v>652670043</v>
      </c>
    </row>
    <row r="61" spans="2:6">
      <c r="B61" s="70" t="s">
        <v>523</v>
      </c>
      <c r="C61" s="70">
        <v>71</v>
      </c>
      <c r="D61" s="70" t="s">
        <v>481</v>
      </c>
      <c r="E61" s="70">
        <v>652</v>
      </c>
      <c r="F61" s="70">
        <v>652670071</v>
      </c>
    </row>
    <row r="62" spans="2:6">
      <c r="B62" s="70" t="s">
        <v>524</v>
      </c>
      <c r="C62" s="70">
        <v>43</v>
      </c>
      <c r="D62" s="70" t="s">
        <v>459</v>
      </c>
      <c r="E62" s="70">
        <v>652</v>
      </c>
      <c r="F62" s="70">
        <v>65268</v>
      </c>
    </row>
    <row r="63" spans="2:6">
      <c r="B63" s="70" t="s">
        <v>525</v>
      </c>
      <c r="C63" s="70">
        <v>31</v>
      </c>
      <c r="D63" s="70" t="s">
        <v>455</v>
      </c>
      <c r="E63" s="70">
        <v>661</v>
      </c>
      <c r="F63" s="70">
        <v>6614</v>
      </c>
    </row>
    <row r="64" spans="2:6">
      <c r="B64" s="70" t="s">
        <v>526</v>
      </c>
      <c r="C64" s="70">
        <v>31</v>
      </c>
      <c r="D64" s="70" t="s">
        <v>455</v>
      </c>
      <c r="E64" s="70">
        <v>661</v>
      </c>
      <c r="F64" s="70">
        <v>6615</v>
      </c>
    </row>
    <row r="65" spans="2:6">
      <c r="B65" s="70" t="s">
        <v>527</v>
      </c>
      <c r="C65" s="70">
        <v>61</v>
      </c>
      <c r="D65" s="70" t="s">
        <v>528</v>
      </c>
      <c r="E65" s="70">
        <v>663</v>
      </c>
      <c r="F65" s="70">
        <v>663110000</v>
      </c>
    </row>
    <row r="66" spans="2:6">
      <c r="B66" s="70" t="s">
        <v>529</v>
      </c>
      <c r="C66" s="70">
        <v>61</v>
      </c>
      <c r="D66" s="70" t="s">
        <v>528</v>
      </c>
      <c r="E66" s="70">
        <v>663</v>
      </c>
      <c r="F66" s="70">
        <v>663120000</v>
      </c>
    </row>
    <row r="67" spans="2:6">
      <c r="B67" s="70" t="s">
        <v>530</v>
      </c>
      <c r="C67" s="70">
        <v>61</v>
      </c>
      <c r="D67" s="70" t="s">
        <v>528</v>
      </c>
      <c r="E67" s="70">
        <v>663</v>
      </c>
      <c r="F67" s="70">
        <v>663130000</v>
      </c>
    </row>
    <row r="68" spans="2:6">
      <c r="B68" s="70" t="s">
        <v>531</v>
      </c>
      <c r="C68" s="70">
        <v>61</v>
      </c>
      <c r="D68" s="70" t="s">
        <v>528</v>
      </c>
      <c r="E68" s="70">
        <v>663</v>
      </c>
      <c r="F68" s="70">
        <v>663140000</v>
      </c>
    </row>
    <row r="69" spans="2:6">
      <c r="B69" s="70" t="s">
        <v>532</v>
      </c>
      <c r="C69" s="70">
        <v>61</v>
      </c>
      <c r="D69" s="70" t="s">
        <v>528</v>
      </c>
      <c r="E69" s="70">
        <v>663</v>
      </c>
      <c r="F69" s="70">
        <v>663210000</v>
      </c>
    </row>
    <row r="70" spans="2:6">
      <c r="B70" s="70" t="s">
        <v>533</v>
      </c>
      <c r="C70" s="70">
        <v>61</v>
      </c>
      <c r="D70" s="70" t="s">
        <v>528</v>
      </c>
      <c r="E70" s="70">
        <v>663</v>
      </c>
      <c r="F70" s="70">
        <v>663220000</v>
      </c>
    </row>
    <row r="71" spans="2:6">
      <c r="B71" s="70" t="s">
        <v>534</v>
      </c>
      <c r="C71" s="70">
        <v>61</v>
      </c>
      <c r="D71" s="70" t="s">
        <v>528</v>
      </c>
      <c r="E71" s="70">
        <v>663</v>
      </c>
      <c r="F71" s="70">
        <v>663230000</v>
      </c>
    </row>
    <row r="72" spans="2:6">
      <c r="B72" s="70" t="s">
        <v>535</v>
      </c>
      <c r="C72" s="70">
        <v>61</v>
      </c>
      <c r="D72" s="70" t="s">
        <v>528</v>
      </c>
      <c r="E72" s="70">
        <v>663</v>
      </c>
      <c r="F72" s="70">
        <v>663240000</v>
      </c>
    </row>
    <row r="73" spans="2:6">
      <c r="B73" s="70" t="s">
        <v>536</v>
      </c>
      <c r="C73" s="70">
        <v>43</v>
      </c>
      <c r="D73" s="70" t="s">
        <v>459</v>
      </c>
      <c r="E73" s="70">
        <v>681</v>
      </c>
      <c r="F73" s="70">
        <v>681910043</v>
      </c>
    </row>
    <row r="74" spans="2:6">
      <c r="B74" s="70" t="s">
        <v>537</v>
      </c>
      <c r="C74" s="70">
        <v>31</v>
      </c>
      <c r="D74" s="70" t="s">
        <v>455</v>
      </c>
      <c r="E74" s="70">
        <v>683</v>
      </c>
      <c r="F74" s="70">
        <v>683110031</v>
      </c>
    </row>
    <row r="75" spans="2:6">
      <c r="B75" s="70" t="s">
        <v>538</v>
      </c>
      <c r="C75" s="70">
        <v>43</v>
      </c>
      <c r="D75" s="70" t="s">
        <v>459</v>
      </c>
      <c r="E75" s="70">
        <v>683</v>
      </c>
      <c r="F75" s="70">
        <v>683110043</v>
      </c>
    </row>
    <row r="76" spans="2:6">
      <c r="B76" s="70" t="s">
        <v>539</v>
      </c>
      <c r="C76" s="70">
        <v>71</v>
      </c>
      <c r="D76" s="70" t="s">
        <v>540</v>
      </c>
      <c r="E76" s="70">
        <v>711</v>
      </c>
      <c r="F76" s="70">
        <v>711110071</v>
      </c>
    </row>
    <row r="77" spans="2:6">
      <c r="B77" s="70" t="s">
        <v>541</v>
      </c>
      <c r="C77" s="70">
        <v>71</v>
      </c>
      <c r="D77" s="70" t="s">
        <v>540</v>
      </c>
      <c r="E77" s="70">
        <v>711</v>
      </c>
      <c r="F77" s="70">
        <v>711120071</v>
      </c>
    </row>
    <row r="78" spans="2:6">
      <c r="B78" s="70" t="s">
        <v>542</v>
      </c>
      <c r="C78" s="70">
        <v>71</v>
      </c>
      <c r="D78" s="70" t="s">
        <v>540</v>
      </c>
      <c r="E78" s="70">
        <v>712</v>
      </c>
      <c r="F78" s="70">
        <v>712410071</v>
      </c>
    </row>
    <row r="79" spans="2:6">
      <c r="B79" s="70" t="s">
        <v>543</v>
      </c>
      <c r="C79" s="70">
        <v>71</v>
      </c>
      <c r="D79" s="70" t="s">
        <v>540</v>
      </c>
      <c r="E79" s="70">
        <v>712</v>
      </c>
      <c r="F79" s="70">
        <v>712490071</v>
      </c>
    </row>
    <row r="80" spans="2:6">
      <c r="B80" s="70" t="s">
        <v>544</v>
      </c>
      <c r="C80" s="70">
        <v>71</v>
      </c>
      <c r="D80" s="70" t="s">
        <v>540</v>
      </c>
      <c r="E80" s="70">
        <v>721</v>
      </c>
      <c r="F80" s="70">
        <v>721110071</v>
      </c>
    </row>
    <row r="81" spans="2:6">
      <c r="B81" s="70" t="s">
        <v>545</v>
      </c>
      <c r="C81" s="70">
        <v>71</v>
      </c>
      <c r="D81" s="70" t="s">
        <v>540</v>
      </c>
      <c r="E81" s="70">
        <v>721</v>
      </c>
      <c r="F81" s="70">
        <v>721190071</v>
      </c>
    </row>
    <row r="82" spans="2:6">
      <c r="B82" s="70" t="s">
        <v>546</v>
      </c>
      <c r="C82" s="70">
        <v>71</v>
      </c>
      <c r="D82" s="70" t="s">
        <v>540</v>
      </c>
      <c r="E82" s="70">
        <v>721</v>
      </c>
      <c r="F82" s="70">
        <v>721230071</v>
      </c>
    </row>
    <row r="83" spans="2:6">
      <c r="B83" s="70" t="s">
        <v>547</v>
      </c>
      <c r="C83" s="70">
        <v>71</v>
      </c>
      <c r="D83" s="70" t="s">
        <v>540</v>
      </c>
      <c r="E83" s="70">
        <v>721</v>
      </c>
      <c r="F83" s="70">
        <v>721290071</v>
      </c>
    </row>
    <row r="84" spans="2:6">
      <c r="B84" s="70" t="s">
        <v>548</v>
      </c>
      <c r="C84" s="70">
        <v>71</v>
      </c>
      <c r="D84" s="70" t="s">
        <v>540</v>
      </c>
      <c r="E84" s="70">
        <v>722</v>
      </c>
      <c r="F84" s="70">
        <v>722110071</v>
      </c>
    </row>
    <row r="85" spans="2:6">
      <c r="B85" s="70" t="s">
        <v>549</v>
      </c>
      <c r="C85" s="70">
        <v>71</v>
      </c>
      <c r="D85" s="70" t="s">
        <v>540</v>
      </c>
      <c r="E85" s="70">
        <v>722</v>
      </c>
      <c r="F85" s="70">
        <v>722120071</v>
      </c>
    </row>
    <row r="86" spans="2:6">
      <c r="B86" s="70" t="s">
        <v>550</v>
      </c>
      <c r="C86" s="70">
        <v>71</v>
      </c>
      <c r="D86" s="70" t="s">
        <v>540</v>
      </c>
      <c r="E86" s="70">
        <v>722</v>
      </c>
      <c r="F86" s="70">
        <v>722190071</v>
      </c>
    </row>
    <row r="87" spans="2:6">
      <c r="B87" s="70" t="s">
        <v>551</v>
      </c>
      <c r="C87" s="70">
        <v>71</v>
      </c>
      <c r="D87" s="70" t="s">
        <v>540</v>
      </c>
      <c r="E87" s="70">
        <v>722</v>
      </c>
      <c r="F87" s="70">
        <v>722620071</v>
      </c>
    </row>
    <row r="88" spans="2:6">
      <c r="B88" s="70" t="s">
        <v>552</v>
      </c>
      <c r="C88" s="70">
        <v>71</v>
      </c>
      <c r="D88" s="70" t="s">
        <v>481</v>
      </c>
      <c r="E88" s="70">
        <v>722</v>
      </c>
      <c r="F88" s="70">
        <v>722720071</v>
      </c>
    </row>
    <row r="89" spans="2:6">
      <c r="B89" s="70" t="s">
        <v>553</v>
      </c>
      <c r="C89" s="70">
        <v>71</v>
      </c>
      <c r="D89" s="70" t="s">
        <v>540</v>
      </c>
      <c r="E89" s="70">
        <v>722</v>
      </c>
      <c r="F89" s="70">
        <v>722730071</v>
      </c>
    </row>
    <row r="90" spans="2:6">
      <c r="B90" s="70" t="s">
        <v>554</v>
      </c>
      <c r="C90" s="70">
        <v>71</v>
      </c>
      <c r="D90" s="70" t="s">
        <v>540</v>
      </c>
      <c r="E90" s="70">
        <v>723</v>
      </c>
      <c r="F90" s="70">
        <v>723110071</v>
      </c>
    </row>
    <row r="91" spans="2:6">
      <c r="B91" s="70" t="s">
        <v>555</v>
      </c>
      <c r="C91" s="70">
        <v>71</v>
      </c>
      <c r="D91" s="70" t="s">
        <v>540</v>
      </c>
      <c r="E91" s="70">
        <v>723</v>
      </c>
      <c r="F91" s="70">
        <v>723130071</v>
      </c>
    </row>
    <row r="92" spans="2:6">
      <c r="B92" s="70" t="s">
        <v>556</v>
      </c>
      <c r="C92" s="70">
        <v>71</v>
      </c>
      <c r="D92" s="70" t="s">
        <v>540</v>
      </c>
      <c r="E92" s="70">
        <v>723</v>
      </c>
      <c r="F92" s="70">
        <v>723140071</v>
      </c>
    </row>
    <row r="93" spans="2:6">
      <c r="B93" s="70" t="s">
        <v>557</v>
      </c>
      <c r="C93" s="70">
        <v>71</v>
      </c>
      <c r="D93" s="70" t="s">
        <v>540</v>
      </c>
      <c r="E93" s="70">
        <v>723</v>
      </c>
      <c r="F93" s="70">
        <v>723150071</v>
      </c>
    </row>
    <row r="94" spans="2:6">
      <c r="B94" s="70" t="s">
        <v>558</v>
      </c>
      <c r="C94" s="70">
        <v>71</v>
      </c>
      <c r="D94" s="70" t="s">
        <v>540</v>
      </c>
      <c r="E94" s="70">
        <v>723</v>
      </c>
      <c r="F94" s="70">
        <v>723160071</v>
      </c>
    </row>
    <row r="95" spans="2:6">
      <c r="B95" s="70" t="s">
        <v>559</v>
      </c>
      <c r="C95" s="70">
        <v>71</v>
      </c>
      <c r="D95" s="70" t="s">
        <v>481</v>
      </c>
      <c r="E95" s="70">
        <v>723</v>
      </c>
      <c r="F95" s="70">
        <v>723190071</v>
      </c>
    </row>
    <row r="96" spans="2:6">
      <c r="B96" s="70" t="s">
        <v>560</v>
      </c>
      <c r="C96" s="70">
        <v>71</v>
      </c>
      <c r="D96" s="70" t="s">
        <v>540</v>
      </c>
      <c r="E96" s="70">
        <v>723</v>
      </c>
      <c r="F96" s="70">
        <v>723310071</v>
      </c>
    </row>
    <row r="97" spans="1:6">
      <c r="B97" s="70" t="s">
        <v>561</v>
      </c>
      <c r="C97" s="70">
        <v>71</v>
      </c>
      <c r="D97" s="70" t="s">
        <v>540</v>
      </c>
      <c r="E97" s="70">
        <v>725</v>
      </c>
      <c r="F97" s="70">
        <v>725210071</v>
      </c>
    </row>
    <row r="98" spans="1:6">
      <c r="B98" s="70" t="s">
        <v>562</v>
      </c>
      <c r="C98" s="70">
        <v>43</v>
      </c>
      <c r="D98" s="70" t="s">
        <v>459</v>
      </c>
      <c r="E98" s="70">
        <v>818</v>
      </c>
      <c r="F98" s="70">
        <v>818110043</v>
      </c>
    </row>
    <row r="99" spans="1:6">
      <c r="B99" s="70" t="s">
        <v>563</v>
      </c>
      <c r="C99" s="70">
        <v>43</v>
      </c>
      <c r="D99" s="70" t="s">
        <v>459</v>
      </c>
      <c r="E99" s="70">
        <v>818</v>
      </c>
      <c r="F99" s="70">
        <v>818120043</v>
      </c>
    </row>
    <row r="100" spans="1:6">
      <c r="B100" s="70" t="s">
        <v>564</v>
      </c>
      <c r="C100" s="70">
        <v>43</v>
      </c>
      <c r="D100" s="70" t="s">
        <v>459</v>
      </c>
      <c r="E100" s="70">
        <v>832</v>
      </c>
      <c r="F100" s="70">
        <v>832120043</v>
      </c>
    </row>
    <row r="101" spans="1:6">
      <c r="B101" s="70" t="s">
        <v>565</v>
      </c>
      <c r="C101" s="70">
        <v>43</v>
      </c>
      <c r="D101" s="70" t="s">
        <v>459</v>
      </c>
      <c r="E101" s="70">
        <v>833</v>
      </c>
      <c r="F101" s="70">
        <v>833130043</v>
      </c>
    </row>
    <row r="102" spans="1:6">
      <c r="A102" s="158"/>
      <c r="B102" s="70" t="s">
        <v>566</v>
      </c>
      <c r="C102" s="70">
        <v>81</v>
      </c>
      <c r="D102" s="70" t="s">
        <v>567</v>
      </c>
      <c r="E102" s="70">
        <v>841</v>
      </c>
      <c r="F102" s="70">
        <v>841320000</v>
      </c>
    </row>
    <row r="103" spans="1:6">
      <c r="B103" s="70" t="s">
        <v>569</v>
      </c>
      <c r="C103" s="70">
        <v>81</v>
      </c>
      <c r="D103" s="70" t="s">
        <v>567</v>
      </c>
      <c r="E103" s="70">
        <v>842</v>
      </c>
      <c r="F103" s="70">
        <v>842220081</v>
      </c>
    </row>
    <row r="104" spans="1:6">
      <c r="B104" s="71" t="s">
        <v>568</v>
      </c>
      <c r="C104" s="71">
        <v>81</v>
      </c>
      <c r="D104" s="71" t="s">
        <v>567</v>
      </c>
      <c r="E104" s="71">
        <v>841</v>
      </c>
      <c r="F104" s="71">
        <v>841320150</v>
      </c>
    </row>
    <row r="106" spans="1:6">
      <c r="A106" s="159"/>
    </row>
    <row r="107" spans="1:6">
      <c r="A107" s="159"/>
    </row>
    <row r="108" spans="1:6">
      <c r="A108" s="159"/>
      <c r="B108" s="159"/>
      <c r="C108" s="159"/>
      <c r="D108" s="159"/>
      <c r="E108" s="159"/>
      <c r="F108" s="159"/>
    </row>
    <row r="109" spans="1:6">
      <c r="A109" s="159"/>
      <c r="B109" s="159"/>
      <c r="C109" s="159"/>
      <c r="D109" s="159"/>
      <c r="E109" s="159"/>
      <c r="F109" s="159"/>
    </row>
    <row r="110" spans="1:6">
      <c r="A110" s="159"/>
      <c r="B110" s="159"/>
      <c r="C110" s="159"/>
      <c r="D110" s="159"/>
      <c r="E110" s="159"/>
      <c r="F110" s="159"/>
    </row>
    <row r="111" spans="1:6">
      <c r="A111" s="159"/>
      <c r="B111" s="159"/>
      <c r="C111" s="159"/>
      <c r="D111" s="159"/>
      <c r="E111" s="159"/>
      <c r="F111" s="159"/>
    </row>
    <row r="112" spans="1:6">
      <c r="A112" s="159"/>
      <c r="B112" s="159"/>
      <c r="C112" s="159"/>
      <c r="D112" s="159"/>
      <c r="E112" s="159"/>
      <c r="F112" s="159"/>
    </row>
    <row r="113" spans="1:6">
      <c r="A113" s="159"/>
      <c r="B113" s="159"/>
      <c r="C113" s="159"/>
      <c r="D113" s="159"/>
      <c r="E113" s="159"/>
      <c r="F113" s="159"/>
    </row>
    <row r="114" spans="1:6">
      <c r="A114" s="159"/>
      <c r="B114" s="159"/>
      <c r="C114" s="159"/>
      <c r="D114" s="159"/>
      <c r="E114" s="159"/>
      <c r="F114" s="159"/>
    </row>
    <row r="115" spans="1:6">
      <c r="A115" s="159"/>
      <c r="B115" s="159"/>
      <c r="C115" s="159"/>
      <c r="D115" s="159"/>
      <c r="E115" s="159"/>
      <c r="F115" s="159"/>
    </row>
    <row r="116" spans="1:6">
      <c r="A116" s="159"/>
      <c r="B116" s="159"/>
      <c r="C116" s="159"/>
      <c r="D116" s="159"/>
      <c r="E116" s="159"/>
      <c r="F116" s="159"/>
    </row>
    <row r="117" spans="1:6">
      <c r="A117" s="159"/>
      <c r="B117" s="159"/>
      <c r="C117" s="159"/>
      <c r="D117" s="159"/>
      <c r="E117" s="159"/>
      <c r="F117" s="159"/>
    </row>
    <row r="118" spans="1:6">
      <c r="A118" s="159"/>
      <c r="B118" s="159"/>
      <c r="C118" s="159"/>
      <c r="D118" s="159"/>
      <c r="E118" s="159"/>
      <c r="F118" s="159"/>
    </row>
    <row r="119" spans="1:6">
      <c r="B119" s="159"/>
      <c r="C119" s="159"/>
      <c r="D119" s="159"/>
      <c r="E119" s="159"/>
      <c r="F119" s="159"/>
    </row>
    <row r="120" spans="1:6">
      <c r="B120" s="159"/>
      <c r="C120" s="159"/>
      <c r="D120" s="159"/>
      <c r="E120" s="159"/>
      <c r="F120" s="1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B8BF-BAA9-484D-8A2C-F30166CF1964}">
  <sheetPr codeName="List3"/>
  <dimension ref="A1:J713"/>
  <sheetViews>
    <sheetView topLeftCell="A581" workbookViewId="0">
      <selection sqref="A1:XFD1048576"/>
    </sheetView>
  </sheetViews>
  <sheetFormatPr defaultColWidth="9.140625" defaultRowHeight="12.75"/>
  <cols>
    <col min="1" max="1" width="4.5703125" style="123" customWidth="1"/>
    <col min="2" max="2" width="6.85546875" style="123" customWidth="1"/>
    <col min="3" max="4" width="81.7109375" style="124" customWidth="1"/>
    <col min="5" max="5" width="37.140625" style="124" customWidth="1"/>
    <col min="6" max="6" width="24.7109375" style="125" customWidth="1"/>
    <col min="7" max="7" width="11.7109375" style="124" customWidth="1"/>
    <col min="8" max="8" width="12" style="128" bestFit="1" customWidth="1"/>
    <col min="9" max="9" width="21.7109375" style="72" customWidth="1"/>
    <col min="10" max="257" width="9.140625" style="72"/>
    <col min="258" max="258" width="4.5703125" style="72" customWidth="1"/>
    <col min="259" max="259" width="6.85546875" style="72" customWidth="1"/>
    <col min="260" max="260" width="81.7109375" style="72" customWidth="1"/>
    <col min="261" max="261" width="37.140625" style="72" customWidth="1"/>
    <col min="262" max="262" width="24.7109375" style="72" customWidth="1"/>
    <col min="263" max="263" width="11.7109375" style="72" customWidth="1"/>
    <col min="264" max="264" width="12" style="72" bestFit="1" customWidth="1"/>
    <col min="265" max="265" width="21.7109375" style="72" customWidth="1"/>
    <col min="266" max="513" width="9.140625" style="72"/>
    <col min="514" max="514" width="4.5703125" style="72" customWidth="1"/>
    <col min="515" max="515" width="6.85546875" style="72" customWidth="1"/>
    <col min="516" max="516" width="81.7109375" style="72" customWidth="1"/>
    <col min="517" max="517" width="37.140625" style="72" customWidth="1"/>
    <col min="518" max="518" width="24.7109375" style="72" customWidth="1"/>
    <col min="519" max="519" width="11.7109375" style="72" customWidth="1"/>
    <col min="520" max="520" width="12" style="72" bestFit="1" customWidth="1"/>
    <col min="521" max="521" width="21.7109375" style="72" customWidth="1"/>
    <col min="522" max="769" width="9.140625" style="72"/>
    <col min="770" max="770" width="4.5703125" style="72" customWidth="1"/>
    <col min="771" max="771" width="6.85546875" style="72" customWidth="1"/>
    <col min="772" max="772" width="81.7109375" style="72" customWidth="1"/>
    <col min="773" max="773" width="37.140625" style="72" customWidth="1"/>
    <col min="774" max="774" width="24.7109375" style="72" customWidth="1"/>
    <col min="775" max="775" width="11.7109375" style="72" customWidth="1"/>
    <col min="776" max="776" width="12" style="72" bestFit="1" customWidth="1"/>
    <col min="777" max="777" width="21.7109375" style="72" customWidth="1"/>
    <col min="778" max="1025" width="9.140625" style="72"/>
    <col min="1026" max="1026" width="4.5703125" style="72" customWidth="1"/>
    <col min="1027" max="1027" width="6.85546875" style="72" customWidth="1"/>
    <col min="1028" max="1028" width="81.7109375" style="72" customWidth="1"/>
    <col min="1029" max="1029" width="37.140625" style="72" customWidth="1"/>
    <col min="1030" max="1030" width="24.7109375" style="72" customWidth="1"/>
    <col min="1031" max="1031" width="11.7109375" style="72" customWidth="1"/>
    <col min="1032" max="1032" width="12" style="72" bestFit="1" customWidth="1"/>
    <col min="1033" max="1033" width="21.7109375" style="72" customWidth="1"/>
    <col min="1034" max="1281" width="9.140625" style="72"/>
    <col min="1282" max="1282" width="4.5703125" style="72" customWidth="1"/>
    <col min="1283" max="1283" width="6.85546875" style="72" customWidth="1"/>
    <col min="1284" max="1284" width="81.7109375" style="72" customWidth="1"/>
    <col min="1285" max="1285" width="37.140625" style="72" customWidth="1"/>
    <col min="1286" max="1286" width="24.7109375" style="72" customWidth="1"/>
    <col min="1287" max="1287" width="11.7109375" style="72" customWidth="1"/>
    <col min="1288" max="1288" width="12" style="72" bestFit="1" customWidth="1"/>
    <col min="1289" max="1289" width="21.7109375" style="72" customWidth="1"/>
    <col min="1290" max="1537" width="9.140625" style="72"/>
    <col min="1538" max="1538" width="4.5703125" style="72" customWidth="1"/>
    <col min="1539" max="1539" width="6.85546875" style="72" customWidth="1"/>
    <col min="1540" max="1540" width="81.7109375" style="72" customWidth="1"/>
    <col min="1541" max="1541" width="37.140625" style="72" customWidth="1"/>
    <col min="1542" max="1542" width="24.7109375" style="72" customWidth="1"/>
    <col min="1543" max="1543" width="11.7109375" style="72" customWidth="1"/>
    <col min="1544" max="1544" width="12" style="72" bestFit="1" customWidth="1"/>
    <col min="1545" max="1545" width="21.7109375" style="72" customWidth="1"/>
    <col min="1546" max="1793" width="9.140625" style="72"/>
    <col min="1794" max="1794" width="4.5703125" style="72" customWidth="1"/>
    <col min="1795" max="1795" width="6.85546875" style="72" customWidth="1"/>
    <col min="1796" max="1796" width="81.7109375" style="72" customWidth="1"/>
    <col min="1797" max="1797" width="37.140625" style="72" customWidth="1"/>
    <col min="1798" max="1798" width="24.7109375" style="72" customWidth="1"/>
    <col min="1799" max="1799" width="11.7109375" style="72" customWidth="1"/>
    <col min="1800" max="1800" width="12" style="72" bestFit="1" customWidth="1"/>
    <col min="1801" max="1801" width="21.7109375" style="72" customWidth="1"/>
    <col min="1802" max="2049" width="9.140625" style="72"/>
    <col min="2050" max="2050" width="4.5703125" style="72" customWidth="1"/>
    <col min="2051" max="2051" width="6.85546875" style="72" customWidth="1"/>
    <col min="2052" max="2052" width="81.7109375" style="72" customWidth="1"/>
    <col min="2053" max="2053" width="37.140625" style="72" customWidth="1"/>
    <col min="2054" max="2054" width="24.7109375" style="72" customWidth="1"/>
    <col min="2055" max="2055" width="11.7109375" style="72" customWidth="1"/>
    <col min="2056" max="2056" width="12" style="72" bestFit="1" customWidth="1"/>
    <col min="2057" max="2057" width="21.7109375" style="72" customWidth="1"/>
    <col min="2058" max="2305" width="9.140625" style="72"/>
    <col min="2306" max="2306" width="4.5703125" style="72" customWidth="1"/>
    <col min="2307" max="2307" width="6.85546875" style="72" customWidth="1"/>
    <col min="2308" max="2308" width="81.7109375" style="72" customWidth="1"/>
    <col min="2309" max="2309" width="37.140625" style="72" customWidth="1"/>
    <col min="2310" max="2310" width="24.7109375" style="72" customWidth="1"/>
    <col min="2311" max="2311" width="11.7109375" style="72" customWidth="1"/>
    <col min="2312" max="2312" width="12" style="72" bestFit="1" customWidth="1"/>
    <col min="2313" max="2313" width="21.7109375" style="72" customWidth="1"/>
    <col min="2314" max="2561" width="9.140625" style="72"/>
    <col min="2562" max="2562" width="4.5703125" style="72" customWidth="1"/>
    <col min="2563" max="2563" width="6.85546875" style="72" customWidth="1"/>
    <col min="2564" max="2564" width="81.7109375" style="72" customWidth="1"/>
    <col min="2565" max="2565" width="37.140625" style="72" customWidth="1"/>
    <col min="2566" max="2566" width="24.7109375" style="72" customWidth="1"/>
    <col min="2567" max="2567" width="11.7109375" style="72" customWidth="1"/>
    <col min="2568" max="2568" width="12" style="72" bestFit="1" customWidth="1"/>
    <col min="2569" max="2569" width="21.7109375" style="72" customWidth="1"/>
    <col min="2570" max="2817" width="9.140625" style="72"/>
    <col min="2818" max="2818" width="4.5703125" style="72" customWidth="1"/>
    <col min="2819" max="2819" width="6.85546875" style="72" customWidth="1"/>
    <col min="2820" max="2820" width="81.7109375" style="72" customWidth="1"/>
    <col min="2821" max="2821" width="37.140625" style="72" customWidth="1"/>
    <col min="2822" max="2822" width="24.7109375" style="72" customWidth="1"/>
    <col min="2823" max="2823" width="11.7109375" style="72" customWidth="1"/>
    <col min="2824" max="2824" width="12" style="72" bestFit="1" customWidth="1"/>
    <col min="2825" max="2825" width="21.7109375" style="72" customWidth="1"/>
    <col min="2826" max="3073" width="9.140625" style="72"/>
    <col min="3074" max="3074" width="4.5703125" style="72" customWidth="1"/>
    <col min="3075" max="3075" width="6.85546875" style="72" customWidth="1"/>
    <col min="3076" max="3076" width="81.7109375" style="72" customWidth="1"/>
    <col min="3077" max="3077" width="37.140625" style="72" customWidth="1"/>
    <col min="3078" max="3078" width="24.7109375" style="72" customWidth="1"/>
    <col min="3079" max="3079" width="11.7109375" style="72" customWidth="1"/>
    <col min="3080" max="3080" width="12" style="72" bestFit="1" customWidth="1"/>
    <col min="3081" max="3081" width="21.7109375" style="72" customWidth="1"/>
    <col min="3082" max="3329" width="9.140625" style="72"/>
    <col min="3330" max="3330" width="4.5703125" style="72" customWidth="1"/>
    <col min="3331" max="3331" width="6.85546875" style="72" customWidth="1"/>
    <col min="3332" max="3332" width="81.7109375" style="72" customWidth="1"/>
    <col min="3333" max="3333" width="37.140625" style="72" customWidth="1"/>
    <col min="3334" max="3334" width="24.7109375" style="72" customWidth="1"/>
    <col min="3335" max="3335" width="11.7109375" style="72" customWidth="1"/>
    <col min="3336" max="3336" width="12" style="72" bestFit="1" customWidth="1"/>
    <col min="3337" max="3337" width="21.7109375" style="72" customWidth="1"/>
    <col min="3338" max="3585" width="9.140625" style="72"/>
    <col min="3586" max="3586" width="4.5703125" style="72" customWidth="1"/>
    <col min="3587" max="3587" width="6.85546875" style="72" customWidth="1"/>
    <col min="3588" max="3588" width="81.7109375" style="72" customWidth="1"/>
    <col min="3589" max="3589" width="37.140625" style="72" customWidth="1"/>
    <col min="3590" max="3590" width="24.7109375" style="72" customWidth="1"/>
    <col min="3591" max="3591" width="11.7109375" style="72" customWidth="1"/>
    <col min="3592" max="3592" width="12" style="72" bestFit="1" customWidth="1"/>
    <col min="3593" max="3593" width="21.7109375" style="72" customWidth="1"/>
    <col min="3594" max="3841" width="9.140625" style="72"/>
    <col min="3842" max="3842" width="4.5703125" style="72" customWidth="1"/>
    <col min="3843" max="3843" width="6.85546875" style="72" customWidth="1"/>
    <col min="3844" max="3844" width="81.7109375" style="72" customWidth="1"/>
    <col min="3845" max="3845" width="37.140625" style="72" customWidth="1"/>
    <col min="3846" max="3846" width="24.7109375" style="72" customWidth="1"/>
    <col min="3847" max="3847" width="11.7109375" style="72" customWidth="1"/>
    <col min="3848" max="3848" width="12" style="72" bestFit="1" customWidth="1"/>
    <col min="3849" max="3849" width="21.7109375" style="72" customWidth="1"/>
    <col min="3850" max="4097" width="9.140625" style="72"/>
    <col min="4098" max="4098" width="4.5703125" style="72" customWidth="1"/>
    <col min="4099" max="4099" width="6.85546875" style="72" customWidth="1"/>
    <col min="4100" max="4100" width="81.7109375" style="72" customWidth="1"/>
    <col min="4101" max="4101" width="37.140625" style="72" customWidth="1"/>
    <col min="4102" max="4102" width="24.7109375" style="72" customWidth="1"/>
    <col min="4103" max="4103" width="11.7109375" style="72" customWidth="1"/>
    <col min="4104" max="4104" width="12" style="72" bestFit="1" customWidth="1"/>
    <col min="4105" max="4105" width="21.7109375" style="72" customWidth="1"/>
    <col min="4106" max="4353" width="9.140625" style="72"/>
    <col min="4354" max="4354" width="4.5703125" style="72" customWidth="1"/>
    <col min="4355" max="4355" width="6.85546875" style="72" customWidth="1"/>
    <col min="4356" max="4356" width="81.7109375" style="72" customWidth="1"/>
    <col min="4357" max="4357" width="37.140625" style="72" customWidth="1"/>
    <col min="4358" max="4358" width="24.7109375" style="72" customWidth="1"/>
    <col min="4359" max="4359" width="11.7109375" style="72" customWidth="1"/>
    <col min="4360" max="4360" width="12" style="72" bestFit="1" customWidth="1"/>
    <col min="4361" max="4361" width="21.7109375" style="72" customWidth="1"/>
    <col min="4362" max="4609" width="9.140625" style="72"/>
    <col min="4610" max="4610" width="4.5703125" style="72" customWidth="1"/>
    <col min="4611" max="4611" width="6.85546875" style="72" customWidth="1"/>
    <col min="4612" max="4612" width="81.7109375" style="72" customWidth="1"/>
    <col min="4613" max="4613" width="37.140625" style="72" customWidth="1"/>
    <col min="4614" max="4614" width="24.7109375" style="72" customWidth="1"/>
    <col min="4615" max="4615" width="11.7109375" style="72" customWidth="1"/>
    <col min="4616" max="4616" width="12" style="72" bestFit="1" customWidth="1"/>
    <col min="4617" max="4617" width="21.7109375" style="72" customWidth="1"/>
    <col min="4618" max="4865" width="9.140625" style="72"/>
    <col min="4866" max="4866" width="4.5703125" style="72" customWidth="1"/>
    <col min="4867" max="4867" width="6.85546875" style="72" customWidth="1"/>
    <col min="4868" max="4868" width="81.7109375" style="72" customWidth="1"/>
    <col min="4869" max="4869" width="37.140625" style="72" customWidth="1"/>
    <col min="4870" max="4870" width="24.7109375" style="72" customWidth="1"/>
    <col min="4871" max="4871" width="11.7109375" style="72" customWidth="1"/>
    <col min="4872" max="4872" width="12" style="72" bestFit="1" customWidth="1"/>
    <col min="4873" max="4873" width="21.7109375" style="72" customWidth="1"/>
    <col min="4874" max="5121" width="9.140625" style="72"/>
    <col min="5122" max="5122" width="4.5703125" style="72" customWidth="1"/>
    <col min="5123" max="5123" width="6.85546875" style="72" customWidth="1"/>
    <col min="5124" max="5124" width="81.7109375" style="72" customWidth="1"/>
    <col min="5125" max="5125" width="37.140625" style="72" customWidth="1"/>
    <col min="5126" max="5126" width="24.7109375" style="72" customWidth="1"/>
    <col min="5127" max="5127" width="11.7109375" style="72" customWidth="1"/>
    <col min="5128" max="5128" width="12" style="72" bestFit="1" customWidth="1"/>
    <col min="5129" max="5129" width="21.7109375" style="72" customWidth="1"/>
    <col min="5130" max="5377" width="9.140625" style="72"/>
    <col min="5378" max="5378" width="4.5703125" style="72" customWidth="1"/>
    <col min="5379" max="5379" width="6.85546875" style="72" customWidth="1"/>
    <col min="5380" max="5380" width="81.7109375" style="72" customWidth="1"/>
    <col min="5381" max="5381" width="37.140625" style="72" customWidth="1"/>
    <col min="5382" max="5382" width="24.7109375" style="72" customWidth="1"/>
    <col min="5383" max="5383" width="11.7109375" style="72" customWidth="1"/>
    <col min="5384" max="5384" width="12" style="72" bestFit="1" customWidth="1"/>
    <col min="5385" max="5385" width="21.7109375" style="72" customWidth="1"/>
    <col min="5386" max="5633" width="9.140625" style="72"/>
    <col min="5634" max="5634" width="4.5703125" style="72" customWidth="1"/>
    <col min="5635" max="5635" width="6.85546875" style="72" customWidth="1"/>
    <col min="5636" max="5636" width="81.7109375" style="72" customWidth="1"/>
    <col min="5637" max="5637" width="37.140625" style="72" customWidth="1"/>
    <col min="5638" max="5638" width="24.7109375" style="72" customWidth="1"/>
    <col min="5639" max="5639" width="11.7109375" style="72" customWidth="1"/>
    <col min="5640" max="5640" width="12" style="72" bestFit="1" customWidth="1"/>
    <col min="5641" max="5641" width="21.7109375" style="72" customWidth="1"/>
    <col min="5642" max="5889" width="9.140625" style="72"/>
    <col min="5890" max="5890" width="4.5703125" style="72" customWidth="1"/>
    <col min="5891" max="5891" width="6.85546875" style="72" customWidth="1"/>
    <col min="5892" max="5892" width="81.7109375" style="72" customWidth="1"/>
    <col min="5893" max="5893" width="37.140625" style="72" customWidth="1"/>
    <col min="5894" max="5894" width="24.7109375" style="72" customWidth="1"/>
    <col min="5895" max="5895" width="11.7109375" style="72" customWidth="1"/>
    <col min="5896" max="5896" width="12" style="72" bestFit="1" customWidth="1"/>
    <col min="5897" max="5897" width="21.7109375" style="72" customWidth="1"/>
    <col min="5898" max="6145" width="9.140625" style="72"/>
    <col min="6146" max="6146" width="4.5703125" style="72" customWidth="1"/>
    <col min="6147" max="6147" width="6.85546875" style="72" customWidth="1"/>
    <col min="6148" max="6148" width="81.7109375" style="72" customWidth="1"/>
    <col min="6149" max="6149" width="37.140625" style="72" customWidth="1"/>
    <col min="6150" max="6150" width="24.7109375" style="72" customWidth="1"/>
    <col min="6151" max="6151" width="11.7109375" style="72" customWidth="1"/>
    <col min="6152" max="6152" width="12" style="72" bestFit="1" customWidth="1"/>
    <col min="6153" max="6153" width="21.7109375" style="72" customWidth="1"/>
    <col min="6154" max="6401" width="9.140625" style="72"/>
    <col min="6402" max="6402" width="4.5703125" style="72" customWidth="1"/>
    <col min="6403" max="6403" width="6.85546875" style="72" customWidth="1"/>
    <col min="6404" max="6404" width="81.7109375" style="72" customWidth="1"/>
    <col min="6405" max="6405" width="37.140625" style="72" customWidth="1"/>
    <col min="6406" max="6406" width="24.7109375" style="72" customWidth="1"/>
    <col min="6407" max="6407" width="11.7109375" style="72" customWidth="1"/>
    <col min="6408" max="6408" width="12" style="72" bestFit="1" customWidth="1"/>
    <col min="6409" max="6409" width="21.7109375" style="72" customWidth="1"/>
    <col min="6410" max="6657" width="9.140625" style="72"/>
    <col min="6658" max="6658" width="4.5703125" style="72" customWidth="1"/>
    <col min="6659" max="6659" width="6.85546875" style="72" customWidth="1"/>
    <col min="6660" max="6660" width="81.7109375" style="72" customWidth="1"/>
    <col min="6661" max="6661" width="37.140625" style="72" customWidth="1"/>
    <col min="6662" max="6662" width="24.7109375" style="72" customWidth="1"/>
    <col min="6663" max="6663" width="11.7109375" style="72" customWidth="1"/>
    <col min="6664" max="6664" width="12" style="72" bestFit="1" customWidth="1"/>
    <col min="6665" max="6665" width="21.7109375" style="72" customWidth="1"/>
    <col min="6666" max="6913" width="9.140625" style="72"/>
    <col min="6914" max="6914" width="4.5703125" style="72" customWidth="1"/>
    <col min="6915" max="6915" width="6.85546875" style="72" customWidth="1"/>
    <col min="6916" max="6916" width="81.7109375" style="72" customWidth="1"/>
    <col min="6917" max="6917" width="37.140625" style="72" customWidth="1"/>
    <col min="6918" max="6918" width="24.7109375" style="72" customWidth="1"/>
    <col min="6919" max="6919" width="11.7109375" style="72" customWidth="1"/>
    <col min="6920" max="6920" width="12" style="72" bestFit="1" customWidth="1"/>
    <col min="6921" max="6921" width="21.7109375" style="72" customWidth="1"/>
    <col min="6922" max="7169" width="9.140625" style="72"/>
    <col min="7170" max="7170" width="4.5703125" style="72" customWidth="1"/>
    <col min="7171" max="7171" width="6.85546875" style="72" customWidth="1"/>
    <col min="7172" max="7172" width="81.7109375" style="72" customWidth="1"/>
    <col min="7173" max="7173" width="37.140625" style="72" customWidth="1"/>
    <col min="7174" max="7174" width="24.7109375" style="72" customWidth="1"/>
    <col min="7175" max="7175" width="11.7109375" style="72" customWidth="1"/>
    <col min="7176" max="7176" width="12" style="72" bestFit="1" customWidth="1"/>
    <col min="7177" max="7177" width="21.7109375" style="72" customWidth="1"/>
    <col min="7178" max="7425" width="9.140625" style="72"/>
    <col min="7426" max="7426" width="4.5703125" style="72" customWidth="1"/>
    <col min="7427" max="7427" width="6.85546875" style="72" customWidth="1"/>
    <col min="7428" max="7428" width="81.7109375" style="72" customWidth="1"/>
    <col min="7429" max="7429" width="37.140625" style="72" customWidth="1"/>
    <col min="7430" max="7430" width="24.7109375" style="72" customWidth="1"/>
    <col min="7431" max="7431" width="11.7109375" style="72" customWidth="1"/>
    <col min="7432" max="7432" width="12" style="72" bestFit="1" customWidth="1"/>
    <col min="7433" max="7433" width="21.7109375" style="72" customWidth="1"/>
    <col min="7434" max="7681" width="9.140625" style="72"/>
    <col min="7682" max="7682" width="4.5703125" style="72" customWidth="1"/>
    <col min="7683" max="7683" width="6.85546875" style="72" customWidth="1"/>
    <col min="7684" max="7684" width="81.7109375" style="72" customWidth="1"/>
    <col min="7685" max="7685" width="37.140625" style="72" customWidth="1"/>
    <col min="7686" max="7686" width="24.7109375" style="72" customWidth="1"/>
    <col min="7687" max="7687" width="11.7109375" style="72" customWidth="1"/>
    <col min="7688" max="7688" width="12" style="72" bestFit="1" customWidth="1"/>
    <col min="7689" max="7689" width="21.7109375" style="72" customWidth="1"/>
    <col min="7690" max="7937" width="9.140625" style="72"/>
    <col min="7938" max="7938" width="4.5703125" style="72" customWidth="1"/>
    <col min="7939" max="7939" width="6.85546875" style="72" customWidth="1"/>
    <col min="7940" max="7940" width="81.7109375" style="72" customWidth="1"/>
    <col min="7941" max="7941" width="37.140625" style="72" customWidth="1"/>
    <col min="7942" max="7942" width="24.7109375" style="72" customWidth="1"/>
    <col min="7943" max="7943" width="11.7109375" style="72" customWidth="1"/>
    <col min="7944" max="7944" width="12" style="72" bestFit="1" customWidth="1"/>
    <col min="7945" max="7945" width="21.7109375" style="72" customWidth="1"/>
    <col min="7946" max="8193" width="9.140625" style="72"/>
    <col min="8194" max="8194" width="4.5703125" style="72" customWidth="1"/>
    <col min="8195" max="8195" width="6.85546875" style="72" customWidth="1"/>
    <col min="8196" max="8196" width="81.7109375" style="72" customWidth="1"/>
    <col min="8197" max="8197" width="37.140625" style="72" customWidth="1"/>
    <col min="8198" max="8198" width="24.7109375" style="72" customWidth="1"/>
    <col min="8199" max="8199" width="11.7109375" style="72" customWidth="1"/>
    <col min="8200" max="8200" width="12" style="72" bestFit="1" customWidth="1"/>
    <col min="8201" max="8201" width="21.7109375" style="72" customWidth="1"/>
    <col min="8202" max="8449" width="9.140625" style="72"/>
    <col min="8450" max="8450" width="4.5703125" style="72" customWidth="1"/>
    <col min="8451" max="8451" width="6.85546875" style="72" customWidth="1"/>
    <col min="8452" max="8452" width="81.7109375" style="72" customWidth="1"/>
    <col min="8453" max="8453" width="37.140625" style="72" customWidth="1"/>
    <col min="8454" max="8454" width="24.7109375" style="72" customWidth="1"/>
    <col min="8455" max="8455" width="11.7109375" style="72" customWidth="1"/>
    <col min="8456" max="8456" width="12" style="72" bestFit="1" customWidth="1"/>
    <col min="8457" max="8457" width="21.7109375" style="72" customWidth="1"/>
    <col min="8458" max="8705" width="9.140625" style="72"/>
    <col min="8706" max="8706" width="4.5703125" style="72" customWidth="1"/>
    <col min="8707" max="8707" width="6.85546875" style="72" customWidth="1"/>
    <col min="8708" max="8708" width="81.7109375" style="72" customWidth="1"/>
    <col min="8709" max="8709" width="37.140625" style="72" customWidth="1"/>
    <col min="8710" max="8710" width="24.7109375" style="72" customWidth="1"/>
    <col min="8711" max="8711" width="11.7109375" style="72" customWidth="1"/>
    <col min="8712" max="8712" width="12" style="72" bestFit="1" customWidth="1"/>
    <col min="8713" max="8713" width="21.7109375" style="72" customWidth="1"/>
    <col min="8714" max="8961" width="9.140625" style="72"/>
    <col min="8962" max="8962" width="4.5703125" style="72" customWidth="1"/>
    <col min="8963" max="8963" width="6.85546875" style="72" customWidth="1"/>
    <col min="8964" max="8964" width="81.7109375" style="72" customWidth="1"/>
    <col min="8965" max="8965" width="37.140625" style="72" customWidth="1"/>
    <col min="8966" max="8966" width="24.7109375" style="72" customWidth="1"/>
    <col min="8967" max="8967" width="11.7109375" style="72" customWidth="1"/>
    <col min="8968" max="8968" width="12" style="72" bestFit="1" customWidth="1"/>
    <col min="8969" max="8969" width="21.7109375" style="72" customWidth="1"/>
    <col min="8970" max="9217" width="9.140625" style="72"/>
    <col min="9218" max="9218" width="4.5703125" style="72" customWidth="1"/>
    <col min="9219" max="9219" width="6.85546875" style="72" customWidth="1"/>
    <col min="9220" max="9220" width="81.7109375" style="72" customWidth="1"/>
    <col min="9221" max="9221" width="37.140625" style="72" customWidth="1"/>
    <col min="9222" max="9222" width="24.7109375" style="72" customWidth="1"/>
    <col min="9223" max="9223" width="11.7109375" style="72" customWidth="1"/>
    <col min="9224" max="9224" width="12" style="72" bestFit="1" customWidth="1"/>
    <col min="9225" max="9225" width="21.7109375" style="72" customWidth="1"/>
    <col min="9226" max="9473" width="9.140625" style="72"/>
    <col min="9474" max="9474" width="4.5703125" style="72" customWidth="1"/>
    <col min="9475" max="9475" width="6.85546875" style="72" customWidth="1"/>
    <col min="9476" max="9476" width="81.7109375" style="72" customWidth="1"/>
    <col min="9477" max="9477" width="37.140625" style="72" customWidth="1"/>
    <col min="9478" max="9478" width="24.7109375" style="72" customWidth="1"/>
    <col min="9479" max="9479" width="11.7109375" style="72" customWidth="1"/>
    <col min="9480" max="9480" width="12" style="72" bestFit="1" customWidth="1"/>
    <col min="9481" max="9481" width="21.7109375" style="72" customWidth="1"/>
    <col min="9482" max="9729" width="9.140625" style="72"/>
    <col min="9730" max="9730" width="4.5703125" style="72" customWidth="1"/>
    <col min="9731" max="9731" width="6.85546875" style="72" customWidth="1"/>
    <col min="9732" max="9732" width="81.7109375" style="72" customWidth="1"/>
    <col min="9733" max="9733" width="37.140625" style="72" customWidth="1"/>
    <col min="9734" max="9734" width="24.7109375" style="72" customWidth="1"/>
    <col min="9735" max="9735" width="11.7109375" style="72" customWidth="1"/>
    <col min="9736" max="9736" width="12" style="72" bestFit="1" customWidth="1"/>
    <col min="9737" max="9737" width="21.7109375" style="72" customWidth="1"/>
    <col min="9738" max="9985" width="9.140625" style="72"/>
    <col min="9986" max="9986" width="4.5703125" style="72" customWidth="1"/>
    <col min="9987" max="9987" width="6.85546875" style="72" customWidth="1"/>
    <col min="9988" max="9988" width="81.7109375" style="72" customWidth="1"/>
    <col min="9989" max="9989" width="37.140625" style="72" customWidth="1"/>
    <col min="9990" max="9990" width="24.7109375" style="72" customWidth="1"/>
    <col min="9991" max="9991" width="11.7109375" style="72" customWidth="1"/>
    <col min="9992" max="9992" width="12" style="72" bestFit="1" customWidth="1"/>
    <col min="9993" max="9993" width="21.7109375" style="72" customWidth="1"/>
    <col min="9994" max="10241" width="9.140625" style="72"/>
    <col min="10242" max="10242" width="4.5703125" style="72" customWidth="1"/>
    <col min="10243" max="10243" width="6.85546875" style="72" customWidth="1"/>
    <col min="10244" max="10244" width="81.7109375" style="72" customWidth="1"/>
    <col min="10245" max="10245" width="37.140625" style="72" customWidth="1"/>
    <col min="10246" max="10246" width="24.7109375" style="72" customWidth="1"/>
    <col min="10247" max="10247" width="11.7109375" style="72" customWidth="1"/>
    <col min="10248" max="10248" width="12" style="72" bestFit="1" customWidth="1"/>
    <col min="10249" max="10249" width="21.7109375" style="72" customWidth="1"/>
    <col min="10250" max="10497" width="9.140625" style="72"/>
    <col min="10498" max="10498" width="4.5703125" style="72" customWidth="1"/>
    <col min="10499" max="10499" width="6.85546875" style="72" customWidth="1"/>
    <col min="10500" max="10500" width="81.7109375" style="72" customWidth="1"/>
    <col min="10501" max="10501" width="37.140625" style="72" customWidth="1"/>
    <col min="10502" max="10502" width="24.7109375" style="72" customWidth="1"/>
    <col min="10503" max="10503" width="11.7109375" style="72" customWidth="1"/>
    <col min="10504" max="10504" width="12" style="72" bestFit="1" customWidth="1"/>
    <col min="10505" max="10505" width="21.7109375" style="72" customWidth="1"/>
    <col min="10506" max="10753" width="9.140625" style="72"/>
    <col min="10754" max="10754" width="4.5703125" style="72" customWidth="1"/>
    <col min="10755" max="10755" width="6.85546875" style="72" customWidth="1"/>
    <col min="10756" max="10756" width="81.7109375" style="72" customWidth="1"/>
    <col min="10757" max="10757" width="37.140625" style="72" customWidth="1"/>
    <col min="10758" max="10758" width="24.7109375" style="72" customWidth="1"/>
    <col min="10759" max="10759" width="11.7109375" style="72" customWidth="1"/>
    <col min="10760" max="10760" width="12" style="72" bestFit="1" customWidth="1"/>
    <col min="10761" max="10761" width="21.7109375" style="72" customWidth="1"/>
    <col min="10762" max="11009" width="9.140625" style="72"/>
    <col min="11010" max="11010" width="4.5703125" style="72" customWidth="1"/>
    <col min="11011" max="11011" width="6.85546875" style="72" customWidth="1"/>
    <col min="11012" max="11012" width="81.7109375" style="72" customWidth="1"/>
    <col min="11013" max="11013" width="37.140625" style="72" customWidth="1"/>
    <col min="11014" max="11014" width="24.7109375" style="72" customWidth="1"/>
    <col min="11015" max="11015" width="11.7109375" style="72" customWidth="1"/>
    <col min="11016" max="11016" width="12" style="72" bestFit="1" customWidth="1"/>
    <col min="11017" max="11017" width="21.7109375" style="72" customWidth="1"/>
    <col min="11018" max="11265" width="9.140625" style="72"/>
    <col min="11266" max="11266" width="4.5703125" style="72" customWidth="1"/>
    <col min="11267" max="11267" width="6.85546875" style="72" customWidth="1"/>
    <col min="11268" max="11268" width="81.7109375" style="72" customWidth="1"/>
    <col min="11269" max="11269" width="37.140625" style="72" customWidth="1"/>
    <col min="11270" max="11270" width="24.7109375" style="72" customWidth="1"/>
    <col min="11271" max="11271" width="11.7109375" style="72" customWidth="1"/>
    <col min="11272" max="11272" width="12" style="72" bestFit="1" customWidth="1"/>
    <col min="11273" max="11273" width="21.7109375" style="72" customWidth="1"/>
    <col min="11274" max="11521" width="9.140625" style="72"/>
    <col min="11522" max="11522" width="4.5703125" style="72" customWidth="1"/>
    <col min="11523" max="11523" width="6.85546875" style="72" customWidth="1"/>
    <col min="11524" max="11524" width="81.7109375" style="72" customWidth="1"/>
    <col min="11525" max="11525" width="37.140625" style="72" customWidth="1"/>
    <col min="11526" max="11526" width="24.7109375" style="72" customWidth="1"/>
    <col min="11527" max="11527" width="11.7109375" style="72" customWidth="1"/>
    <col min="11528" max="11528" width="12" style="72" bestFit="1" customWidth="1"/>
    <col min="11529" max="11529" width="21.7109375" style="72" customWidth="1"/>
    <col min="11530" max="11777" width="9.140625" style="72"/>
    <col min="11778" max="11778" width="4.5703125" style="72" customWidth="1"/>
    <col min="11779" max="11779" width="6.85546875" style="72" customWidth="1"/>
    <col min="11780" max="11780" width="81.7109375" style="72" customWidth="1"/>
    <col min="11781" max="11781" width="37.140625" style="72" customWidth="1"/>
    <col min="11782" max="11782" width="24.7109375" style="72" customWidth="1"/>
    <col min="11783" max="11783" width="11.7109375" style="72" customWidth="1"/>
    <col min="11784" max="11784" width="12" style="72" bestFit="1" customWidth="1"/>
    <col min="11785" max="11785" width="21.7109375" style="72" customWidth="1"/>
    <col min="11786" max="12033" width="9.140625" style="72"/>
    <col min="12034" max="12034" width="4.5703125" style="72" customWidth="1"/>
    <col min="12035" max="12035" width="6.85546875" style="72" customWidth="1"/>
    <col min="12036" max="12036" width="81.7109375" style="72" customWidth="1"/>
    <col min="12037" max="12037" width="37.140625" style="72" customWidth="1"/>
    <col min="12038" max="12038" width="24.7109375" style="72" customWidth="1"/>
    <col min="12039" max="12039" width="11.7109375" style="72" customWidth="1"/>
    <col min="12040" max="12040" width="12" style="72" bestFit="1" customWidth="1"/>
    <col min="12041" max="12041" width="21.7109375" style="72" customWidth="1"/>
    <col min="12042" max="12289" width="9.140625" style="72"/>
    <col min="12290" max="12290" width="4.5703125" style="72" customWidth="1"/>
    <col min="12291" max="12291" width="6.85546875" style="72" customWidth="1"/>
    <col min="12292" max="12292" width="81.7109375" style="72" customWidth="1"/>
    <col min="12293" max="12293" width="37.140625" style="72" customWidth="1"/>
    <col min="12294" max="12294" width="24.7109375" style="72" customWidth="1"/>
    <col min="12295" max="12295" width="11.7109375" style="72" customWidth="1"/>
    <col min="12296" max="12296" width="12" style="72" bestFit="1" customWidth="1"/>
    <col min="12297" max="12297" width="21.7109375" style="72" customWidth="1"/>
    <col min="12298" max="12545" width="9.140625" style="72"/>
    <col min="12546" max="12546" width="4.5703125" style="72" customWidth="1"/>
    <col min="12547" max="12547" width="6.85546875" style="72" customWidth="1"/>
    <col min="12548" max="12548" width="81.7109375" style="72" customWidth="1"/>
    <col min="12549" max="12549" width="37.140625" style="72" customWidth="1"/>
    <col min="12550" max="12550" width="24.7109375" style="72" customWidth="1"/>
    <col min="12551" max="12551" width="11.7109375" style="72" customWidth="1"/>
    <col min="12552" max="12552" width="12" style="72" bestFit="1" customWidth="1"/>
    <col min="12553" max="12553" width="21.7109375" style="72" customWidth="1"/>
    <col min="12554" max="12801" width="9.140625" style="72"/>
    <col min="12802" max="12802" width="4.5703125" style="72" customWidth="1"/>
    <col min="12803" max="12803" width="6.85546875" style="72" customWidth="1"/>
    <col min="12804" max="12804" width="81.7109375" style="72" customWidth="1"/>
    <col min="12805" max="12805" width="37.140625" style="72" customWidth="1"/>
    <col min="12806" max="12806" width="24.7109375" style="72" customWidth="1"/>
    <col min="12807" max="12807" width="11.7109375" style="72" customWidth="1"/>
    <col min="12808" max="12808" width="12" style="72" bestFit="1" customWidth="1"/>
    <col min="12809" max="12809" width="21.7109375" style="72" customWidth="1"/>
    <col min="12810" max="13057" width="9.140625" style="72"/>
    <col min="13058" max="13058" width="4.5703125" style="72" customWidth="1"/>
    <col min="13059" max="13059" width="6.85546875" style="72" customWidth="1"/>
    <col min="13060" max="13060" width="81.7109375" style="72" customWidth="1"/>
    <col min="13061" max="13061" width="37.140625" style="72" customWidth="1"/>
    <col min="13062" max="13062" width="24.7109375" style="72" customWidth="1"/>
    <col min="13063" max="13063" width="11.7109375" style="72" customWidth="1"/>
    <col min="13064" max="13064" width="12" style="72" bestFit="1" customWidth="1"/>
    <col min="13065" max="13065" width="21.7109375" style="72" customWidth="1"/>
    <col min="13066" max="13313" width="9.140625" style="72"/>
    <col min="13314" max="13314" width="4.5703125" style="72" customWidth="1"/>
    <col min="13315" max="13315" width="6.85546875" style="72" customWidth="1"/>
    <col min="13316" max="13316" width="81.7109375" style="72" customWidth="1"/>
    <col min="13317" max="13317" width="37.140625" style="72" customWidth="1"/>
    <col min="13318" max="13318" width="24.7109375" style="72" customWidth="1"/>
    <col min="13319" max="13319" width="11.7109375" style="72" customWidth="1"/>
    <col min="13320" max="13320" width="12" style="72" bestFit="1" customWidth="1"/>
    <col min="13321" max="13321" width="21.7109375" style="72" customWidth="1"/>
    <col min="13322" max="13569" width="9.140625" style="72"/>
    <col min="13570" max="13570" width="4.5703125" style="72" customWidth="1"/>
    <col min="13571" max="13571" width="6.85546875" style="72" customWidth="1"/>
    <col min="13572" max="13572" width="81.7109375" style="72" customWidth="1"/>
    <col min="13573" max="13573" width="37.140625" style="72" customWidth="1"/>
    <col min="13574" max="13574" width="24.7109375" style="72" customWidth="1"/>
    <col min="13575" max="13575" width="11.7109375" style="72" customWidth="1"/>
    <col min="13576" max="13576" width="12" style="72" bestFit="1" customWidth="1"/>
    <col min="13577" max="13577" width="21.7109375" style="72" customWidth="1"/>
    <col min="13578" max="13825" width="9.140625" style="72"/>
    <col min="13826" max="13826" width="4.5703125" style="72" customWidth="1"/>
    <col min="13827" max="13827" width="6.85546875" style="72" customWidth="1"/>
    <col min="13828" max="13828" width="81.7109375" style="72" customWidth="1"/>
    <col min="13829" max="13829" width="37.140625" style="72" customWidth="1"/>
    <col min="13830" max="13830" width="24.7109375" style="72" customWidth="1"/>
    <col min="13831" max="13831" width="11.7109375" style="72" customWidth="1"/>
    <col min="13832" max="13832" width="12" style="72" bestFit="1" customWidth="1"/>
    <col min="13833" max="13833" width="21.7109375" style="72" customWidth="1"/>
    <col min="13834" max="14081" width="9.140625" style="72"/>
    <col min="14082" max="14082" width="4.5703125" style="72" customWidth="1"/>
    <col min="14083" max="14083" width="6.85546875" style="72" customWidth="1"/>
    <col min="14084" max="14084" width="81.7109375" style="72" customWidth="1"/>
    <col min="14085" max="14085" width="37.140625" style="72" customWidth="1"/>
    <col min="14086" max="14086" width="24.7109375" style="72" customWidth="1"/>
    <col min="14087" max="14087" width="11.7109375" style="72" customWidth="1"/>
    <col min="14088" max="14088" width="12" style="72" bestFit="1" customWidth="1"/>
    <col min="14089" max="14089" width="21.7109375" style="72" customWidth="1"/>
    <col min="14090" max="14337" width="9.140625" style="72"/>
    <col min="14338" max="14338" width="4.5703125" style="72" customWidth="1"/>
    <col min="14339" max="14339" width="6.85546875" style="72" customWidth="1"/>
    <col min="14340" max="14340" width="81.7109375" style="72" customWidth="1"/>
    <col min="14341" max="14341" width="37.140625" style="72" customWidth="1"/>
    <col min="14342" max="14342" width="24.7109375" style="72" customWidth="1"/>
    <col min="14343" max="14343" width="11.7109375" style="72" customWidth="1"/>
    <col min="14344" max="14344" width="12" style="72" bestFit="1" customWidth="1"/>
    <col min="14345" max="14345" width="21.7109375" style="72" customWidth="1"/>
    <col min="14346" max="14593" width="9.140625" style="72"/>
    <col min="14594" max="14594" width="4.5703125" style="72" customWidth="1"/>
    <col min="14595" max="14595" width="6.85546875" style="72" customWidth="1"/>
    <col min="14596" max="14596" width="81.7109375" style="72" customWidth="1"/>
    <col min="14597" max="14597" width="37.140625" style="72" customWidth="1"/>
    <col min="14598" max="14598" width="24.7109375" style="72" customWidth="1"/>
    <col min="14599" max="14599" width="11.7109375" style="72" customWidth="1"/>
    <col min="14600" max="14600" width="12" style="72" bestFit="1" customWidth="1"/>
    <col min="14601" max="14601" width="21.7109375" style="72" customWidth="1"/>
    <col min="14602" max="14849" width="9.140625" style="72"/>
    <col min="14850" max="14850" width="4.5703125" style="72" customWidth="1"/>
    <col min="14851" max="14851" width="6.85546875" style="72" customWidth="1"/>
    <col min="14852" max="14852" width="81.7109375" style="72" customWidth="1"/>
    <col min="14853" max="14853" width="37.140625" style="72" customWidth="1"/>
    <col min="14854" max="14854" width="24.7109375" style="72" customWidth="1"/>
    <col min="14855" max="14855" width="11.7109375" style="72" customWidth="1"/>
    <col min="14856" max="14856" width="12" style="72" bestFit="1" customWidth="1"/>
    <col min="14857" max="14857" width="21.7109375" style="72" customWidth="1"/>
    <col min="14858" max="15105" width="9.140625" style="72"/>
    <col min="15106" max="15106" width="4.5703125" style="72" customWidth="1"/>
    <col min="15107" max="15107" width="6.85546875" style="72" customWidth="1"/>
    <col min="15108" max="15108" width="81.7109375" style="72" customWidth="1"/>
    <col min="15109" max="15109" width="37.140625" style="72" customWidth="1"/>
    <col min="15110" max="15110" width="24.7109375" style="72" customWidth="1"/>
    <col min="15111" max="15111" width="11.7109375" style="72" customWidth="1"/>
    <col min="15112" max="15112" width="12" style="72" bestFit="1" customWidth="1"/>
    <col min="15113" max="15113" width="21.7109375" style="72" customWidth="1"/>
    <col min="15114" max="15361" width="9.140625" style="72"/>
    <col min="15362" max="15362" width="4.5703125" style="72" customWidth="1"/>
    <col min="15363" max="15363" width="6.85546875" style="72" customWidth="1"/>
    <col min="15364" max="15364" width="81.7109375" style="72" customWidth="1"/>
    <col min="15365" max="15365" width="37.140625" style="72" customWidth="1"/>
    <col min="15366" max="15366" width="24.7109375" style="72" customWidth="1"/>
    <col min="15367" max="15367" width="11.7109375" style="72" customWidth="1"/>
    <col min="15368" max="15368" width="12" style="72" bestFit="1" customWidth="1"/>
    <col min="15369" max="15369" width="21.7109375" style="72" customWidth="1"/>
    <col min="15370" max="15617" width="9.140625" style="72"/>
    <col min="15618" max="15618" width="4.5703125" style="72" customWidth="1"/>
    <col min="15619" max="15619" width="6.85546875" style="72" customWidth="1"/>
    <col min="15620" max="15620" width="81.7109375" style="72" customWidth="1"/>
    <col min="15621" max="15621" width="37.140625" style="72" customWidth="1"/>
    <col min="15622" max="15622" width="24.7109375" style="72" customWidth="1"/>
    <col min="15623" max="15623" width="11.7109375" style="72" customWidth="1"/>
    <col min="15624" max="15624" width="12" style="72" bestFit="1" customWidth="1"/>
    <col min="15625" max="15625" width="21.7109375" style="72" customWidth="1"/>
    <col min="15626" max="15873" width="9.140625" style="72"/>
    <col min="15874" max="15874" width="4.5703125" style="72" customWidth="1"/>
    <col min="15875" max="15875" width="6.85546875" style="72" customWidth="1"/>
    <col min="15876" max="15876" width="81.7109375" style="72" customWidth="1"/>
    <col min="15877" max="15877" width="37.140625" style="72" customWidth="1"/>
    <col min="15878" max="15878" width="24.7109375" style="72" customWidth="1"/>
    <col min="15879" max="15879" width="11.7109375" style="72" customWidth="1"/>
    <col min="15880" max="15880" width="12" style="72" bestFit="1" customWidth="1"/>
    <col min="15881" max="15881" width="21.7109375" style="72" customWidth="1"/>
    <col min="15882" max="16129" width="9.140625" style="72"/>
    <col min="16130" max="16130" width="4.5703125" style="72" customWidth="1"/>
    <col min="16131" max="16131" width="6.85546875" style="72" customWidth="1"/>
    <col min="16132" max="16132" width="81.7109375" style="72" customWidth="1"/>
    <col min="16133" max="16133" width="37.140625" style="72" customWidth="1"/>
    <col min="16134" max="16134" width="24.7109375" style="72" customWidth="1"/>
    <col min="16135" max="16135" width="11.7109375" style="72" customWidth="1"/>
    <col min="16136" max="16136" width="12" style="72" bestFit="1" customWidth="1"/>
    <col min="16137" max="16137" width="21.7109375" style="72" customWidth="1"/>
    <col min="16138" max="16384" width="9.140625" style="72"/>
  </cols>
  <sheetData>
    <row r="1" spans="1:10" ht="18" customHeight="1" thickBot="1">
      <c r="A1" s="174" t="s">
        <v>2890</v>
      </c>
      <c r="B1" s="174"/>
      <c r="C1" s="174"/>
      <c r="D1" s="174"/>
      <c r="E1" s="174"/>
      <c r="F1" s="174"/>
      <c r="G1" s="174"/>
      <c r="H1" s="174"/>
    </row>
    <row r="2" spans="1:10" ht="30" customHeight="1" thickTop="1">
      <c r="A2" s="73" t="s">
        <v>3</v>
      </c>
      <c r="B2" s="74" t="s">
        <v>5</v>
      </c>
      <c r="C2" s="74" t="s">
        <v>6</v>
      </c>
      <c r="D2" s="74"/>
      <c r="E2" s="74" t="s">
        <v>8</v>
      </c>
      <c r="F2" s="74" t="s">
        <v>9</v>
      </c>
      <c r="G2" s="74" t="s">
        <v>10</v>
      </c>
      <c r="H2" s="75" t="s">
        <v>11</v>
      </c>
    </row>
    <row r="3" spans="1:10" s="81" customFormat="1" ht="12" customHeight="1" thickBot="1">
      <c r="A3" s="76">
        <v>1</v>
      </c>
      <c r="B3" s="77">
        <v>2</v>
      </c>
      <c r="C3" s="77" t="s">
        <v>2891</v>
      </c>
      <c r="D3" s="77"/>
      <c r="E3" s="78">
        <v>4</v>
      </c>
      <c r="F3" s="79">
        <v>5</v>
      </c>
      <c r="G3" s="79">
        <v>6</v>
      </c>
      <c r="H3" s="80">
        <v>7</v>
      </c>
    </row>
    <row r="4" spans="1:10" s="88" customFormat="1" ht="15" customHeight="1" thickTop="1">
      <c r="A4" s="82">
        <v>1</v>
      </c>
      <c r="B4" s="83">
        <v>19</v>
      </c>
      <c r="C4" s="84" t="s">
        <v>2892</v>
      </c>
      <c r="D4" s="85" t="str">
        <f t="shared" ref="D4:D67" si="0">C4&amp;" ("&amp;B4&amp;")"</f>
        <v>HRVATSKI SABOR (19)</v>
      </c>
      <c r="E4" s="84" t="s">
        <v>2893</v>
      </c>
      <c r="F4" s="84" t="s">
        <v>20</v>
      </c>
      <c r="G4" s="86">
        <v>3205860</v>
      </c>
      <c r="H4" s="87" t="s">
        <v>2894</v>
      </c>
    </row>
    <row r="5" spans="1:10" s="88" customFormat="1" ht="15" customHeight="1">
      <c r="A5" s="82">
        <f>+A4+1</f>
        <v>2</v>
      </c>
      <c r="B5" s="89">
        <v>52321</v>
      </c>
      <c r="C5" s="84" t="s">
        <v>2895</v>
      </c>
      <c r="D5" s="85" t="str">
        <f t="shared" si="0"/>
        <v>POVJERENSTVO ZA FISKALNU POLITIKU (52321)</v>
      </c>
      <c r="E5" s="84" t="s">
        <v>2896</v>
      </c>
      <c r="F5" s="84" t="s">
        <v>20</v>
      </c>
      <c r="G5" s="86">
        <v>5513260</v>
      </c>
      <c r="H5" s="87" t="s">
        <v>2897</v>
      </c>
    </row>
    <row r="6" spans="1:10" s="88" customFormat="1" ht="15" customHeight="1">
      <c r="A6" s="82">
        <f t="shared" ref="A6:A69" si="1">+A5+1</f>
        <v>3</v>
      </c>
      <c r="B6" s="90">
        <v>42434</v>
      </c>
      <c r="C6" s="91" t="s">
        <v>2898</v>
      </c>
      <c r="D6" s="85" t="str">
        <f t="shared" si="0"/>
        <v>DRŽAVNO IZBORNO POVJERENSTVO REPUBLIKE HRVATSKE (42434)</v>
      </c>
      <c r="E6" s="91" t="s">
        <v>2899</v>
      </c>
      <c r="F6" s="91" t="s">
        <v>20</v>
      </c>
      <c r="G6" s="92">
        <v>2197278</v>
      </c>
      <c r="H6" s="93" t="s">
        <v>2900</v>
      </c>
    </row>
    <row r="7" spans="1:10" s="88" customFormat="1" ht="15" customHeight="1">
      <c r="A7" s="82">
        <f t="shared" si="1"/>
        <v>4</v>
      </c>
      <c r="B7" s="90">
        <v>46028</v>
      </c>
      <c r="C7" s="84" t="s">
        <v>2901</v>
      </c>
      <c r="D7" s="85" t="str">
        <f t="shared" si="0"/>
        <v>URED PREDSJEDNICE REPUBLIKE HRVATSKE PO PRESTANKU OBNAŠANJA DUŽNOSTI (46028)</v>
      </c>
      <c r="E7" s="84" t="s">
        <v>2902</v>
      </c>
      <c r="F7" s="84" t="s">
        <v>20</v>
      </c>
      <c r="G7" s="86">
        <v>2611660</v>
      </c>
      <c r="H7" s="87" t="s">
        <v>2903</v>
      </c>
    </row>
    <row r="8" spans="1:10" ht="15" customHeight="1">
      <c r="A8" s="82">
        <f t="shared" si="1"/>
        <v>5</v>
      </c>
      <c r="B8" s="90">
        <v>35</v>
      </c>
      <c r="C8" s="84" t="s">
        <v>2904</v>
      </c>
      <c r="D8" s="85" t="str">
        <f t="shared" si="0"/>
        <v>URED PREDSJEDNIKA REPUBLIKE HRVATSKE (35)</v>
      </c>
      <c r="E8" s="84" t="s">
        <v>2905</v>
      </c>
      <c r="F8" s="84" t="s">
        <v>20</v>
      </c>
      <c r="G8" s="86">
        <v>3220346</v>
      </c>
      <c r="H8" s="87" t="s">
        <v>2906</v>
      </c>
      <c r="J8" s="88"/>
    </row>
    <row r="9" spans="1:10" s="88" customFormat="1" ht="15" customHeight="1">
      <c r="A9" s="82">
        <f t="shared" si="1"/>
        <v>6</v>
      </c>
      <c r="B9" s="90">
        <v>6031</v>
      </c>
      <c r="C9" s="84" t="s">
        <v>2907</v>
      </c>
      <c r="D9" s="85" t="str">
        <f t="shared" si="0"/>
        <v>USTAVNI SUD REPUBLIKE HRVATSKE (6031)</v>
      </c>
      <c r="E9" s="84" t="s">
        <v>2908</v>
      </c>
      <c r="F9" s="84" t="s">
        <v>20</v>
      </c>
      <c r="G9" s="86">
        <v>3206084</v>
      </c>
      <c r="H9" s="87" t="s">
        <v>2909</v>
      </c>
    </row>
    <row r="10" spans="1:10" s="88" customFormat="1" ht="15" customHeight="1">
      <c r="A10" s="82">
        <f t="shared" si="1"/>
        <v>7</v>
      </c>
      <c r="B10" s="90">
        <v>20833</v>
      </c>
      <c r="C10" s="84" t="s">
        <v>2910</v>
      </c>
      <c r="D10" s="85" t="str">
        <f t="shared" si="0"/>
        <v>AGENCIJA ZA ZAŠTITU TRŽIŠNOG NATJECANJA (20833)</v>
      </c>
      <c r="E10" s="84" t="s">
        <v>2911</v>
      </c>
      <c r="F10" s="84" t="s">
        <v>20</v>
      </c>
      <c r="G10" s="86">
        <v>1253433</v>
      </c>
      <c r="H10" s="87" t="s">
        <v>2912</v>
      </c>
    </row>
    <row r="11" spans="1:10" s="88" customFormat="1" ht="15" customHeight="1">
      <c r="A11" s="82">
        <f t="shared" si="1"/>
        <v>8</v>
      </c>
      <c r="B11" s="90">
        <v>51</v>
      </c>
      <c r="C11" s="84" t="s">
        <v>2913</v>
      </c>
      <c r="D11" s="85" t="str">
        <f t="shared" si="0"/>
        <v>VLADA REPUBLIKE HRVATSKE (51)</v>
      </c>
      <c r="E11" s="84" t="s">
        <v>2914</v>
      </c>
      <c r="F11" s="84" t="s">
        <v>20</v>
      </c>
      <c r="G11" s="86">
        <v>3205924</v>
      </c>
      <c r="H11" s="87" t="s">
        <v>2915</v>
      </c>
    </row>
    <row r="12" spans="1:10" ht="15" customHeight="1">
      <c r="A12" s="94">
        <f t="shared" si="1"/>
        <v>9</v>
      </c>
      <c r="B12" s="95">
        <v>23753</v>
      </c>
      <c r="C12" s="85" t="s">
        <v>2916</v>
      </c>
      <c r="D12" s="85" t="str">
        <f t="shared" si="0"/>
        <v>URED PREDSJEDNIKA VLADE REPUBLIKE HRVATSKE (23753)</v>
      </c>
      <c r="E12" s="85" t="s">
        <v>2914</v>
      </c>
      <c r="F12" s="85" t="s">
        <v>20</v>
      </c>
      <c r="G12" s="96">
        <v>1676504</v>
      </c>
      <c r="H12" s="97" t="s">
        <v>2917</v>
      </c>
      <c r="J12" s="88"/>
    </row>
    <row r="13" spans="1:10" ht="15" customHeight="1">
      <c r="A13" s="94">
        <f t="shared" si="1"/>
        <v>10</v>
      </c>
      <c r="B13" s="95">
        <v>51386</v>
      </c>
      <c r="C13" s="85" t="s">
        <v>2918</v>
      </c>
      <c r="D13" s="85" t="str">
        <f t="shared" si="0"/>
        <v>URED POTPREDSJEDNIKA VLADE REPUBLIKE HRVATSKE (51386)</v>
      </c>
      <c r="E13" s="85" t="s">
        <v>2914</v>
      </c>
      <c r="F13" s="85" t="s">
        <v>20</v>
      </c>
      <c r="G13" s="96">
        <v>5294584</v>
      </c>
      <c r="H13" s="97" t="s">
        <v>2919</v>
      </c>
      <c r="J13" s="88"/>
    </row>
    <row r="14" spans="1:10" ht="15" customHeight="1">
      <c r="A14" s="94">
        <f t="shared" si="1"/>
        <v>11</v>
      </c>
      <c r="B14" s="95">
        <v>22275</v>
      </c>
      <c r="C14" s="85" t="s">
        <v>2920</v>
      </c>
      <c r="D14" s="85" t="str">
        <f t="shared" si="0"/>
        <v>URED ZA UDRUGE (22275)</v>
      </c>
      <c r="E14" s="85" t="s">
        <v>2921</v>
      </c>
      <c r="F14" s="85" t="s">
        <v>20</v>
      </c>
      <c r="G14" s="96">
        <v>1404113</v>
      </c>
      <c r="H14" s="97" t="s">
        <v>2922</v>
      </c>
      <c r="J14" s="88"/>
    </row>
    <row r="15" spans="1:10" ht="15" customHeight="1">
      <c r="A15" s="94">
        <f t="shared" si="1"/>
        <v>12</v>
      </c>
      <c r="B15" s="95">
        <v>47406</v>
      </c>
      <c r="C15" s="85" t="s">
        <v>2923</v>
      </c>
      <c r="D15" s="85" t="str">
        <f t="shared" si="0"/>
        <v>URED ZASTUPNIKA REPUBLIKE HRVATSKE PRED EUROPSKIM SUDOM ZA LJUDSKA PRAVA  (47406)</v>
      </c>
      <c r="E15" s="85" t="s">
        <v>2924</v>
      </c>
      <c r="F15" s="85" t="s">
        <v>20</v>
      </c>
      <c r="G15" s="96">
        <v>2864851</v>
      </c>
      <c r="H15" s="97" t="s">
        <v>2925</v>
      </c>
      <c r="J15" s="88"/>
    </row>
    <row r="16" spans="1:10" ht="15" customHeight="1">
      <c r="A16" s="94">
        <f t="shared" si="1"/>
        <v>13</v>
      </c>
      <c r="B16" s="95">
        <v>23979</v>
      </c>
      <c r="C16" s="85" t="s">
        <v>2926</v>
      </c>
      <c r="D16" s="85" t="str">
        <f t="shared" si="0"/>
        <v>STRUČNA SLUŽBA SAVJETA ZA NACIONALNE MANJINE (23979)</v>
      </c>
      <c r="E16" s="85" t="s">
        <v>2927</v>
      </c>
      <c r="F16" s="85" t="s">
        <v>20</v>
      </c>
      <c r="G16" s="96">
        <v>1730118</v>
      </c>
      <c r="H16" s="97" t="s">
        <v>2928</v>
      </c>
      <c r="J16" s="88"/>
    </row>
    <row r="17" spans="1:10" ht="15" customHeight="1">
      <c r="A17" s="94">
        <f t="shared" si="1"/>
        <v>14</v>
      </c>
      <c r="B17" s="95">
        <v>115</v>
      </c>
      <c r="C17" s="85" t="s">
        <v>2929</v>
      </c>
      <c r="D17" s="85" t="str">
        <f t="shared" si="0"/>
        <v>URED ZA ZAKONODAVSTVO (115)</v>
      </c>
      <c r="E17" s="85" t="s">
        <v>2914</v>
      </c>
      <c r="F17" s="85" t="s">
        <v>20</v>
      </c>
      <c r="G17" s="96">
        <v>3205959</v>
      </c>
      <c r="H17" s="97" t="s">
        <v>2930</v>
      </c>
      <c r="J17" s="88"/>
    </row>
    <row r="18" spans="1:10" ht="15" customHeight="1">
      <c r="A18" s="94">
        <f t="shared" si="1"/>
        <v>15</v>
      </c>
      <c r="B18" s="95">
        <v>123</v>
      </c>
      <c r="C18" s="85" t="s">
        <v>2931</v>
      </c>
      <c r="D18" s="85" t="str">
        <f t="shared" si="0"/>
        <v>URED ZA OPĆE POSLOVE HRVATSKOG SABORA I VLADE REPUBLIKE HRVATSKE (123)</v>
      </c>
      <c r="E18" s="85" t="s">
        <v>2932</v>
      </c>
      <c r="F18" s="85" t="s">
        <v>20</v>
      </c>
      <c r="G18" s="96">
        <v>3205916</v>
      </c>
      <c r="H18" s="97" t="s">
        <v>2933</v>
      </c>
      <c r="J18" s="88"/>
    </row>
    <row r="19" spans="1:10" ht="15" customHeight="1">
      <c r="A19" s="94">
        <f t="shared" si="1"/>
        <v>16</v>
      </c>
      <c r="B19" s="95">
        <v>23673</v>
      </c>
      <c r="C19" s="85" t="s">
        <v>2934</v>
      </c>
      <c r="D19" s="85" t="str">
        <f t="shared" si="0"/>
        <v>URED ZA PROTOKOL (23673)</v>
      </c>
      <c r="E19" s="85" t="s">
        <v>2914</v>
      </c>
      <c r="F19" s="85" t="s">
        <v>20</v>
      </c>
      <c r="G19" s="96">
        <v>1594478</v>
      </c>
      <c r="H19" s="97" t="s">
        <v>2935</v>
      </c>
      <c r="J19" s="88"/>
    </row>
    <row r="20" spans="1:10" ht="15" customHeight="1">
      <c r="A20" s="94">
        <f t="shared" si="1"/>
        <v>17</v>
      </c>
      <c r="B20" s="95">
        <v>23745</v>
      </c>
      <c r="C20" s="85" t="s">
        <v>2936</v>
      </c>
      <c r="D20" s="85" t="str">
        <f t="shared" si="0"/>
        <v>URED VLADE REPUBLIKE HRVATSKE ZA UNUTARNJU REVIZIJU (23745)</v>
      </c>
      <c r="E20" s="85" t="s">
        <v>2937</v>
      </c>
      <c r="F20" s="85" t="s">
        <v>20</v>
      </c>
      <c r="G20" s="96">
        <v>1654098</v>
      </c>
      <c r="H20" s="97" t="s">
        <v>2938</v>
      </c>
      <c r="J20" s="88"/>
    </row>
    <row r="21" spans="1:10" ht="24">
      <c r="A21" s="94">
        <f t="shared" si="1"/>
        <v>18</v>
      </c>
      <c r="B21" s="95">
        <v>23690</v>
      </c>
      <c r="C21" s="85" t="s">
        <v>2939</v>
      </c>
      <c r="D21" s="85" t="str">
        <f t="shared" si="0"/>
        <v>DIREKCIJA ZA KORIŠTENJE SLUŽBENIH ZRAKOPLOVA (23690)</v>
      </c>
      <c r="E21" s="85" t="s">
        <v>2940</v>
      </c>
      <c r="F21" s="85" t="s">
        <v>2941</v>
      </c>
      <c r="G21" s="96">
        <v>1604686</v>
      </c>
      <c r="H21" s="97" t="s">
        <v>2942</v>
      </c>
      <c r="J21" s="88"/>
    </row>
    <row r="22" spans="1:10" ht="15" customHeight="1">
      <c r="A22" s="94">
        <f t="shared" si="1"/>
        <v>19</v>
      </c>
      <c r="B22" s="95">
        <v>47422</v>
      </c>
      <c r="C22" s="85" t="s">
        <v>2943</v>
      </c>
      <c r="D22" s="85" t="str">
        <f t="shared" si="0"/>
        <v>URED ZA LJUDSKA PRAVA I PRAVA NACIONALNH MANJINA (47422)</v>
      </c>
      <c r="E22" s="85" t="s">
        <v>2927</v>
      </c>
      <c r="F22" s="85" t="s">
        <v>20</v>
      </c>
      <c r="G22" s="96">
        <v>2872781</v>
      </c>
      <c r="H22" s="97" t="s">
        <v>2944</v>
      </c>
      <c r="J22" s="88"/>
    </row>
    <row r="23" spans="1:10" ht="15" customHeight="1">
      <c r="A23" s="94">
        <f t="shared" si="1"/>
        <v>20</v>
      </c>
      <c r="B23" s="95">
        <v>48066</v>
      </c>
      <c r="C23" s="85" t="s">
        <v>2945</v>
      </c>
      <c r="D23" s="85" t="str">
        <f t="shared" si="0"/>
        <v>URED KOMISIJE ZA ODNOSE S VJERSKIM ZAJEDNICAMA (48066)</v>
      </c>
      <c r="E23" s="85" t="s">
        <v>2927</v>
      </c>
      <c r="F23" s="85" t="s">
        <v>20</v>
      </c>
      <c r="G23" s="98" t="s">
        <v>2946</v>
      </c>
      <c r="H23" s="97" t="s">
        <v>2947</v>
      </c>
      <c r="J23" s="88"/>
    </row>
    <row r="24" spans="1:10" ht="15" customHeight="1">
      <c r="A24" s="94">
        <f t="shared" si="1"/>
        <v>21</v>
      </c>
      <c r="B24" s="95">
        <v>24051</v>
      </c>
      <c r="C24" s="85" t="s">
        <v>2948</v>
      </c>
      <c r="D24" s="85" t="str">
        <f t="shared" si="0"/>
        <v>URED ZA RAVNOPRAVNOST SPOLOVA (24051)</v>
      </c>
      <c r="E24" s="85" t="s">
        <v>2927</v>
      </c>
      <c r="F24" s="85" t="s">
        <v>20</v>
      </c>
      <c r="G24" s="96">
        <v>1815342</v>
      </c>
      <c r="H24" s="97" t="s">
        <v>2949</v>
      </c>
      <c r="I24" s="99"/>
      <c r="J24" s="88"/>
    </row>
    <row r="25" spans="1:10" s="88" customFormat="1" ht="15" customHeight="1">
      <c r="A25" s="82">
        <f t="shared" si="1"/>
        <v>22</v>
      </c>
      <c r="B25" s="90">
        <v>20157</v>
      </c>
      <c r="C25" s="84" t="s">
        <v>2950</v>
      </c>
      <c r="D25" s="85" t="str">
        <f t="shared" si="0"/>
        <v>MINISTARSTVO FINANCIJA (20157)</v>
      </c>
      <c r="E25" s="84" t="s">
        <v>2951</v>
      </c>
      <c r="F25" s="84" t="s">
        <v>20</v>
      </c>
      <c r="G25" s="86">
        <v>3205991</v>
      </c>
      <c r="H25" s="87" t="s">
        <v>2952</v>
      </c>
    </row>
    <row r="26" spans="1:10" ht="15" customHeight="1">
      <c r="A26" s="94">
        <f>+A25+1</f>
        <v>23</v>
      </c>
      <c r="B26" s="95">
        <v>43732</v>
      </c>
      <c r="C26" s="85" t="s">
        <v>2953</v>
      </c>
      <c r="D26" s="85" t="str">
        <f t="shared" si="0"/>
        <v>AGENCIJA ZA REVIZIJU SUSTAVA PROVEDBE PROGRAMA EUROPSKE UNIJE (43732)</v>
      </c>
      <c r="E26" s="85" t="s">
        <v>2954</v>
      </c>
      <c r="F26" s="85" t="s">
        <v>20</v>
      </c>
      <c r="G26" s="96">
        <v>2400774</v>
      </c>
      <c r="H26" s="97" t="s">
        <v>2955</v>
      </c>
      <c r="J26" s="88"/>
    </row>
    <row r="27" spans="1:10" ht="15" customHeight="1">
      <c r="A27" s="94">
        <f t="shared" si="1"/>
        <v>24</v>
      </c>
      <c r="B27" s="95">
        <v>49286</v>
      </c>
      <c r="C27" s="85" t="s">
        <v>2956</v>
      </c>
      <c r="D27" s="85" t="str">
        <f t="shared" si="0"/>
        <v>ODBOR ZA STANDARDE FINANCIJSKOG IZVJEŠTAVANJA (49286)</v>
      </c>
      <c r="E27" s="85" t="s">
        <v>2951</v>
      </c>
      <c r="F27" s="85" t="s">
        <v>20</v>
      </c>
      <c r="G27" s="98" t="s">
        <v>2957</v>
      </c>
      <c r="H27" s="97" t="s">
        <v>2958</v>
      </c>
      <c r="J27" s="88"/>
    </row>
    <row r="28" spans="1:10" s="88" customFormat="1" ht="15" customHeight="1">
      <c r="A28" s="82">
        <f t="shared" si="1"/>
        <v>25</v>
      </c>
      <c r="B28" s="90">
        <v>40834</v>
      </c>
      <c r="C28" s="91" t="s">
        <v>2959</v>
      </c>
      <c r="D28" s="85" t="str">
        <f t="shared" si="0"/>
        <v>SIGURNOSNO OBAVJEŠTAJNA AGENCIJA (40834)</v>
      </c>
      <c r="E28" s="91" t="s">
        <v>2960</v>
      </c>
      <c r="F28" s="91" t="s">
        <v>20</v>
      </c>
      <c r="G28" s="92">
        <v>2111004</v>
      </c>
      <c r="H28" s="93" t="s">
        <v>2961</v>
      </c>
    </row>
    <row r="29" spans="1:10" s="88" customFormat="1" ht="15" customHeight="1">
      <c r="A29" s="82">
        <f t="shared" si="1"/>
        <v>26</v>
      </c>
      <c r="B29" s="90">
        <v>47334</v>
      </c>
      <c r="C29" s="91" t="s">
        <v>2962</v>
      </c>
      <c r="D29" s="85" t="str">
        <f t="shared" si="0"/>
        <v>SREDIŠNJI DRŽAVNI URED ZA SREDIŠNJU JAVNU NABAVU (47334)</v>
      </c>
      <c r="E29" s="91" t="s">
        <v>2963</v>
      </c>
      <c r="F29" s="91" t="s">
        <v>20</v>
      </c>
      <c r="G29" s="92">
        <v>2840731</v>
      </c>
      <c r="H29" s="93" t="s">
        <v>2964</v>
      </c>
    </row>
    <row r="30" spans="1:10" s="88" customFormat="1" ht="15" customHeight="1">
      <c r="A30" s="82">
        <f t="shared" si="1"/>
        <v>27</v>
      </c>
      <c r="B30" s="90">
        <v>174</v>
      </c>
      <c r="C30" s="91" t="s">
        <v>2965</v>
      </c>
      <c r="D30" s="85" t="str">
        <f t="shared" si="0"/>
        <v>MINISTARSTVO OBRANE (174)</v>
      </c>
      <c r="E30" s="91" t="s">
        <v>2966</v>
      </c>
      <c r="F30" s="91" t="s">
        <v>20</v>
      </c>
      <c r="G30" s="92">
        <v>3207595</v>
      </c>
      <c r="H30" s="93" t="s">
        <v>2967</v>
      </c>
    </row>
    <row r="31" spans="1:10" s="88" customFormat="1" ht="15" customHeight="1">
      <c r="A31" s="82">
        <f t="shared" si="1"/>
        <v>28</v>
      </c>
      <c r="B31" s="90">
        <v>47439</v>
      </c>
      <c r="C31" s="91" t="s">
        <v>2968</v>
      </c>
      <c r="D31" s="85" t="str">
        <f t="shared" si="0"/>
        <v>SREDIŠNJI DRŽAVNI URED ZA HRVATE IZVAN REPUBLIKE HRVATSKE (47439)</v>
      </c>
      <c r="E31" s="91" t="s">
        <v>2969</v>
      </c>
      <c r="F31" s="91" t="s">
        <v>20</v>
      </c>
      <c r="G31" s="92">
        <v>2875004</v>
      </c>
      <c r="H31" s="93" t="s">
        <v>2970</v>
      </c>
    </row>
    <row r="32" spans="1:10" s="88" customFormat="1" ht="15" customHeight="1">
      <c r="A32" s="94">
        <f t="shared" si="1"/>
        <v>29</v>
      </c>
      <c r="B32" s="95">
        <v>25917</v>
      </c>
      <c r="C32" s="85" t="s">
        <v>2971</v>
      </c>
      <c r="D32" s="85" t="str">
        <f t="shared" si="0"/>
        <v>HRVATSKA MATICA ISELJENIKA (25917)</v>
      </c>
      <c r="E32" s="85" t="s">
        <v>390</v>
      </c>
      <c r="F32" s="85" t="s">
        <v>20</v>
      </c>
      <c r="G32" s="96">
        <v>3277348</v>
      </c>
      <c r="H32" s="97" t="s">
        <v>2972</v>
      </c>
    </row>
    <row r="33" spans="1:10" s="88" customFormat="1" ht="15" customHeight="1">
      <c r="A33" s="82">
        <f t="shared" si="1"/>
        <v>30</v>
      </c>
      <c r="B33" s="90">
        <v>47932</v>
      </c>
      <c r="C33" s="91" t="s">
        <v>2973</v>
      </c>
      <c r="D33" s="85" t="str">
        <f t="shared" si="0"/>
        <v>SREDIŠNJI DRŽAVNI URED ZA OBNOVU I STAMBENO ZBRINJAVANJE  (47932)</v>
      </c>
      <c r="E33" s="91" t="s">
        <v>2974</v>
      </c>
      <c r="F33" s="91" t="s">
        <v>20</v>
      </c>
      <c r="G33" s="92">
        <v>4041186</v>
      </c>
      <c r="H33" s="93" t="s">
        <v>2975</v>
      </c>
    </row>
    <row r="34" spans="1:10" s="88" customFormat="1" ht="15" customHeight="1">
      <c r="A34" s="82">
        <f t="shared" si="1"/>
        <v>31</v>
      </c>
      <c r="B34" s="90">
        <v>49585</v>
      </c>
      <c r="C34" s="91" t="s">
        <v>2976</v>
      </c>
      <c r="D34" s="85" t="str">
        <f t="shared" si="0"/>
        <v>SREDIŠNJI DRŽAVNI URED ZA RAZVOJ DIGITALNOG DRUŠTVA (49585)</v>
      </c>
      <c r="E34" s="91" t="s">
        <v>2963</v>
      </c>
      <c r="F34" s="91" t="s">
        <v>20</v>
      </c>
      <c r="G34" s="100" t="s">
        <v>2977</v>
      </c>
      <c r="H34" s="93" t="s">
        <v>2978</v>
      </c>
    </row>
    <row r="35" spans="1:10" s="88" customFormat="1" ht="15" customHeight="1">
      <c r="A35" s="82">
        <f t="shared" si="1"/>
        <v>32</v>
      </c>
      <c r="B35" s="90">
        <v>51409</v>
      </c>
      <c r="C35" s="91" t="s">
        <v>2979</v>
      </c>
      <c r="D35" s="85" t="str">
        <f t="shared" si="0"/>
        <v>SREDIŠNJI DRŽAVNI URED ZA DEMOGRAFIJU I MLADE (51409)</v>
      </c>
      <c r="E35" s="91" t="s">
        <v>2980</v>
      </c>
      <c r="F35" s="91" t="s">
        <v>20</v>
      </c>
      <c r="G35" s="100">
        <v>5292441</v>
      </c>
      <c r="H35" s="93" t="s">
        <v>2981</v>
      </c>
    </row>
    <row r="36" spans="1:10" s="88" customFormat="1" ht="15" customHeight="1">
      <c r="A36" s="82">
        <f t="shared" si="1"/>
        <v>33</v>
      </c>
      <c r="B36" s="90">
        <v>50985</v>
      </c>
      <c r="C36" s="91" t="s">
        <v>2982</v>
      </c>
      <c r="D36" s="85" t="str">
        <f t="shared" si="0"/>
        <v>HRVATSKA VATROGASNA ZAJEDNICA (50985)</v>
      </c>
      <c r="E36" s="91" t="s">
        <v>2983</v>
      </c>
      <c r="F36" s="91" t="s">
        <v>20</v>
      </c>
      <c r="G36" s="92">
        <v>5205689</v>
      </c>
      <c r="H36" s="93" t="s">
        <v>2984</v>
      </c>
    </row>
    <row r="37" spans="1:10" s="88" customFormat="1" ht="15" customHeight="1">
      <c r="A37" s="94">
        <f t="shared" si="1"/>
        <v>34</v>
      </c>
      <c r="B37" s="95">
        <v>51853</v>
      </c>
      <c r="C37" s="85" t="s">
        <v>2985</v>
      </c>
      <c r="D37" s="85" t="str">
        <f t="shared" si="0"/>
        <v>DRŽAVNA VATROGASNA ŠKOLA (51853)</v>
      </c>
      <c r="E37" s="85" t="s">
        <v>2986</v>
      </c>
      <c r="F37" s="85" t="s">
        <v>20</v>
      </c>
      <c r="G37" s="96">
        <v>5379229</v>
      </c>
      <c r="H37" s="97">
        <v>68850110329</v>
      </c>
    </row>
    <row r="38" spans="1:10" s="88" customFormat="1" ht="15" customHeight="1">
      <c r="A38" s="82">
        <f t="shared" si="1"/>
        <v>35</v>
      </c>
      <c r="B38" s="90">
        <v>713</v>
      </c>
      <c r="C38" s="91" t="s">
        <v>2987</v>
      </c>
      <c r="D38" s="85" t="str">
        <f t="shared" si="0"/>
        <v>MINISTARSTVO UNUTARNJIH POSLOVA (713)</v>
      </c>
      <c r="E38" s="91" t="s">
        <v>2988</v>
      </c>
      <c r="F38" s="91" t="s">
        <v>20</v>
      </c>
      <c r="G38" s="92">
        <v>3281418</v>
      </c>
      <c r="H38" s="93" t="s">
        <v>2989</v>
      </c>
    </row>
    <row r="39" spans="1:10" s="88" customFormat="1" ht="15" customHeight="1">
      <c r="A39" s="82">
        <f t="shared" si="1"/>
        <v>36</v>
      </c>
      <c r="B39" s="90">
        <v>47037</v>
      </c>
      <c r="C39" s="91" t="s">
        <v>2990</v>
      </c>
      <c r="D39" s="85" t="str">
        <f t="shared" si="0"/>
        <v>MINISTARSTVO HRVATSKIH BRANITELJA (47037)</v>
      </c>
      <c r="E39" s="101" t="s">
        <v>2980</v>
      </c>
      <c r="F39" s="91" t="s">
        <v>20</v>
      </c>
      <c r="G39" s="92">
        <v>2829541</v>
      </c>
      <c r="H39" s="93" t="s">
        <v>2991</v>
      </c>
    </row>
    <row r="40" spans="1:10" s="88" customFormat="1" ht="15" customHeight="1">
      <c r="A40" s="94">
        <f t="shared" si="1"/>
        <v>37</v>
      </c>
      <c r="B40" s="95">
        <v>48314</v>
      </c>
      <c r="C40" s="85" t="s">
        <v>2992</v>
      </c>
      <c r="D40" s="85" t="str">
        <f t="shared" si="0"/>
        <v>JAVNA USTANOVA MEMORIJALNI CENTAR DOMOVINSKOG RATA VUKOVAR (48314)</v>
      </c>
      <c r="E40" s="85" t="s">
        <v>2993</v>
      </c>
      <c r="F40" s="85" t="s">
        <v>305</v>
      </c>
      <c r="G40" s="96">
        <v>4140966</v>
      </c>
      <c r="H40" s="97" t="s">
        <v>2994</v>
      </c>
    </row>
    <row r="41" spans="1:10" ht="15" customHeight="1">
      <c r="A41" s="94">
        <f t="shared" si="1"/>
        <v>38</v>
      </c>
      <c r="B41" s="95">
        <v>48710</v>
      </c>
      <c r="C41" s="85" t="s">
        <v>2995</v>
      </c>
      <c r="D41" s="85" t="str">
        <f t="shared" si="0"/>
        <v>DOM HRVATSKIH VETERANA (48710)</v>
      </c>
      <c r="E41" s="85" t="s">
        <v>2996</v>
      </c>
      <c r="F41" s="85" t="s">
        <v>20</v>
      </c>
      <c r="G41" s="96">
        <v>4335635</v>
      </c>
      <c r="H41" s="97" t="s">
        <v>2997</v>
      </c>
      <c r="J41" s="88"/>
    </row>
    <row r="42" spans="1:10" ht="15" customHeight="1">
      <c r="A42" s="94">
        <f t="shared" si="1"/>
        <v>39</v>
      </c>
      <c r="B42" s="95">
        <v>52313</v>
      </c>
      <c r="C42" s="85" t="s">
        <v>2998</v>
      </c>
      <c r="D42" s="85" t="str">
        <f t="shared" si="0"/>
        <v>VETERANSKI CENTAR (52313)</v>
      </c>
      <c r="E42" s="85" t="s">
        <v>2999</v>
      </c>
      <c r="F42" s="85" t="s">
        <v>20</v>
      </c>
      <c r="G42" s="96">
        <v>5475139</v>
      </c>
      <c r="H42" s="97">
        <v>38617796847</v>
      </c>
      <c r="J42" s="88"/>
    </row>
    <row r="43" spans="1:10" s="88" customFormat="1" ht="15" customHeight="1">
      <c r="A43" s="82">
        <f t="shared" si="1"/>
        <v>40</v>
      </c>
      <c r="B43" s="90">
        <v>721</v>
      </c>
      <c r="C43" s="91" t="s">
        <v>3000</v>
      </c>
      <c r="D43" s="85" t="str">
        <f t="shared" si="0"/>
        <v>MINISTARSTVO VANJSKIH I EUROPSKIH POSLOVA (721)</v>
      </c>
      <c r="E43" s="91" t="s">
        <v>3001</v>
      </c>
      <c r="F43" s="91" t="s">
        <v>20</v>
      </c>
      <c r="G43" s="92">
        <v>3230040</v>
      </c>
      <c r="H43" s="93" t="s">
        <v>3002</v>
      </c>
    </row>
    <row r="44" spans="1:10" s="88" customFormat="1" ht="15" customHeight="1">
      <c r="A44" s="82">
        <f t="shared" si="1"/>
        <v>41</v>
      </c>
      <c r="B44" s="90">
        <v>47852</v>
      </c>
      <c r="C44" s="91" t="s">
        <v>3003</v>
      </c>
      <c r="D44" s="85" t="str">
        <f t="shared" si="0"/>
        <v>POVJERENSTVO ZA ODLUČIVANJE O SUKOBU INTERESA (47852)</v>
      </c>
      <c r="E44" s="91" t="s">
        <v>3004</v>
      </c>
      <c r="F44" s="91" t="s">
        <v>20</v>
      </c>
      <c r="G44" s="92">
        <v>1850113</v>
      </c>
      <c r="H44" s="93" t="s">
        <v>3005</v>
      </c>
    </row>
    <row r="45" spans="1:10" s="88" customFormat="1" ht="15.75" customHeight="1">
      <c r="A45" s="82">
        <f t="shared" si="1"/>
        <v>42</v>
      </c>
      <c r="B45" s="90">
        <v>756</v>
      </c>
      <c r="C45" s="91" t="s">
        <v>3006</v>
      </c>
      <c r="D45" s="85" t="str">
        <f t="shared" si="0"/>
        <v>MINISTARSTVO KULTURE I MEDIJA (756)</v>
      </c>
      <c r="E45" s="91" t="s">
        <v>3007</v>
      </c>
      <c r="F45" s="91" t="s">
        <v>20</v>
      </c>
      <c r="G45" s="92">
        <v>931608</v>
      </c>
      <c r="H45" s="93" t="s">
        <v>3008</v>
      </c>
    </row>
    <row r="46" spans="1:10" s="88" customFormat="1" ht="15" customHeight="1">
      <c r="A46" s="94">
        <f t="shared" si="1"/>
        <v>43</v>
      </c>
      <c r="B46" s="95">
        <v>789</v>
      </c>
      <c r="C46" s="85" t="s">
        <v>3009</v>
      </c>
      <c r="D46" s="85" t="str">
        <f t="shared" si="0"/>
        <v>DRŽAVNI ARHIV U BJELOVARU (789)</v>
      </c>
      <c r="E46" s="85" t="s">
        <v>3010</v>
      </c>
      <c r="F46" s="85" t="s">
        <v>3011</v>
      </c>
      <c r="G46" s="96">
        <v>3316734</v>
      </c>
      <c r="H46" s="97" t="s">
        <v>3012</v>
      </c>
    </row>
    <row r="47" spans="1:10" s="88" customFormat="1" ht="15" customHeight="1">
      <c r="A47" s="94">
        <f t="shared" si="1"/>
        <v>44</v>
      </c>
      <c r="B47" s="95">
        <v>797</v>
      </c>
      <c r="C47" s="85" t="s">
        <v>3013</v>
      </c>
      <c r="D47" s="85" t="str">
        <f t="shared" si="0"/>
        <v>DRŽAVNI ARHIV U DUBROVNIKU (797)</v>
      </c>
      <c r="E47" s="85" t="s">
        <v>3014</v>
      </c>
      <c r="F47" s="85" t="s">
        <v>103</v>
      </c>
      <c r="G47" s="96">
        <v>3303870</v>
      </c>
      <c r="H47" s="97" t="s">
        <v>3015</v>
      </c>
    </row>
    <row r="48" spans="1:10" s="88" customFormat="1" ht="15" customHeight="1">
      <c r="A48" s="94">
        <f t="shared" si="1"/>
        <v>45</v>
      </c>
      <c r="B48" s="95">
        <v>23577</v>
      </c>
      <c r="C48" s="85" t="s">
        <v>3016</v>
      </c>
      <c r="D48" s="85" t="str">
        <f t="shared" si="0"/>
        <v>DRŽAVNI ARHIV U GOSPIĆU (23577)</v>
      </c>
      <c r="E48" s="85" t="s">
        <v>3017</v>
      </c>
      <c r="F48" s="85" t="s">
        <v>313</v>
      </c>
      <c r="G48" s="96">
        <v>1475444</v>
      </c>
      <c r="H48" s="97" t="s">
        <v>3018</v>
      </c>
    </row>
    <row r="49" spans="1:8" s="88" customFormat="1" ht="15" customHeight="1">
      <c r="A49" s="94">
        <f t="shared" si="1"/>
        <v>46</v>
      </c>
      <c r="B49" s="95">
        <v>801</v>
      </c>
      <c r="C49" s="85" t="s">
        <v>3019</v>
      </c>
      <c r="D49" s="85" t="str">
        <f t="shared" si="0"/>
        <v>DRŽAVNI ARHIV U KARLOVCU (801)</v>
      </c>
      <c r="E49" s="85" t="s">
        <v>3020</v>
      </c>
      <c r="F49" s="85" t="s">
        <v>317</v>
      </c>
      <c r="G49" s="96">
        <v>3123367</v>
      </c>
      <c r="H49" s="97" t="s">
        <v>3021</v>
      </c>
    </row>
    <row r="50" spans="1:8" s="88" customFormat="1" ht="15" customHeight="1">
      <c r="A50" s="94">
        <f t="shared" si="1"/>
        <v>47</v>
      </c>
      <c r="B50" s="95">
        <v>810</v>
      </c>
      <c r="C50" s="85" t="s">
        <v>3022</v>
      </c>
      <c r="D50" s="85" t="str">
        <f t="shared" si="0"/>
        <v>DRŽAVNI ARHIV U OSIJEKU (810)</v>
      </c>
      <c r="E50" s="85" t="s">
        <v>3023</v>
      </c>
      <c r="F50" s="85" t="s">
        <v>39</v>
      </c>
      <c r="G50" s="96">
        <v>3014223</v>
      </c>
      <c r="H50" s="97" t="s">
        <v>3024</v>
      </c>
    </row>
    <row r="51" spans="1:8" s="88" customFormat="1" ht="15" customHeight="1">
      <c r="A51" s="94">
        <f t="shared" si="1"/>
        <v>48</v>
      </c>
      <c r="B51" s="95">
        <v>828</v>
      </c>
      <c r="C51" s="85" t="s">
        <v>3025</v>
      </c>
      <c r="D51" s="85" t="str">
        <f t="shared" si="0"/>
        <v>DRŽAVNI ARHIV U PAZINU (828)</v>
      </c>
      <c r="E51" s="85" t="s">
        <v>3026</v>
      </c>
      <c r="F51" s="85" t="s">
        <v>3027</v>
      </c>
      <c r="G51" s="96">
        <v>3089240</v>
      </c>
      <c r="H51" s="97" t="s">
        <v>3028</v>
      </c>
    </row>
    <row r="52" spans="1:8" s="88" customFormat="1" ht="15" customHeight="1">
      <c r="A52" s="94">
        <f t="shared" si="1"/>
        <v>49</v>
      </c>
      <c r="B52" s="95">
        <v>836</v>
      </c>
      <c r="C52" s="85" t="s">
        <v>3029</v>
      </c>
      <c r="D52" s="85" t="str">
        <f t="shared" si="0"/>
        <v>DRŽAVNI ARHIV U RIJECI (836)</v>
      </c>
      <c r="E52" s="85" t="s">
        <v>3030</v>
      </c>
      <c r="F52" s="85" t="s">
        <v>108</v>
      </c>
      <c r="G52" s="96">
        <v>3321088</v>
      </c>
      <c r="H52" s="97" t="s">
        <v>3031</v>
      </c>
    </row>
    <row r="53" spans="1:8" s="88" customFormat="1" ht="15" customHeight="1">
      <c r="A53" s="94">
        <f t="shared" si="1"/>
        <v>50</v>
      </c>
      <c r="B53" s="95">
        <v>844</v>
      </c>
      <c r="C53" s="85" t="s">
        <v>3032</v>
      </c>
      <c r="D53" s="85" t="str">
        <f t="shared" si="0"/>
        <v>DRŽAVNI ARHIV U SISKU (844)</v>
      </c>
      <c r="E53" s="85" t="s">
        <v>3033</v>
      </c>
      <c r="F53" s="85" t="s">
        <v>267</v>
      </c>
      <c r="G53" s="96">
        <v>3313824</v>
      </c>
      <c r="H53" s="97" t="s">
        <v>3034</v>
      </c>
    </row>
    <row r="54" spans="1:8" s="88" customFormat="1" ht="15" customHeight="1">
      <c r="A54" s="94">
        <f t="shared" si="1"/>
        <v>51</v>
      </c>
      <c r="B54" s="95">
        <v>852</v>
      </c>
      <c r="C54" s="85" t="s">
        <v>3035</v>
      </c>
      <c r="D54" s="85" t="str">
        <f t="shared" si="0"/>
        <v>DRŽAVNI ARHIV U SLAVONSKOM BRODU (852)</v>
      </c>
      <c r="E54" s="85" t="s">
        <v>3036</v>
      </c>
      <c r="F54" s="85" t="s">
        <v>151</v>
      </c>
      <c r="G54" s="96">
        <v>3071162</v>
      </c>
      <c r="H54" s="97" t="s">
        <v>3037</v>
      </c>
    </row>
    <row r="55" spans="1:8" s="88" customFormat="1" ht="15" customHeight="1">
      <c r="A55" s="94">
        <f t="shared" si="1"/>
        <v>52</v>
      </c>
      <c r="B55" s="95">
        <v>869</v>
      </c>
      <c r="C55" s="85" t="s">
        <v>3038</v>
      </c>
      <c r="D55" s="85" t="str">
        <f t="shared" si="0"/>
        <v>DRŽAVNI ARHIV U SPLITU (869)</v>
      </c>
      <c r="E55" s="85" t="s">
        <v>3039</v>
      </c>
      <c r="F55" s="85" t="s">
        <v>155</v>
      </c>
      <c r="G55" s="96">
        <v>3118452</v>
      </c>
      <c r="H55" s="97" t="s">
        <v>3040</v>
      </c>
    </row>
    <row r="56" spans="1:8" s="88" customFormat="1" ht="15" customHeight="1">
      <c r="A56" s="94">
        <f t="shared" si="1"/>
        <v>53</v>
      </c>
      <c r="B56" s="95">
        <v>43915</v>
      </c>
      <c r="C56" s="85" t="s">
        <v>3041</v>
      </c>
      <c r="D56" s="85" t="str">
        <f t="shared" si="0"/>
        <v>DRŽAVNI ARHIV U ŠIBENIKU (43915)</v>
      </c>
      <c r="E56" s="85" t="s">
        <v>3042</v>
      </c>
      <c r="F56" s="85" t="s">
        <v>324</v>
      </c>
      <c r="G56" s="96">
        <v>2435411</v>
      </c>
      <c r="H56" s="97" t="s">
        <v>3043</v>
      </c>
    </row>
    <row r="57" spans="1:8" s="88" customFormat="1" ht="15" customHeight="1">
      <c r="A57" s="94">
        <f t="shared" si="1"/>
        <v>54</v>
      </c>
      <c r="B57" s="95">
        <v>877</v>
      </c>
      <c r="C57" s="85" t="s">
        <v>3044</v>
      </c>
      <c r="D57" s="85" t="str">
        <f t="shared" si="0"/>
        <v>DRŽAVNI ARHIV U VARAŽDINU (877)</v>
      </c>
      <c r="E57" s="85" t="s">
        <v>3045</v>
      </c>
      <c r="F57" s="85" t="s">
        <v>27</v>
      </c>
      <c r="G57" s="96">
        <v>3006166</v>
      </c>
      <c r="H57" s="97" t="s">
        <v>3046</v>
      </c>
    </row>
    <row r="58" spans="1:8" s="88" customFormat="1" ht="15" customHeight="1">
      <c r="A58" s="94">
        <f t="shared" si="1"/>
        <v>55</v>
      </c>
      <c r="B58" s="95">
        <v>44493</v>
      </c>
      <c r="C58" s="85" t="s">
        <v>3047</v>
      </c>
      <c r="D58" s="85" t="str">
        <f t="shared" si="0"/>
        <v>DRŽAVNI ARHIV U VIROVITICI  (44493)</v>
      </c>
      <c r="E58" s="85" t="s">
        <v>3048</v>
      </c>
      <c r="F58" s="85" t="s">
        <v>328</v>
      </c>
      <c r="G58" s="96">
        <v>2494841</v>
      </c>
      <c r="H58" s="97" t="s">
        <v>3049</v>
      </c>
    </row>
    <row r="59" spans="1:8" s="88" customFormat="1" ht="15" customHeight="1">
      <c r="A59" s="94">
        <f t="shared" si="1"/>
        <v>56</v>
      </c>
      <c r="B59" s="95">
        <v>43636</v>
      </c>
      <c r="C59" s="85" t="s">
        <v>3050</v>
      </c>
      <c r="D59" s="85" t="str">
        <f t="shared" si="0"/>
        <v>DRŽAVNI ARHIV U VUKOVARU  (43636)</v>
      </c>
      <c r="E59" s="85" t="s">
        <v>3051</v>
      </c>
      <c r="F59" s="85" t="s">
        <v>305</v>
      </c>
      <c r="G59" s="96">
        <v>2334712</v>
      </c>
      <c r="H59" s="97" t="s">
        <v>3052</v>
      </c>
    </row>
    <row r="60" spans="1:8" s="88" customFormat="1" ht="15" customHeight="1">
      <c r="A60" s="94">
        <f t="shared" si="1"/>
        <v>57</v>
      </c>
      <c r="B60" s="95">
        <v>885</v>
      </c>
      <c r="C60" s="85" t="s">
        <v>3053</v>
      </c>
      <c r="D60" s="85" t="str">
        <f t="shared" si="0"/>
        <v>DRŽAVNI ARHIV U ZADRU (885)</v>
      </c>
      <c r="E60" s="85" t="s">
        <v>3054</v>
      </c>
      <c r="F60" s="85" t="s">
        <v>196</v>
      </c>
      <c r="G60" s="96">
        <v>3142019</v>
      </c>
      <c r="H60" s="97" t="s">
        <v>3055</v>
      </c>
    </row>
    <row r="61" spans="1:8" s="88" customFormat="1" ht="15" customHeight="1">
      <c r="A61" s="94">
        <f t="shared" si="1"/>
        <v>58</v>
      </c>
      <c r="B61" s="95">
        <v>893</v>
      </c>
      <c r="C61" s="85" t="s">
        <v>3056</v>
      </c>
      <c r="D61" s="85" t="str">
        <f t="shared" si="0"/>
        <v>DRŽAVNI ARHIV U ZAGREBU (893)</v>
      </c>
      <c r="E61" s="85" t="s">
        <v>3057</v>
      </c>
      <c r="F61" s="85" t="s">
        <v>20</v>
      </c>
      <c r="G61" s="96">
        <v>3224953</v>
      </c>
      <c r="H61" s="97" t="s">
        <v>3058</v>
      </c>
    </row>
    <row r="62" spans="1:8" s="88" customFormat="1" ht="15" customHeight="1">
      <c r="A62" s="94">
        <f t="shared" si="1"/>
        <v>59</v>
      </c>
      <c r="B62" s="95">
        <v>43644</v>
      </c>
      <c r="C62" s="85" t="s">
        <v>3059</v>
      </c>
      <c r="D62" s="85" t="str">
        <f t="shared" si="0"/>
        <v>DRŽAVNI ARHIV ZA MEĐIMURJE  (43644)</v>
      </c>
      <c r="E62" s="85" t="s">
        <v>3060</v>
      </c>
      <c r="F62" s="85" t="s">
        <v>3061</v>
      </c>
      <c r="G62" s="96">
        <v>2326086</v>
      </c>
      <c r="H62" s="97" t="s">
        <v>3062</v>
      </c>
    </row>
    <row r="63" spans="1:8" s="88" customFormat="1" ht="15" customHeight="1">
      <c r="A63" s="94">
        <f t="shared" si="1"/>
        <v>60</v>
      </c>
      <c r="B63" s="95">
        <v>764</v>
      </c>
      <c r="C63" s="85" t="s">
        <v>3063</v>
      </c>
      <c r="D63" s="85" t="str">
        <f t="shared" si="0"/>
        <v>HRVATSKI DRŽAVNI ARHIV (764)</v>
      </c>
      <c r="E63" s="85" t="s">
        <v>3064</v>
      </c>
      <c r="F63" s="85" t="s">
        <v>20</v>
      </c>
      <c r="G63" s="96">
        <v>3205380</v>
      </c>
      <c r="H63" s="97" t="s">
        <v>3065</v>
      </c>
    </row>
    <row r="64" spans="1:8" s="88" customFormat="1" ht="15" customHeight="1">
      <c r="A64" s="94">
        <f t="shared" si="1"/>
        <v>61</v>
      </c>
      <c r="B64" s="95">
        <v>40623</v>
      </c>
      <c r="C64" s="85" t="s">
        <v>3066</v>
      </c>
      <c r="D64" s="85" t="str">
        <f t="shared" si="0"/>
        <v>HRVATSKI MEMORIJALNO-DOKUMENTACIJSKI CENTAR DOMOVINSKOGA RATA (40623)</v>
      </c>
      <c r="E64" s="85" t="s">
        <v>3067</v>
      </c>
      <c r="F64" s="85" t="s">
        <v>20</v>
      </c>
      <c r="G64" s="96">
        <v>1909592</v>
      </c>
      <c r="H64" s="97" t="s">
        <v>3068</v>
      </c>
    </row>
    <row r="65" spans="1:8" s="88" customFormat="1" ht="15" customHeight="1">
      <c r="A65" s="94">
        <f t="shared" si="1"/>
        <v>62</v>
      </c>
      <c r="B65" s="95">
        <v>924</v>
      </c>
      <c r="C65" s="85" t="s">
        <v>3069</v>
      </c>
      <c r="D65" s="85" t="str">
        <f t="shared" si="0"/>
        <v>ARHEOLOŠKI MUZEJ ISTRE (924)</v>
      </c>
      <c r="E65" s="85" t="s">
        <v>3070</v>
      </c>
      <c r="F65" s="85" t="s">
        <v>95</v>
      </c>
      <c r="G65" s="96">
        <v>3203727</v>
      </c>
      <c r="H65" s="97" t="s">
        <v>3071</v>
      </c>
    </row>
    <row r="66" spans="1:8" s="88" customFormat="1" ht="15" customHeight="1">
      <c r="A66" s="94">
        <f t="shared" si="1"/>
        <v>63</v>
      </c>
      <c r="B66" s="95">
        <v>40631</v>
      </c>
      <c r="C66" s="85" t="s">
        <v>3072</v>
      </c>
      <c r="D66" s="85" t="str">
        <f t="shared" si="0"/>
        <v>ARHEOLOŠKI MUZEJ NARONA (40631)</v>
      </c>
      <c r="E66" s="85" t="s">
        <v>3073</v>
      </c>
      <c r="F66" s="85" t="s">
        <v>3074</v>
      </c>
      <c r="G66" s="96">
        <v>2071061</v>
      </c>
      <c r="H66" s="97" t="s">
        <v>3075</v>
      </c>
    </row>
    <row r="67" spans="1:8" s="88" customFormat="1" ht="15" customHeight="1">
      <c r="A67" s="94">
        <f t="shared" si="1"/>
        <v>64</v>
      </c>
      <c r="B67" s="95">
        <v>50090</v>
      </c>
      <c r="C67" s="85" t="s">
        <v>3076</v>
      </c>
      <c r="D67" s="85" t="str">
        <f t="shared" si="0"/>
        <v>ARHEOLOŠKI MUZEJ OSIJEK (50090)</v>
      </c>
      <c r="E67" s="85" t="s">
        <v>3077</v>
      </c>
      <c r="F67" s="85" t="s">
        <v>39</v>
      </c>
      <c r="G67" s="96">
        <v>4857283</v>
      </c>
      <c r="H67" s="97" t="s">
        <v>3078</v>
      </c>
    </row>
    <row r="68" spans="1:8" s="88" customFormat="1" ht="15" customHeight="1">
      <c r="A68" s="94">
        <f t="shared" si="1"/>
        <v>65</v>
      </c>
      <c r="B68" s="95">
        <v>908</v>
      </c>
      <c r="C68" s="85" t="s">
        <v>3079</v>
      </c>
      <c r="D68" s="85" t="str">
        <f t="shared" ref="D68:D131" si="2">C68&amp;" ("&amp;B68&amp;")"</f>
        <v>ARHEOLOŠKI MUZEJ U SPLITU (908)</v>
      </c>
      <c r="E68" s="85" t="s">
        <v>3080</v>
      </c>
      <c r="F68" s="85" t="s">
        <v>155</v>
      </c>
      <c r="G68" s="96">
        <v>3118380</v>
      </c>
      <c r="H68" s="97" t="s">
        <v>3081</v>
      </c>
    </row>
    <row r="69" spans="1:8" s="88" customFormat="1" ht="15" customHeight="1">
      <c r="A69" s="94">
        <f t="shared" si="1"/>
        <v>66</v>
      </c>
      <c r="B69" s="95">
        <v>916</v>
      </c>
      <c r="C69" s="85" t="s">
        <v>3082</v>
      </c>
      <c r="D69" s="85" t="str">
        <f t="shared" si="2"/>
        <v>ARHEOLOŠKI MUZEJ ZADAR (916)</v>
      </c>
      <c r="E69" s="85" t="s">
        <v>3083</v>
      </c>
      <c r="F69" s="85" t="s">
        <v>3084</v>
      </c>
      <c r="G69" s="96">
        <v>3132170</v>
      </c>
      <c r="H69" s="97" t="s">
        <v>3085</v>
      </c>
    </row>
    <row r="70" spans="1:8" s="88" customFormat="1" ht="15" customHeight="1">
      <c r="A70" s="94">
        <f t="shared" ref="A70:A121" si="3">+A69+1</f>
        <v>67</v>
      </c>
      <c r="B70" s="95">
        <v>932</v>
      </c>
      <c r="C70" s="85" t="s">
        <v>3086</v>
      </c>
      <c r="D70" s="85" t="str">
        <f t="shared" si="2"/>
        <v>DVOR TRAKOŠČAN (932)</v>
      </c>
      <c r="E70" s="85" t="s">
        <v>3087</v>
      </c>
      <c r="F70" s="85" t="s">
        <v>3088</v>
      </c>
      <c r="G70" s="96">
        <v>3125483</v>
      </c>
      <c r="H70" s="97" t="s">
        <v>3089</v>
      </c>
    </row>
    <row r="71" spans="1:8" s="88" customFormat="1" ht="15" customHeight="1">
      <c r="A71" s="94">
        <f t="shared" si="3"/>
        <v>68</v>
      </c>
      <c r="B71" s="95">
        <v>22242</v>
      </c>
      <c r="C71" s="102" t="s">
        <v>3090</v>
      </c>
      <c r="D71" s="85" t="str">
        <f t="shared" si="2"/>
        <v>GALERIJA KLOVIĆEVI DVORI (22242)</v>
      </c>
      <c r="E71" s="102" t="s">
        <v>3091</v>
      </c>
      <c r="F71" s="102" t="s">
        <v>20</v>
      </c>
      <c r="G71" s="103">
        <v>1426672</v>
      </c>
      <c r="H71" s="97" t="s">
        <v>3092</v>
      </c>
    </row>
    <row r="72" spans="1:8" s="88" customFormat="1" ht="15" customHeight="1">
      <c r="A72" s="94">
        <f t="shared" si="3"/>
        <v>69</v>
      </c>
      <c r="B72" s="95">
        <v>6146</v>
      </c>
      <c r="C72" s="85" t="s">
        <v>3093</v>
      </c>
      <c r="D72" s="85" t="str">
        <f t="shared" si="2"/>
        <v>HRVATSKI MUZEJ NAIVNE UMJETNOSTI (6146)</v>
      </c>
      <c r="E72" s="85" t="s">
        <v>3094</v>
      </c>
      <c r="F72" s="85" t="s">
        <v>20</v>
      </c>
      <c r="G72" s="96">
        <v>738751</v>
      </c>
      <c r="H72" s="97" t="s">
        <v>3095</v>
      </c>
    </row>
    <row r="73" spans="1:8" s="88" customFormat="1" ht="15" customHeight="1">
      <c r="A73" s="94">
        <f t="shared" si="3"/>
        <v>70</v>
      </c>
      <c r="B73" s="95">
        <v>43907</v>
      </c>
      <c r="C73" s="85" t="s">
        <v>3096</v>
      </c>
      <c r="D73" s="85" t="str">
        <f t="shared" si="2"/>
        <v>HRVATSKI MUZEJ TURIZMA (43907)</v>
      </c>
      <c r="E73" s="85" t="s">
        <v>3097</v>
      </c>
      <c r="F73" s="85" t="s">
        <v>119</v>
      </c>
      <c r="G73" s="96">
        <v>2298651</v>
      </c>
      <c r="H73" s="97" t="s">
        <v>3098</v>
      </c>
    </row>
    <row r="74" spans="1:8" s="88" customFormat="1" ht="15" customHeight="1">
      <c r="A74" s="94">
        <f t="shared" si="3"/>
        <v>71</v>
      </c>
      <c r="B74" s="95">
        <v>965</v>
      </c>
      <c r="C74" s="85" t="s">
        <v>3099</v>
      </c>
      <c r="D74" s="85" t="str">
        <f t="shared" si="2"/>
        <v>HRVATSKI POVIJESNI MUZEJ (965)</v>
      </c>
      <c r="E74" s="85" t="s">
        <v>3100</v>
      </c>
      <c r="F74" s="85" t="s">
        <v>20</v>
      </c>
      <c r="G74" s="96">
        <v>3212084</v>
      </c>
      <c r="H74" s="97" t="s">
        <v>3101</v>
      </c>
    </row>
    <row r="75" spans="1:8" s="88" customFormat="1" ht="15" customHeight="1">
      <c r="A75" s="94">
        <f t="shared" si="3"/>
        <v>72</v>
      </c>
      <c r="B75" s="95">
        <v>40682</v>
      </c>
      <c r="C75" s="85" t="s">
        <v>3102</v>
      </c>
      <c r="D75" s="85" t="str">
        <f t="shared" si="2"/>
        <v>HRVATSKI ŠPORTSKI MUZEJ (40682)</v>
      </c>
      <c r="E75" s="104" t="s">
        <v>3103</v>
      </c>
      <c r="F75" s="85" t="s">
        <v>20</v>
      </c>
      <c r="G75" s="103">
        <v>1783815</v>
      </c>
      <c r="H75" s="97" t="s">
        <v>3104</v>
      </c>
    </row>
    <row r="76" spans="1:8" s="88" customFormat="1" ht="15" customHeight="1">
      <c r="A76" s="94">
        <f t="shared" si="3"/>
        <v>73</v>
      </c>
      <c r="B76" s="95">
        <v>23593</v>
      </c>
      <c r="C76" s="85" t="s">
        <v>3105</v>
      </c>
      <c r="D76" s="85" t="str">
        <f t="shared" si="2"/>
        <v>J. U. SPOMEN PODRUČJE JASENOVAC (23593)</v>
      </c>
      <c r="E76" s="85" t="s">
        <v>3106</v>
      </c>
      <c r="F76" s="85" t="s">
        <v>3107</v>
      </c>
      <c r="G76" s="96">
        <v>3201678</v>
      </c>
      <c r="H76" s="97" t="s">
        <v>3108</v>
      </c>
    </row>
    <row r="77" spans="1:8" s="88" customFormat="1" ht="15" customHeight="1">
      <c r="A77" s="94">
        <f t="shared" si="3"/>
        <v>74</v>
      </c>
      <c r="B77" s="95">
        <v>22347</v>
      </c>
      <c r="C77" s="85" t="s">
        <v>3109</v>
      </c>
      <c r="D77" s="85" t="str">
        <f t="shared" si="2"/>
        <v>J. U. ZBIRKA UMJETNINA ANTE I WILTRUDE TOPIĆ MIMARA  (22347)</v>
      </c>
      <c r="E77" s="85" t="s">
        <v>3110</v>
      </c>
      <c r="F77" s="85" t="s">
        <v>20</v>
      </c>
      <c r="G77" s="96">
        <v>1425684</v>
      </c>
      <c r="H77" s="97" t="s">
        <v>3111</v>
      </c>
    </row>
    <row r="78" spans="1:8" s="88" customFormat="1" ht="15" customHeight="1">
      <c r="A78" s="94">
        <f t="shared" si="3"/>
        <v>75</v>
      </c>
      <c r="B78" s="95">
        <v>973</v>
      </c>
      <c r="C78" s="85" t="s">
        <v>3112</v>
      </c>
      <c r="D78" s="85" t="str">
        <f t="shared" si="2"/>
        <v>MODERNA GALERIJA (973)</v>
      </c>
      <c r="E78" s="85" t="s">
        <v>3113</v>
      </c>
      <c r="F78" s="85" t="s">
        <v>20</v>
      </c>
      <c r="G78" s="96">
        <v>3205240</v>
      </c>
      <c r="H78" s="97" t="s">
        <v>3114</v>
      </c>
    </row>
    <row r="79" spans="1:8" s="88" customFormat="1" ht="15" customHeight="1">
      <c r="A79" s="94">
        <f t="shared" si="3"/>
        <v>76</v>
      </c>
      <c r="B79" s="95">
        <v>42112</v>
      </c>
      <c r="C79" s="85" t="s">
        <v>3115</v>
      </c>
      <c r="D79" s="85" t="str">
        <f t="shared" si="2"/>
        <v>MUZEJ ANTIČKOG STAKLA ZADAR (42112)</v>
      </c>
      <c r="E79" s="85" t="s">
        <v>3116</v>
      </c>
      <c r="F79" s="85" t="s">
        <v>196</v>
      </c>
      <c r="G79" s="96">
        <v>2106698</v>
      </c>
      <c r="H79" s="97" t="s">
        <v>3117</v>
      </c>
    </row>
    <row r="80" spans="1:8" s="88" customFormat="1" ht="15" customHeight="1">
      <c r="A80" s="94">
        <f t="shared" si="3"/>
        <v>77</v>
      </c>
      <c r="B80" s="95">
        <v>990</v>
      </c>
      <c r="C80" s="85" t="s">
        <v>3118</v>
      </c>
      <c r="D80" s="85" t="str">
        <f t="shared" si="2"/>
        <v>MUZEJ HRVATSKIH ARHEOLOŠKIH SPOMENIKA SPLIT (990)</v>
      </c>
      <c r="E80" s="85" t="s">
        <v>3119</v>
      </c>
      <c r="F80" s="85" t="s">
        <v>155</v>
      </c>
      <c r="G80" s="96">
        <v>3119904</v>
      </c>
      <c r="H80" s="97" t="s">
        <v>3120</v>
      </c>
    </row>
    <row r="81" spans="1:10" s="88" customFormat="1" ht="15" customHeight="1">
      <c r="A81" s="94">
        <f t="shared" si="3"/>
        <v>78</v>
      </c>
      <c r="B81" s="95">
        <v>1011</v>
      </c>
      <c r="C81" s="85" t="s">
        <v>3121</v>
      </c>
      <c r="D81" s="85" t="str">
        <f t="shared" si="2"/>
        <v>MUZEJ HRVATSKOG ZAGORJA (1011)</v>
      </c>
      <c r="E81" s="85" t="s">
        <v>3122</v>
      </c>
      <c r="F81" s="85" t="s">
        <v>3123</v>
      </c>
      <c r="G81" s="96">
        <v>207349</v>
      </c>
      <c r="H81" s="97" t="s">
        <v>3124</v>
      </c>
    </row>
    <row r="82" spans="1:10" s="88" customFormat="1" ht="15" customHeight="1">
      <c r="A82" s="94">
        <f t="shared" si="3"/>
        <v>79</v>
      </c>
      <c r="B82" s="95">
        <v>1003</v>
      </c>
      <c r="C82" s="85" t="s">
        <v>3125</v>
      </c>
      <c r="D82" s="85" t="str">
        <f t="shared" si="2"/>
        <v>MUZEJ SLAVONIJE OSIJEK (1003)</v>
      </c>
      <c r="E82" s="85" t="s">
        <v>3126</v>
      </c>
      <c r="F82" s="85" t="s">
        <v>39</v>
      </c>
      <c r="G82" s="96">
        <v>3014207</v>
      </c>
      <c r="H82" s="97" t="s">
        <v>3127</v>
      </c>
    </row>
    <row r="83" spans="1:10" s="88" customFormat="1" ht="15" customHeight="1">
      <c r="A83" s="94">
        <f t="shared" si="3"/>
        <v>80</v>
      </c>
      <c r="B83" s="95">
        <v>47908</v>
      </c>
      <c r="C83" s="85" t="s">
        <v>3128</v>
      </c>
      <c r="D83" s="85" t="str">
        <f t="shared" si="2"/>
        <v>MUZEJ VUČEDOLSKE KULTURE (47908)</v>
      </c>
      <c r="E83" s="85" t="s">
        <v>3129</v>
      </c>
      <c r="F83" s="85" t="s">
        <v>305</v>
      </c>
      <c r="G83" s="96">
        <v>4016408</v>
      </c>
      <c r="H83" s="97" t="s">
        <v>3130</v>
      </c>
    </row>
    <row r="84" spans="1:10" s="88" customFormat="1" ht="15" customHeight="1">
      <c r="A84" s="94">
        <f t="shared" si="3"/>
        <v>81</v>
      </c>
      <c r="B84" s="95">
        <v>949</v>
      </c>
      <c r="C84" s="85" t="s">
        <v>3131</v>
      </c>
      <c r="D84" s="85" t="str">
        <f t="shared" si="2"/>
        <v>MUZEJI IVANA MEŠTROVIĆA  (949)</v>
      </c>
      <c r="E84" s="85" t="s">
        <v>3132</v>
      </c>
      <c r="F84" s="85" t="s">
        <v>155</v>
      </c>
      <c r="G84" s="96">
        <v>3751783</v>
      </c>
      <c r="H84" s="97" t="s">
        <v>3133</v>
      </c>
    </row>
    <row r="85" spans="1:10" s="88" customFormat="1" ht="15" customHeight="1">
      <c r="A85" s="94">
        <f t="shared" si="3"/>
        <v>82</v>
      </c>
      <c r="B85" s="95">
        <v>1020</v>
      </c>
      <c r="C85" s="85" t="s">
        <v>3134</v>
      </c>
      <c r="D85" s="85" t="str">
        <f t="shared" si="2"/>
        <v>MUZEJSKI DOKUMENTACIJSKI CENTAR (1020)</v>
      </c>
      <c r="E85" s="85" t="s">
        <v>3135</v>
      </c>
      <c r="F85" s="85" t="s">
        <v>20</v>
      </c>
      <c r="G85" s="96">
        <v>3205258</v>
      </c>
      <c r="H85" s="97" t="s">
        <v>3136</v>
      </c>
    </row>
    <row r="86" spans="1:10" s="88" customFormat="1" ht="15" customHeight="1">
      <c r="A86" s="94">
        <f t="shared" si="3"/>
        <v>83</v>
      </c>
      <c r="B86" s="95">
        <v>1038</v>
      </c>
      <c r="C86" s="85" t="s">
        <v>3137</v>
      </c>
      <c r="D86" s="85" t="str">
        <f t="shared" si="2"/>
        <v>TIFLOLOŠKI MUZEJ (1038)</v>
      </c>
      <c r="E86" s="85" t="s">
        <v>3138</v>
      </c>
      <c r="F86" s="85" t="s">
        <v>20</v>
      </c>
      <c r="G86" s="96">
        <v>3270564</v>
      </c>
      <c r="H86" s="97" t="s">
        <v>3139</v>
      </c>
    </row>
    <row r="87" spans="1:10" ht="15" customHeight="1">
      <c r="A87" s="94">
        <f t="shared" si="3"/>
        <v>84</v>
      </c>
      <c r="B87" s="95">
        <v>49075</v>
      </c>
      <c r="C87" s="85" t="s">
        <v>3140</v>
      </c>
      <c r="D87" s="85" t="str">
        <f t="shared" si="2"/>
        <v>AGENCIJA ZA ELEKTRONIČKE MEDIJE (49075)</v>
      </c>
      <c r="E87" s="85" t="s">
        <v>3141</v>
      </c>
      <c r="F87" s="85" t="s">
        <v>20</v>
      </c>
      <c r="G87" s="98" t="s">
        <v>3142</v>
      </c>
      <c r="H87" s="97" t="s">
        <v>3143</v>
      </c>
      <c r="J87" s="88"/>
    </row>
    <row r="88" spans="1:10" ht="15" customHeight="1">
      <c r="A88" s="94">
        <f t="shared" si="3"/>
        <v>85</v>
      </c>
      <c r="B88" s="95">
        <v>1046</v>
      </c>
      <c r="C88" s="85" t="s">
        <v>3144</v>
      </c>
      <c r="D88" s="85" t="str">
        <f t="shared" si="2"/>
        <v>ANSAMBL LADO (1046)</v>
      </c>
      <c r="E88" s="85" t="s">
        <v>3145</v>
      </c>
      <c r="F88" s="85" t="s">
        <v>20</v>
      </c>
      <c r="G88" s="96">
        <v>3213862</v>
      </c>
      <c r="H88" s="97" t="s">
        <v>3146</v>
      </c>
      <c r="J88" s="88"/>
    </row>
    <row r="89" spans="1:10" ht="15" customHeight="1">
      <c r="A89" s="94">
        <f t="shared" si="3"/>
        <v>86</v>
      </c>
      <c r="B89" s="95">
        <v>23585</v>
      </c>
      <c r="C89" s="85" t="s">
        <v>3147</v>
      </c>
      <c r="D89" s="85" t="str">
        <f t="shared" si="2"/>
        <v>HRVATSKA KNJIŽNICA ZA SLIJEPE (23585)</v>
      </c>
      <c r="E89" s="85" t="s">
        <v>3148</v>
      </c>
      <c r="F89" s="85" t="s">
        <v>20</v>
      </c>
      <c r="G89" s="96">
        <v>1494449</v>
      </c>
      <c r="H89" s="97" t="s">
        <v>3149</v>
      </c>
      <c r="J89" s="88"/>
    </row>
    <row r="90" spans="1:10" ht="15" customHeight="1">
      <c r="A90" s="94">
        <f t="shared" si="3"/>
        <v>87</v>
      </c>
      <c r="B90" s="95">
        <v>44926</v>
      </c>
      <c r="C90" s="85" t="s">
        <v>3150</v>
      </c>
      <c r="D90" s="85" t="str">
        <f t="shared" si="2"/>
        <v>HRVATSKI AUDIOVIZUALNI CENTAR (44926)</v>
      </c>
      <c r="E90" s="85" t="s">
        <v>3151</v>
      </c>
      <c r="F90" s="85" t="s">
        <v>20</v>
      </c>
      <c r="G90" s="96">
        <v>2275341</v>
      </c>
      <c r="H90" s="97" t="s">
        <v>3152</v>
      </c>
      <c r="J90" s="88"/>
    </row>
    <row r="91" spans="1:10" ht="15" customHeight="1">
      <c r="A91" s="94">
        <f t="shared" si="3"/>
        <v>88</v>
      </c>
      <c r="B91" s="95">
        <v>22339</v>
      </c>
      <c r="C91" s="85" t="s">
        <v>3153</v>
      </c>
      <c r="D91" s="85" t="str">
        <f t="shared" si="2"/>
        <v>HRVATSKI RESTAURATORSKI ZAVOD (22339)</v>
      </c>
      <c r="E91" s="85" t="s">
        <v>3154</v>
      </c>
      <c r="F91" s="85" t="s">
        <v>20</v>
      </c>
      <c r="G91" s="96">
        <v>1250795</v>
      </c>
      <c r="H91" s="97" t="s">
        <v>3155</v>
      </c>
      <c r="J91" s="88"/>
    </row>
    <row r="92" spans="1:10" ht="15" customHeight="1">
      <c r="A92" s="94">
        <f t="shared" si="3"/>
        <v>89</v>
      </c>
      <c r="B92" s="95">
        <v>25878</v>
      </c>
      <c r="C92" s="85" t="s">
        <v>3156</v>
      </c>
      <c r="D92" s="85" t="str">
        <f t="shared" si="2"/>
        <v>HRVATSKO NARODNO KAZALIŠTE (25878)</v>
      </c>
      <c r="E92" s="85" t="s">
        <v>3157</v>
      </c>
      <c r="F92" s="85" t="s">
        <v>20</v>
      </c>
      <c r="G92" s="96">
        <v>3205479</v>
      </c>
      <c r="H92" s="97" t="s">
        <v>3158</v>
      </c>
      <c r="J92" s="88"/>
    </row>
    <row r="93" spans="1:10" ht="15" customHeight="1">
      <c r="A93" s="94">
        <f t="shared" si="3"/>
        <v>90</v>
      </c>
      <c r="B93" s="95">
        <v>45189</v>
      </c>
      <c r="C93" s="85" t="s">
        <v>3159</v>
      </c>
      <c r="D93" s="85" t="str">
        <f t="shared" si="2"/>
        <v>MEĐUNARODNI CENTAR ZA PODVODNU ARHEOLOGIJU (45189)</v>
      </c>
      <c r="E93" s="85" t="s">
        <v>3160</v>
      </c>
      <c r="F93" s="85" t="s">
        <v>196</v>
      </c>
      <c r="G93" s="96">
        <v>2479184</v>
      </c>
      <c r="H93" s="97" t="s">
        <v>3161</v>
      </c>
      <c r="J93" s="88"/>
    </row>
    <row r="94" spans="1:10" s="88" customFormat="1" ht="15" customHeight="1">
      <c r="A94" s="82">
        <f t="shared" si="3"/>
        <v>91</v>
      </c>
      <c r="B94" s="90">
        <v>1079</v>
      </c>
      <c r="C94" s="91" t="s">
        <v>3162</v>
      </c>
      <c r="D94" s="85" t="str">
        <f t="shared" si="2"/>
        <v>MINISTARSTVO POLJOPRIVREDE (1079)</v>
      </c>
      <c r="E94" s="91" t="s">
        <v>415</v>
      </c>
      <c r="F94" s="91" t="s">
        <v>20</v>
      </c>
      <c r="G94" s="92">
        <v>3271005</v>
      </c>
      <c r="H94" s="93" t="s">
        <v>3163</v>
      </c>
    </row>
    <row r="95" spans="1:10" ht="15" customHeight="1">
      <c r="A95" s="94">
        <f t="shared" si="3"/>
        <v>92</v>
      </c>
      <c r="B95" s="95">
        <v>45927</v>
      </c>
      <c r="C95" s="85" t="s">
        <v>3164</v>
      </c>
      <c r="D95" s="85" t="str">
        <f t="shared" si="2"/>
        <v>AGENCIJA ZA PLAĆANJA U POLJOPRIVREDI, RIBARSTVU I RURALNOM RAZVOJU (45927)</v>
      </c>
      <c r="E95" s="85" t="s">
        <v>3165</v>
      </c>
      <c r="F95" s="105" t="s">
        <v>20</v>
      </c>
      <c r="G95" s="96">
        <v>2593262</v>
      </c>
      <c r="H95" s="97" t="s">
        <v>3166</v>
      </c>
      <c r="J95" s="88"/>
    </row>
    <row r="96" spans="1:10" ht="15" customHeight="1">
      <c r="A96" s="94">
        <f t="shared" si="3"/>
        <v>93</v>
      </c>
      <c r="B96" s="95">
        <v>44565</v>
      </c>
      <c r="C96" s="85" t="s">
        <v>3167</v>
      </c>
      <c r="D96" s="85" t="str">
        <f t="shared" si="2"/>
        <v>HRVATSKA AGENCIJA ZA POLJOPRIVREDU I HRANU (44565)</v>
      </c>
      <c r="E96" s="105" t="s">
        <v>3168</v>
      </c>
      <c r="F96" s="105" t="s">
        <v>39</v>
      </c>
      <c r="G96" s="96">
        <v>2528614</v>
      </c>
      <c r="H96" s="97" t="s">
        <v>3169</v>
      </c>
      <c r="J96" s="88"/>
    </row>
    <row r="97" spans="1:10" ht="15" customHeight="1">
      <c r="A97" s="94">
        <f t="shared" si="3"/>
        <v>94</v>
      </c>
      <c r="B97" s="95">
        <v>48103</v>
      </c>
      <c r="C97" s="85" t="s">
        <v>3170</v>
      </c>
      <c r="D97" s="85" t="str">
        <f t="shared" si="2"/>
        <v>DRŽAVNA ERGELA ĐAKOVO I LIPIK (48103)</v>
      </c>
      <c r="E97" s="105" t="s">
        <v>3171</v>
      </c>
      <c r="F97" s="105" t="s">
        <v>74</v>
      </c>
      <c r="G97" s="96">
        <v>2725029</v>
      </c>
      <c r="H97" s="97" t="s">
        <v>3172</v>
      </c>
      <c r="J97" s="88"/>
    </row>
    <row r="98" spans="1:10" s="88" customFormat="1" ht="15" customHeight="1">
      <c r="A98" s="82">
        <f t="shared" si="3"/>
        <v>95</v>
      </c>
      <c r="B98" s="90">
        <v>47123</v>
      </c>
      <c r="C98" s="91" t="s">
        <v>3173</v>
      </c>
      <c r="D98" s="85" t="str">
        <f t="shared" si="2"/>
        <v>MINISTARSTVO REGIONALNOG RAZVOJA I FONDOVA EUROPSKE UNIJE  (47123)</v>
      </c>
      <c r="E98" s="91" t="s">
        <v>3174</v>
      </c>
      <c r="F98" s="91" t="s">
        <v>20</v>
      </c>
      <c r="G98" s="92">
        <v>2830442</v>
      </c>
      <c r="H98" s="93" t="s">
        <v>3175</v>
      </c>
    </row>
    <row r="99" spans="1:10" ht="15" customHeight="1">
      <c r="A99" s="94">
        <f t="shared" si="3"/>
        <v>96</v>
      </c>
      <c r="B99" s="95">
        <v>46366</v>
      </c>
      <c r="C99" s="85" t="s">
        <v>3176</v>
      </c>
      <c r="D99" s="85" t="str">
        <f t="shared" si="2"/>
        <v>FOND ZA OBNOVU I RAZVOJ GRADA VUKOVARA (46366)</v>
      </c>
      <c r="E99" s="85" t="s">
        <v>3177</v>
      </c>
      <c r="F99" s="85" t="s">
        <v>305</v>
      </c>
      <c r="G99" s="96">
        <v>1606492</v>
      </c>
      <c r="H99" s="97" t="s">
        <v>3178</v>
      </c>
      <c r="J99" s="88"/>
    </row>
    <row r="100" spans="1:10" ht="15" customHeight="1">
      <c r="A100" s="94">
        <f t="shared" si="3"/>
        <v>97</v>
      </c>
      <c r="B100" s="95">
        <v>43255</v>
      </c>
      <c r="C100" s="85" t="s">
        <v>3179</v>
      </c>
      <c r="D100" s="85" t="str">
        <f t="shared" si="2"/>
        <v>SREDIŠNJA AGENCIJA ZA FINANCIRANJE I UGOVARANJE PROGRAMA I PROJEKATA EU (43255)</v>
      </c>
      <c r="E100" s="85" t="s">
        <v>3180</v>
      </c>
      <c r="F100" s="85" t="s">
        <v>20</v>
      </c>
      <c r="G100" s="96">
        <v>2288028</v>
      </c>
      <c r="H100" s="97" t="s">
        <v>3181</v>
      </c>
      <c r="J100" s="88"/>
    </row>
    <row r="101" spans="1:10" s="88" customFormat="1" ht="15" customHeight="1">
      <c r="A101" s="82">
        <f t="shared" si="3"/>
        <v>98</v>
      </c>
      <c r="B101" s="90">
        <v>1087</v>
      </c>
      <c r="C101" s="91" t="s">
        <v>3182</v>
      </c>
      <c r="D101" s="85" t="str">
        <f t="shared" si="2"/>
        <v>MINISTARSTVO MORA, PROMETA I INFRASTRUKTURE (1087)</v>
      </c>
      <c r="E101" s="91" t="s">
        <v>3183</v>
      </c>
      <c r="F101" s="91" t="s">
        <v>20</v>
      </c>
      <c r="G101" s="92">
        <v>3277097</v>
      </c>
      <c r="H101" s="93" t="s">
        <v>3184</v>
      </c>
    </row>
    <row r="102" spans="1:10" ht="15" customHeight="1">
      <c r="A102" s="94">
        <f t="shared" si="3"/>
        <v>99</v>
      </c>
      <c r="B102" s="95">
        <v>41546</v>
      </c>
      <c r="C102" s="85" t="s">
        <v>3185</v>
      </c>
      <c r="D102" s="85" t="str">
        <f t="shared" si="2"/>
        <v>AGENCIJA ZA OBALNI LINIJSKI POMORSKI PROMET (41546)</v>
      </c>
      <c r="E102" s="85" t="s">
        <v>3186</v>
      </c>
      <c r="F102" s="85" t="s">
        <v>155</v>
      </c>
      <c r="G102" s="96">
        <v>2097958</v>
      </c>
      <c r="H102" s="97" t="s">
        <v>3187</v>
      </c>
      <c r="J102" s="88"/>
    </row>
    <row r="103" spans="1:10" ht="15" customHeight="1">
      <c r="A103" s="94">
        <f t="shared" si="3"/>
        <v>100</v>
      </c>
      <c r="B103" s="95">
        <v>48031</v>
      </c>
      <c r="C103" s="85" t="s">
        <v>3188</v>
      </c>
      <c r="D103" s="85" t="str">
        <f t="shared" si="2"/>
        <v>AGENCIJA ZA ISTRAŽIVANJE NESREĆA U ZRAČNOM, POMORSKOM I ŽELJEZNIČKOM PROMETU (48031)</v>
      </c>
      <c r="E103" s="85" t="s">
        <v>3189</v>
      </c>
      <c r="F103" s="85" t="s">
        <v>20</v>
      </c>
      <c r="G103" s="98" t="s">
        <v>3190</v>
      </c>
      <c r="H103" s="97" t="s">
        <v>3191</v>
      </c>
      <c r="J103" s="88"/>
    </row>
    <row r="104" spans="1:10" ht="15" customHeight="1">
      <c r="A104" s="94">
        <f t="shared" si="3"/>
        <v>101</v>
      </c>
      <c r="B104" s="95">
        <v>45228</v>
      </c>
      <c r="C104" s="85" t="s">
        <v>3192</v>
      </c>
      <c r="D104" s="85" t="str">
        <f t="shared" si="2"/>
        <v>AGENCIJA ZA SIGURNOST ŽELJEZNIČKOG PROMETA (45228)</v>
      </c>
      <c r="E104" s="85" t="s">
        <v>3193</v>
      </c>
      <c r="F104" s="85" t="s">
        <v>20</v>
      </c>
      <c r="G104" s="96">
        <v>2559633</v>
      </c>
      <c r="H104" s="97" t="s">
        <v>3194</v>
      </c>
      <c r="J104" s="88"/>
    </row>
    <row r="105" spans="1:10" ht="15" customHeight="1">
      <c r="A105" s="94">
        <f t="shared" si="3"/>
        <v>102</v>
      </c>
      <c r="B105" s="95">
        <v>49083</v>
      </c>
      <c r="C105" s="85" t="s">
        <v>3195</v>
      </c>
      <c r="D105" s="85" t="str">
        <f t="shared" si="2"/>
        <v>HRVATSKA AGENCIJA ZA CIVILNO ZRAKOPLOVSTVO (49083)</v>
      </c>
      <c r="E105" s="85" t="s">
        <v>3180</v>
      </c>
      <c r="F105" s="85" t="s">
        <v>20</v>
      </c>
      <c r="G105" s="98" t="s">
        <v>3196</v>
      </c>
      <c r="H105" s="97" t="s">
        <v>3197</v>
      </c>
      <c r="J105" s="88"/>
    </row>
    <row r="106" spans="1:10" ht="15" customHeight="1">
      <c r="A106" s="94">
        <f t="shared" si="3"/>
        <v>103</v>
      </c>
      <c r="B106" s="95">
        <v>6066</v>
      </c>
      <c r="C106" s="85" t="s">
        <v>3198</v>
      </c>
      <c r="D106" s="85" t="str">
        <f t="shared" si="2"/>
        <v>HRVATSKI HIDROGRAFSKI INSTITUT (6066)</v>
      </c>
      <c r="E106" s="85" t="s">
        <v>3199</v>
      </c>
      <c r="F106" s="85" t="s">
        <v>155</v>
      </c>
      <c r="G106" s="96">
        <v>3878724</v>
      </c>
      <c r="H106" s="97" t="s">
        <v>3200</v>
      </c>
      <c r="J106" s="88"/>
    </row>
    <row r="107" spans="1:10" ht="15" customHeight="1">
      <c r="A107" s="94">
        <f t="shared" si="3"/>
        <v>104</v>
      </c>
      <c r="B107" s="95">
        <v>45902</v>
      </c>
      <c r="C107" s="85" t="s">
        <v>3201</v>
      </c>
      <c r="D107" s="85" t="str">
        <f t="shared" si="2"/>
        <v>HRVATSKA REGULATORNA AGENCIJA ZA MREŽNE DJELATNOSTI (45902)</v>
      </c>
      <c r="E107" s="85" t="s">
        <v>3202</v>
      </c>
      <c r="F107" s="85" t="s">
        <v>3203</v>
      </c>
      <c r="G107" s="98">
        <v>1865862</v>
      </c>
      <c r="H107" s="97" t="s">
        <v>3204</v>
      </c>
      <c r="J107" s="88"/>
    </row>
    <row r="108" spans="1:10" ht="15" customHeight="1">
      <c r="A108" s="94">
        <f t="shared" si="3"/>
        <v>105</v>
      </c>
      <c r="B108" s="95">
        <v>51255</v>
      </c>
      <c r="C108" s="85" t="s">
        <v>3205</v>
      </c>
      <c r="D108" s="85" t="str">
        <f t="shared" si="2"/>
        <v>JAVNA USTANOVA LUČKA UPRAVA SISAK (51255)</v>
      </c>
      <c r="E108" s="106" t="s">
        <v>3206</v>
      </c>
      <c r="F108" s="106" t="s">
        <v>267</v>
      </c>
      <c r="G108" s="107" t="s">
        <v>3207</v>
      </c>
      <c r="H108" s="97" t="s">
        <v>3208</v>
      </c>
      <c r="J108" s="88"/>
    </row>
    <row r="109" spans="1:10" ht="15" customHeight="1">
      <c r="A109" s="94">
        <f t="shared" si="3"/>
        <v>106</v>
      </c>
      <c r="B109" s="95">
        <v>51263</v>
      </c>
      <c r="C109" s="85" t="s">
        <v>3209</v>
      </c>
      <c r="D109" s="85" t="str">
        <f t="shared" si="2"/>
        <v>JAVNA USTANOVA LUČKA UPRAVA SLAVONSKI BROD (51263)</v>
      </c>
      <c r="E109" s="106" t="s">
        <v>3210</v>
      </c>
      <c r="F109" s="106" t="s">
        <v>151</v>
      </c>
      <c r="G109" s="107" t="s">
        <v>3211</v>
      </c>
      <c r="H109" s="97" t="s">
        <v>3212</v>
      </c>
      <c r="J109" s="88"/>
    </row>
    <row r="110" spans="1:10" ht="15" customHeight="1">
      <c r="A110" s="94">
        <f t="shared" si="3"/>
        <v>107</v>
      </c>
      <c r="B110" s="95">
        <v>51343</v>
      </c>
      <c r="C110" s="85" t="s">
        <v>3213</v>
      </c>
      <c r="D110" s="85" t="str">
        <f t="shared" si="2"/>
        <v>LUČKA UPRAVA DUBROVNIK (51343)</v>
      </c>
      <c r="E110" s="85" t="s">
        <v>3214</v>
      </c>
      <c r="F110" s="85" t="s">
        <v>103</v>
      </c>
      <c r="G110" s="98" t="s">
        <v>3215</v>
      </c>
      <c r="H110" s="97" t="s">
        <v>3216</v>
      </c>
      <c r="J110" s="88"/>
    </row>
    <row r="111" spans="1:10" ht="15" customHeight="1">
      <c r="A111" s="94">
        <f t="shared" si="3"/>
        <v>108</v>
      </c>
      <c r="B111" s="95">
        <v>51319</v>
      </c>
      <c r="C111" s="85" t="s">
        <v>3217</v>
      </c>
      <c r="D111" s="85" t="str">
        <f t="shared" si="2"/>
        <v>LUČKA UPRAVA OSIJEK (51319)</v>
      </c>
      <c r="E111" s="85" t="s">
        <v>3218</v>
      </c>
      <c r="F111" s="85" t="s">
        <v>39</v>
      </c>
      <c r="G111" s="98" t="s">
        <v>3219</v>
      </c>
      <c r="H111" s="97" t="s">
        <v>3220</v>
      </c>
      <c r="J111" s="88"/>
    </row>
    <row r="112" spans="1:10" ht="15" customHeight="1">
      <c r="A112" s="94">
        <f t="shared" si="3"/>
        <v>109</v>
      </c>
      <c r="B112" s="95">
        <v>51298</v>
      </c>
      <c r="C112" s="85" t="s">
        <v>3221</v>
      </c>
      <c r="D112" s="85" t="str">
        <f t="shared" si="2"/>
        <v>LUČKA UPRAVA PLOČE (51298)</v>
      </c>
      <c r="E112" s="85" t="s">
        <v>3222</v>
      </c>
      <c r="F112" s="85" t="s">
        <v>3223</v>
      </c>
      <c r="G112" s="98" t="s">
        <v>3224</v>
      </c>
      <c r="H112" s="97" t="s">
        <v>3225</v>
      </c>
      <c r="J112" s="88"/>
    </row>
    <row r="113" spans="1:10" ht="15" customHeight="1">
      <c r="A113" s="94">
        <f t="shared" si="3"/>
        <v>110</v>
      </c>
      <c r="B113" s="95">
        <v>51302</v>
      </c>
      <c r="C113" s="85" t="s">
        <v>3226</v>
      </c>
      <c r="D113" s="85" t="str">
        <f t="shared" si="2"/>
        <v>LUČKA UPRAVA RIJEKA (51302)</v>
      </c>
      <c r="E113" s="85" t="s">
        <v>3227</v>
      </c>
      <c r="F113" s="85" t="s">
        <v>108</v>
      </c>
      <c r="G113" s="98" t="s">
        <v>3228</v>
      </c>
      <c r="H113" s="97" t="s">
        <v>3229</v>
      </c>
      <c r="J113" s="88"/>
    </row>
    <row r="114" spans="1:10" ht="15" customHeight="1">
      <c r="A114" s="94">
        <f t="shared" si="3"/>
        <v>111</v>
      </c>
      <c r="B114" s="95">
        <v>51327</v>
      </c>
      <c r="C114" s="106" t="s">
        <v>3230</v>
      </c>
      <c r="D114" s="85" t="str">
        <f t="shared" si="2"/>
        <v>LUČKA UPRAVA SPLIT (51327)</v>
      </c>
      <c r="E114" s="106" t="s">
        <v>3231</v>
      </c>
      <c r="F114" s="106" t="s">
        <v>155</v>
      </c>
      <c r="G114" s="108" t="s">
        <v>3232</v>
      </c>
      <c r="H114" s="97" t="s">
        <v>3233</v>
      </c>
      <c r="J114" s="88"/>
    </row>
    <row r="115" spans="1:10" ht="15" customHeight="1">
      <c r="A115" s="94">
        <f t="shared" si="3"/>
        <v>112</v>
      </c>
      <c r="B115" s="95">
        <v>51335</v>
      </c>
      <c r="C115" s="106" t="s">
        <v>3234</v>
      </c>
      <c r="D115" s="85" t="str">
        <f t="shared" si="2"/>
        <v>LUČKA UPRAVA ŠIBENIK (51335)</v>
      </c>
      <c r="E115" s="106" t="s">
        <v>3235</v>
      </c>
      <c r="F115" s="106" t="s">
        <v>324</v>
      </c>
      <c r="G115" s="108" t="s">
        <v>3236</v>
      </c>
      <c r="H115" s="97" t="s">
        <v>3237</v>
      </c>
      <c r="J115" s="88"/>
    </row>
    <row r="116" spans="1:10" ht="15" customHeight="1">
      <c r="A116" s="94">
        <f t="shared" si="3"/>
        <v>113</v>
      </c>
      <c r="B116" s="95">
        <v>51280</v>
      </c>
      <c r="C116" s="85" t="s">
        <v>3238</v>
      </c>
      <c r="D116" s="85" t="str">
        <f t="shared" si="2"/>
        <v>LUČKA UPRAVA VUKOVAR (51280)</v>
      </c>
      <c r="E116" s="85" t="s">
        <v>3239</v>
      </c>
      <c r="F116" s="85" t="s">
        <v>305</v>
      </c>
      <c r="G116" s="98" t="s">
        <v>3240</v>
      </c>
      <c r="H116" s="97" t="s">
        <v>3241</v>
      </c>
      <c r="J116" s="88"/>
    </row>
    <row r="117" spans="1:10" ht="15" customHeight="1">
      <c r="A117" s="94">
        <f t="shared" si="3"/>
        <v>114</v>
      </c>
      <c r="B117" s="95">
        <v>51271</v>
      </c>
      <c r="C117" s="85" t="s">
        <v>3242</v>
      </c>
      <c r="D117" s="85" t="str">
        <f t="shared" si="2"/>
        <v>LUČKA UPRAVA ZADAR (51271)</v>
      </c>
      <c r="E117" s="85" t="s">
        <v>3243</v>
      </c>
      <c r="F117" s="85" t="s">
        <v>196</v>
      </c>
      <c r="G117" s="98" t="s">
        <v>3244</v>
      </c>
      <c r="H117" s="97" t="s">
        <v>3245</v>
      </c>
      <c r="J117" s="88"/>
    </row>
    <row r="118" spans="1:10" s="88" customFormat="1" ht="15" customHeight="1">
      <c r="A118" s="82">
        <f t="shared" si="3"/>
        <v>115</v>
      </c>
      <c r="B118" s="90">
        <v>47061</v>
      </c>
      <c r="C118" s="91" t="s">
        <v>3246</v>
      </c>
      <c r="D118" s="85" t="str">
        <f t="shared" si="2"/>
        <v>MINISTARSTVO PROSTORNOGA UREĐENJA, GRADITELJSTVA I DRŽAVNE IMOVINE (47061)</v>
      </c>
      <c r="E118" s="91" t="s">
        <v>3247</v>
      </c>
      <c r="F118" s="91" t="s">
        <v>20</v>
      </c>
      <c r="G118" s="92">
        <v>2831317</v>
      </c>
      <c r="H118" s="93" t="s">
        <v>3248</v>
      </c>
    </row>
    <row r="119" spans="1:10" ht="15" customHeight="1">
      <c r="A119" s="94">
        <f t="shared" si="3"/>
        <v>116</v>
      </c>
      <c r="B119" s="95">
        <v>22058</v>
      </c>
      <c r="C119" s="85" t="s">
        <v>3249</v>
      </c>
      <c r="D119" s="85" t="str">
        <f t="shared" si="2"/>
        <v>AGENCIJA ZA PRAVNI PROMET I POSREDOVANJE NEKRETNINAMA (22058)</v>
      </c>
      <c r="E119" s="85" t="s">
        <v>3250</v>
      </c>
      <c r="F119" s="85" t="s">
        <v>20</v>
      </c>
      <c r="G119" s="96">
        <v>1294164</v>
      </c>
      <c r="H119" s="97" t="s">
        <v>3251</v>
      </c>
      <c r="J119" s="88"/>
    </row>
    <row r="120" spans="1:10" ht="15" customHeight="1">
      <c r="A120" s="94">
        <f t="shared" si="3"/>
        <v>117</v>
      </c>
      <c r="B120" s="95">
        <v>6120</v>
      </c>
      <c r="C120" s="85" t="s">
        <v>3252</v>
      </c>
      <c r="D120" s="85" t="str">
        <f t="shared" si="2"/>
        <v>DRŽAVNA GEODETSKA UPRAVA (6120)</v>
      </c>
      <c r="E120" s="85" t="s">
        <v>3253</v>
      </c>
      <c r="F120" s="85" t="s">
        <v>20</v>
      </c>
      <c r="G120" s="96">
        <v>936693</v>
      </c>
      <c r="H120" s="97" t="s">
        <v>3254</v>
      </c>
      <c r="J120" s="88"/>
    </row>
    <row r="121" spans="1:10" ht="24">
      <c r="A121" s="94">
        <f t="shared" si="3"/>
        <v>118</v>
      </c>
      <c r="B121" s="95">
        <v>51724</v>
      </c>
      <c r="C121" s="85" t="s">
        <v>3255</v>
      </c>
      <c r="D121" s="85" t="str">
        <f t="shared" si="2"/>
        <v>FOND ZA OBNOVU GRADA ZAGREBA, KRAPINSKO-ZAGORSKE ŽUPANIJE I ZAGREBAČKE ŽUPANIJE (51724)</v>
      </c>
      <c r="E121" s="85" t="s">
        <v>3256</v>
      </c>
      <c r="F121" s="85" t="s">
        <v>20</v>
      </c>
      <c r="G121" s="96">
        <v>5332494</v>
      </c>
      <c r="H121" s="97" t="s">
        <v>3257</v>
      </c>
      <c r="J121" s="88"/>
    </row>
    <row r="122" spans="1:10" s="88" customFormat="1" ht="15" customHeight="1">
      <c r="A122" s="82">
        <f>+A121+1</f>
        <v>119</v>
      </c>
      <c r="B122" s="90">
        <v>47053</v>
      </c>
      <c r="C122" s="91" t="s">
        <v>3258</v>
      </c>
      <c r="D122" s="85" t="str">
        <f t="shared" si="2"/>
        <v>MINISTARSTVO GOSPODARSTVA I ODRŽIVOG RAZVOJA (47053)</v>
      </c>
      <c r="E122" s="91" t="s">
        <v>3259</v>
      </c>
      <c r="F122" s="91" t="s">
        <v>20</v>
      </c>
      <c r="G122" s="92">
        <v>2831309</v>
      </c>
      <c r="H122" s="93" t="s">
        <v>3260</v>
      </c>
    </row>
    <row r="123" spans="1:10" ht="15" customHeight="1">
      <c r="A123" s="94">
        <f t="shared" ref="A123:A186" si="4">+A122+1</f>
        <v>120</v>
      </c>
      <c r="B123" s="95">
        <v>22162</v>
      </c>
      <c r="C123" s="85" t="s">
        <v>3261</v>
      </c>
      <c r="D123" s="85" t="str">
        <f t="shared" si="2"/>
        <v>JAVNA USTANOVA NACIONALNI PARK BRIJUNI - PUBLIC INSTITUTION BRIJUNI NATIONAL PARK (22162)</v>
      </c>
      <c r="E123" s="85" t="s">
        <v>3262</v>
      </c>
      <c r="F123" s="85" t="s">
        <v>3263</v>
      </c>
      <c r="G123" s="96">
        <v>3286436</v>
      </c>
      <c r="H123" s="97" t="s">
        <v>3264</v>
      </c>
      <c r="J123" s="88"/>
    </row>
    <row r="124" spans="1:10" ht="15" customHeight="1">
      <c r="A124" s="94">
        <f t="shared" si="4"/>
        <v>121</v>
      </c>
      <c r="B124" s="95">
        <v>22138</v>
      </c>
      <c r="C124" s="85" t="s">
        <v>3265</v>
      </c>
      <c r="D124" s="85" t="str">
        <f t="shared" si="2"/>
        <v>J. U. NACIONALNI PARK KORNATI  (22138)</v>
      </c>
      <c r="E124" s="85" t="s">
        <v>3266</v>
      </c>
      <c r="F124" s="85" t="s">
        <v>3267</v>
      </c>
      <c r="G124" s="96">
        <v>3957772</v>
      </c>
      <c r="H124" s="97" t="s">
        <v>3268</v>
      </c>
      <c r="J124" s="88"/>
    </row>
    <row r="125" spans="1:10" ht="15" customHeight="1">
      <c r="A125" s="94">
        <f t="shared" si="4"/>
        <v>122</v>
      </c>
      <c r="B125" s="95">
        <v>22234</v>
      </c>
      <c r="C125" s="85" t="s">
        <v>3269</v>
      </c>
      <c r="D125" s="85" t="str">
        <f t="shared" si="2"/>
        <v>J. U. NACIONALNI PARK KRKA (22234)</v>
      </c>
      <c r="E125" s="85" t="s">
        <v>3270</v>
      </c>
      <c r="F125" s="85" t="s">
        <v>324</v>
      </c>
      <c r="G125" s="96">
        <v>3418103</v>
      </c>
      <c r="H125" s="97" t="s">
        <v>3271</v>
      </c>
      <c r="J125" s="88"/>
    </row>
    <row r="126" spans="1:10" ht="15" customHeight="1">
      <c r="A126" s="94">
        <f t="shared" si="4"/>
        <v>123</v>
      </c>
      <c r="B126" s="95">
        <v>22179</v>
      </c>
      <c r="C126" s="85" t="s">
        <v>3272</v>
      </c>
      <c r="D126" s="85" t="str">
        <f t="shared" si="2"/>
        <v>J. U. NACIONALNI PARK MLJET (22179)</v>
      </c>
      <c r="E126" s="85" t="s">
        <v>3273</v>
      </c>
      <c r="F126" s="85" t="s">
        <v>3274</v>
      </c>
      <c r="G126" s="96">
        <v>3324974</v>
      </c>
      <c r="H126" s="97" t="s">
        <v>3275</v>
      </c>
      <c r="J126" s="88"/>
    </row>
    <row r="127" spans="1:10" ht="15" customHeight="1">
      <c r="A127" s="94">
        <f t="shared" si="4"/>
        <v>124</v>
      </c>
      <c r="B127" s="95">
        <v>22200</v>
      </c>
      <c r="C127" s="85" t="s">
        <v>3276</v>
      </c>
      <c r="D127" s="85" t="str">
        <f t="shared" si="2"/>
        <v>J. U. NACIONALNI PARK PAKLENICA (22200)</v>
      </c>
      <c r="E127" s="85" t="s">
        <v>3277</v>
      </c>
      <c r="F127" s="85" t="s">
        <v>3278</v>
      </c>
      <c r="G127" s="96">
        <v>3142027</v>
      </c>
      <c r="H127" s="97" t="s">
        <v>3279</v>
      </c>
      <c r="J127" s="88"/>
    </row>
    <row r="128" spans="1:10" ht="15" customHeight="1">
      <c r="A128" s="94">
        <f t="shared" si="4"/>
        <v>125</v>
      </c>
      <c r="B128" s="95">
        <v>22218</v>
      </c>
      <c r="C128" s="85" t="s">
        <v>3280</v>
      </c>
      <c r="D128" s="85" t="str">
        <f t="shared" si="2"/>
        <v>J. U. NACIONALNI PARK PLITVIČKA JEZERA (22218)</v>
      </c>
      <c r="E128" s="85" t="s">
        <v>3281</v>
      </c>
      <c r="F128" s="85" t="s">
        <v>3282</v>
      </c>
      <c r="G128" s="96">
        <v>3310850</v>
      </c>
      <c r="H128" s="97" t="s">
        <v>3283</v>
      </c>
      <c r="J128" s="88"/>
    </row>
    <row r="129" spans="1:10" ht="15" customHeight="1">
      <c r="A129" s="94">
        <f t="shared" si="4"/>
        <v>126</v>
      </c>
      <c r="B129" s="95">
        <v>22187</v>
      </c>
      <c r="C129" s="85" t="s">
        <v>3284</v>
      </c>
      <c r="D129" s="85" t="str">
        <f t="shared" si="2"/>
        <v>J. U. NACIONALNI PARK RISNJAK (22187)</v>
      </c>
      <c r="E129" s="85" t="s">
        <v>3285</v>
      </c>
      <c r="F129" s="85" t="s">
        <v>3286</v>
      </c>
      <c r="G129" s="96">
        <v>3033619</v>
      </c>
      <c r="H129" s="97" t="s">
        <v>3287</v>
      </c>
      <c r="J129" s="88"/>
    </row>
    <row r="130" spans="1:10" ht="15" customHeight="1">
      <c r="A130" s="94">
        <f t="shared" si="4"/>
        <v>127</v>
      </c>
      <c r="B130" s="95">
        <v>26506</v>
      </c>
      <c r="C130" s="85" t="s">
        <v>3288</v>
      </c>
      <c r="D130" s="85" t="str">
        <f t="shared" si="2"/>
        <v>J. U. NACIONALNI PARK SJEVERNI VELEBIT (26506)</v>
      </c>
      <c r="E130" s="85" t="s">
        <v>3289</v>
      </c>
      <c r="F130" s="85" t="s">
        <v>3290</v>
      </c>
      <c r="G130" s="96">
        <v>1486993</v>
      </c>
      <c r="H130" s="97" t="s">
        <v>3291</v>
      </c>
      <c r="J130" s="88"/>
    </row>
    <row r="131" spans="1:10" ht="15" customHeight="1">
      <c r="A131" s="94">
        <f t="shared" si="4"/>
        <v>128</v>
      </c>
      <c r="B131" s="95">
        <v>23243</v>
      </c>
      <c r="C131" s="85" t="s">
        <v>3292</v>
      </c>
      <c r="D131" s="85" t="str">
        <f t="shared" si="2"/>
        <v>J. U. PARK PRIRODE BIOKOVO (23243)</v>
      </c>
      <c r="E131" s="85" t="s">
        <v>3293</v>
      </c>
      <c r="F131" s="85" t="s">
        <v>3294</v>
      </c>
      <c r="G131" s="96">
        <v>1408232</v>
      </c>
      <c r="H131" s="97" t="s">
        <v>3295</v>
      </c>
      <c r="J131" s="88"/>
    </row>
    <row r="132" spans="1:10" ht="15" customHeight="1">
      <c r="A132" s="94">
        <f t="shared" si="4"/>
        <v>129</v>
      </c>
      <c r="B132" s="95">
        <v>22154</v>
      </c>
      <c r="C132" s="85" t="s">
        <v>3296</v>
      </c>
      <c r="D132" s="85" t="str">
        <f t="shared" ref="D132:D195" si="5">C132&amp;" ("&amp;B132&amp;")"</f>
        <v>J. U. PARK PRIRODE KOPAČKI RIT (22154)</v>
      </c>
      <c r="E132" s="85" t="s">
        <v>3297</v>
      </c>
      <c r="F132" s="85" t="s">
        <v>3298</v>
      </c>
      <c r="G132" s="96">
        <v>1334239</v>
      </c>
      <c r="H132" s="97" t="s">
        <v>3299</v>
      </c>
      <c r="J132" s="88"/>
    </row>
    <row r="133" spans="1:10" ht="15" customHeight="1">
      <c r="A133" s="94">
        <f t="shared" si="4"/>
        <v>130</v>
      </c>
      <c r="B133" s="95">
        <v>42598</v>
      </c>
      <c r="C133" s="85" t="s">
        <v>3300</v>
      </c>
      <c r="D133" s="85" t="str">
        <f t="shared" si="5"/>
        <v>J. U. PARK PRIRODE LASTOVSKO OTOČJE (42598)</v>
      </c>
      <c r="E133" s="104" t="s">
        <v>3301</v>
      </c>
      <c r="F133" s="104" t="s">
        <v>3302</v>
      </c>
      <c r="G133" s="103">
        <v>2175843</v>
      </c>
      <c r="H133" s="97" t="s">
        <v>3303</v>
      </c>
      <c r="J133" s="88"/>
    </row>
    <row r="134" spans="1:10" ht="15" customHeight="1">
      <c r="A134" s="94">
        <f t="shared" si="4"/>
        <v>131</v>
      </c>
      <c r="B134" s="95">
        <v>22226</v>
      </c>
      <c r="C134" s="85" t="s">
        <v>3304</v>
      </c>
      <c r="D134" s="85" t="str">
        <f t="shared" si="5"/>
        <v>J. U. PARK PRIRODE LONJSKO POLJE (22226)</v>
      </c>
      <c r="E134" s="85" t="s">
        <v>3305</v>
      </c>
      <c r="F134" s="85" t="s">
        <v>3306</v>
      </c>
      <c r="G134" s="96">
        <v>1300997</v>
      </c>
      <c r="H134" s="97" t="s">
        <v>3307</v>
      </c>
      <c r="J134" s="88"/>
    </row>
    <row r="135" spans="1:10" ht="15" customHeight="1">
      <c r="A135" s="94">
        <f t="shared" si="4"/>
        <v>132</v>
      </c>
      <c r="B135" s="95">
        <v>23497</v>
      </c>
      <c r="C135" s="85" t="s">
        <v>3308</v>
      </c>
      <c r="D135" s="85" t="str">
        <f t="shared" si="5"/>
        <v>J. U. PARK PRIRODE MEDVEDNICA (23497)</v>
      </c>
      <c r="E135" s="85" t="s">
        <v>3309</v>
      </c>
      <c r="F135" s="85" t="s">
        <v>20</v>
      </c>
      <c r="G135" s="96">
        <v>1463080</v>
      </c>
      <c r="H135" s="97" t="s">
        <v>3310</v>
      </c>
      <c r="J135" s="88"/>
    </row>
    <row r="136" spans="1:10" ht="15" customHeight="1">
      <c r="A136" s="94">
        <f t="shared" si="4"/>
        <v>133</v>
      </c>
      <c r="B136" s="95">
        <v>26514</v>
      </c>
      <c r="C136" s="85" t="s">
        <v>3311</v>
      </c>
      <c r="D136" s="85" t="str">
        <f t="shared" si="5"/>
        <v>J. U. PARK PRIRODE PAPUK  (26514)</v>
      </c>
      <c r="E136" s="85" t="s">
        <v>3312</v>
      </c>
      <c r="F136" s="85" t="s">
        <v>3313</v>
      </c>
      <c r="G136" s="96">
        <v>1503847</v>
      </c>
      <c r="H136" s="97" t="s">
        <v>3314</v>
      </c>
      <c r="J136" s="88"/>
    </row>
    <row r="137" spans="1:10" ht="15" customHeight="1">
      <c r="A137" s="94">
        <f t="shared" si="4"/>
        <v>134</v>
      </c>
      <c r="B137" s="95">
        <v>22195</v>
      </c>
      <c r="C137" s="85" t="s">
        <v>3315</v>
      </c>
      <c r="D137" s="85" t="str">
        <f t="shared" si="5"/>
        <v>J. U. PARK PRIRODE TELAŠĆICA (22195)</v>
      </c>
      <c r="E137" s="85" t="s">
        <v>3316</v>
      </c>
      <c r="F137" s="85" t="s">
        <v>3317</v>
      </c>
      <c r="G137" s="96">
        <v>3439780</v>
      </c>
      <c r="H137" s="97" t="s">
        <v>3318</v>
      </c>
      <c r="J137" s="88"/>
    </row>
    <row r="138" spans="1:10" ht="15" customHeight="1">
      <c r="A138" s="94">
        <f t="shared" si="4"/>
        <v>135</v>
      </c>
      <c r="B138" s="95">
        <v>25925</v>
      </c>
      <c r="C138" s="85" t="s">
        <v>3319</v>
      </c>
      <c r="D138" s="85" t="str">
        <f t="shared" si="5"/>
        <v>J. U. PARK PRIRODE UČKA (25925)</v>
      </c>
      <c r="E138" s="85" t="s">
        <v>3320</v>
      </c>
      <c r="F138" s="85" t="s">
        <v>3321</v>
      </c>
      <c r="G138" s="96">
        <v>1508342</v>
      </c>
      <c r="H138" s="97" t="s">
        <v>3322</v>
      </c>
      <c r="J138" s="88"/>
    </row>
    <row r="139" spans="1:10" ht="15" customHeight="1">
      <c r="A139" s="94">
        <f t="shared" si="4"/>
        <v>136</v>
      </c>
      <c r="B139" s="95">
        <v>25933</v>
      </c>
      <c r="C139" s="85" t="s">
        <v>3323</v>
      </c>
      <c r="D139" s="85" t="str">
        <f t="shared" si="5"/>
        <v>JAVNA USTANOVA PARK PRIRODE VELEBIT (25933)</v>
      </c>
      <c r="E139" s="85" t="s">
        <v>3324</v>
      </c>
      <c r="F139" s="85" t="s">
        <v>313</v>
      </c>
      <c r="G139" s="96">
        <v>1439863</v>
      </c>
      <c r="H139" s="97" t="s">
        <v>3325</v>
      </c>
      <c r="J139" s="88"/>
    </row>
    <row r="140" spans="1:10" ht="15" customHeight="1">
      <c r="A140" s="94">
        <f t="shared" si="4"/>
        <v>137</v>
      </c>
      <c r="B140" s="95">
        <v>26522</v>
      </c>
      <c r="C140" s="85" t="s">
        <v>3326</v>
      </c>
      <c r="D140" s="85" t="str">
        <f t="shared" si="5"/>
        <v>JAVNA USTANOVA PARK PRIRODE VRANSKO JEZERO (26522)</v>
      </c>
      <c r="E140" s="85" t="s">
        <v>3327</v>
      </c>
      <c r="F140" s="85" t="s">
        <v>3328</v>
      </c>
      <c r="G140" s="96">
        <v>1504495</v>
      </c>
      <c r="H140" s="97" t="s">
        <v>3329</v>
      </c>
      <c r="J140" s="88"/>
    </row>
    <row r="141" spans="1:10" ht="15" customHeight="1">
      <c r="A141" s="94">
        <f t="shared" si="4"/>
        <v>138</v>
      </c>
      <c r="B141" s="95">
        <v>26539</v>
      </c>
      <c r="C141" s="85" t="s">
        <v>3330</v>
      </c>
      <c r="D141" s="85" t="str">
        <f t="shared" si="5"/>
        <v>J. U. PARK PRIRODE ŽUMBERAK-SAMOBORSKO GORJE (26539)</v>
      </c>
      <c r="E141" s="85" t="s">
        <v>3331</v>
      </c>
      <c r="F141" s="85" t="s">
        <v>3332</v>
      </c>
      <c r="G141" s="96">
        <v>1481517</v>
      </c>
      <c r="H141" s="97" t="s">
        <v>3333</v>
      </c>
      <c r="J141" s="88"/>
    </row>
    <row r="142" spans="1:10" ht="15" customHeight="1">
      <c r="A142" s="94">
        <f t="shared" si="4"/>
        <v>139</v>
      </c>
      <c r="B142" s="95">
        <v>21609</v>
      </c>
      <c r="C142" s="85" t="s">
        <v>3334</v>
      </c>
      <c r="D142" s="85" t="str">
        <f t="shared" si="5"/>
        <v>DRŽAVNI HIDROMETEOROLOŠKI ZAVOD (21609)</v>
      </c>
      <c r="E142" s="85" t="s">
        <v>3335</v>
      </c>
      <c r="F142" s="85" t="s">
        <v>20</v>
      </c>
      <c r="G142" s="96">
        <v>3206017</v>
      </c>
      <c r="H142" s="97" t="s">
        <v>3336</v>
      </c>
      <c r="J142" s="88"/>
    </row>
    <row r="143" spans="1:10" s="88" customFormat="1" ht="15" customHeight="1">
      <c r="A143" s="94">
        <f t="shared" si="4"/>
        <v>140</v>
      </c>
      <c r="B143" s="95">
        <v>49649</v>
      </c>
      <c r="C143" s="85" t="s">
        <v>3337</v>
      </c>
      <c r="D143" s="85" t="str">
        <f t="shared" si="5"/>
        <v>AGENCIJA ZA UGLJIKOVODIKE (49649)</v>
      </c>
      <c r="E143" s="105" t="s">
        <v>3338</v>
      </c>
      <c r="F143" s="85" t="s">
        <v>20</v>
      </c>
      <c r="G143" s="98" t="s">
        <v>3339</v>
      </c>
      <c r="H143" s="97" t="s">
        <v>3340</v>
      </c>
    </row>
    <row r="144" spans="1:10" s="88" customFormat="1" ht="15" customHeight="1">
      <c r="A144" s="94">
        <f t="shared" si="4"/>
        <v>141</v>
      </c>
      <c r="B144" s="95">
        <v>49091</v>
      </c>
      <c r="C144" s="85" t="s">
        <v>3341</v>
      </c>
      <c r="D144" s="85" t="str">
        <f t="shared" si="5"/>
        <v>HRVATSKA ENERGETSKA REGULATORNA AGENCIJA (49091)</v>
      </c>
      <c r="E144" s="85" t="s">
        <v>3342</v>
      </c>
      <c r="F144" s="85" t="s">
        <v>20</v>
      </c>
      <c r="G144" s="96" t="s">
        <v>3343</v>
      </c>
      <c r="H144" s="97" t="s">
        <v>3344</v>
      </c>
    </row>
    <row r="145" spans="1:10" s="88" customFormat="1" ht="15" customHeight="1">
      <c r="A145" s="94">
        <f t="shared" si="4"/>
        <v>142</v>
      </c>
      <c r="B145" s="95">
        <v>47131</v>
      </c>
      <c r="C145" s="85" t="s">
        <v>3345</v>
      </c>
      <c r="D145" s="85" t="str">
        <f t="shared" si="5"/>
        <v>MINISTARSTVO GOSPODARSTVA I ODRŽIVOG RAZVOJA – RAVNATELJSTVO ZA ROBNE ZALIHE (47131)</v>
      </c>
      <c r="E145" s="85" t="s">
        <v>415</v>
      </c>
      <c r="F145" s="85" t="s">
        <v>20</v>
      </c>
      <c r="G145" s="96">
        <v>2831309</v>
      </c>
      <c r="H145" s="97" t="s">
        <v>3260</v>
      </c>
    </row>
    <row r="146" spans="1:10" ht="15" customHeight="1">
      <c r="A146" s="94">
        <f t="shared" si="4"/>
        <v>143</v>
      </c>
      <c r="B146" s="95">
        <v>6082</v>
      </c>
      <c r="C146" s="85" t="s">
        <v>3346</v>
      </c>
      <c r="D146" s="85" t="str">
        <f t="shared" si="5"/>
        <v>DRŽAVNI ZAVOD ZA MJERITELJSTVO (6082)</v>
      </c>
      <c r="E146" s="85" t="s">
        <v>3347</v>
      </c>
      <c r="F146" s="85" t="s">
        <v>20</v>
      </c>
      <c r="G146" s="96">
        <v>3799166</v>
      </c>
      <c r="H146" s="97" t="s">
        <v>3348</v>
      </c>
      <c r="J146" s="88"/>
    </row>
    <row r="147" spans="1:10" ht="15" customHeight="1">
      <c r="A147" s="94">
        <f t="shared" si="4"/>
        <v>144</v>
      </c>
      <c r="B147" s="95">
        <v>38495</v>
      </c>
      <c r="C147" s="85" t="s">
        <v>3349</v>
      </c>
      <c r="D147" s="85" t="str">
        <f t="shared" si="5"/>
        <v>HRVATSKI ZAVOD ZA NORME (38495)</v>
      </c>
      <c r="E147" s="85" t="s">
        <v>415</v>
      </c>
      <c r="F147" s="85" t="s">
        <v>20</v>
      </c>
      <c r="G147" s="96">
        <v>1957406</v>
      </c>
      <c r="H147" s="97" t="s">
        <v>3350</v>
      </c>
      <c r="J147" s="88"/>
    </row>
    <row r="148" spans="1:10" ht="15" customHeight="1">
      <c r="A148" s="94">
        <f t="shared" si="4"/>
        <v>145</v>
      </c>
      <c r="B148" s="95">
        <v>38500</v>
      </c>
      <c r="C148" s="85" t="s">
        <v>3351</v>
      </c>
      <c r="D148" s="85" t="str">
        <f t="shared" si="5"/>
        <v>HRVATSKA AKREDITACIJSKA AGENCIJA (38500)</v>
      </c>
      <c r="E148" s="85" t="s">
        <v>415</v>
      </c>
      <c r="F148" s="85" t="s">
        <v>20</v>
      </c>
      <c r="G148" s="96">
        <v>1956868</v>
      </c>
      <c r="H148" s="97" t="s">
        <v>3352</v>
      </c>
      <c r="J148" s="88"/>
    </row>
    <row r="149" spans="1:10" s="88" customFormat="1" ht="15" customHeight="1">
      <c r="A149" s="94">
        <f t="shared" si="4"/>
        <v>146</v>
      </c>
      <c r="B149" s="95">
        <v>46237</v>
      </c>
      <c r="C149" s="85" t="s">
        <v>3353</v>
      </c>
      <c r="D149" s="85" t="str">
        <f t="shared" si="5"/>
        <v>HRVATSKA AGENCIJA ZA MALO GOSPODARSTVO, INOVACIJE I INVESTICIJE (46237)</v>
      </c>
      <c r="E149" s="85" t="s">
        <v>3354</v>
      </c>
      <c r="F149" s="85" t="s">
        <v>20</v>
      </c>
      <c r="G149" s="96">
        <v>767875</v>
      </c>
      <c r="H149" s="97" t="s">
        <v>3355</v>
      </c>
    </row>
    <row r="150" spans="1:10" s="88" customFormat="1" ht="15" customHeight="1">
      <c r="A150" s="82">
        <f t="shared" si="4"/>
        <v>147</v>
      </c>
      <c r="B150" s="90">
        <v>1222</v>
      </c>
      <c r="C150" s="91" t="s">
        <v>18</v>
      </c>
      <c r="D150" s="85" t="str">
        <f t="shared" si="5"/>
        <v>MINISTARSTVO ZNANOSTI I OBRAZOVANJA  (1222)</v>
      </c>
      <c r="E150" s="91" t="s">
        <v>19</v>
      </c>
      <c r="F150" s="91" t="s">
        <v>20</v>
      </c>
      <c r="G150" s="92">
        <v>3271030</v>
      </c>
      <c r="H150" s="93" t="s">
        <v>21</v>
      </c>
    </row>
    <row r="151" spans="1:10" ht="15" customHeight="1">
      <c r="A151" s="94">
        <f t="shared" si="4"/>
        <v>148</v>
      </c>
      <c r="B151" s="95">
        <v>2063</v>
      </c>
      <c r="C151" s="85" t="s">
        <v>24</v>
      </c>
      <c r="D151" s="85" t="str">
        <f t="shared" si="5"/>
        <v>FAKULTET ORGANIZACIJE I INFORMATIKE U VARAŽDINU (2063)</v>
      </c>
      <c r="E151" s="85" t="s">
        <v>26</v>
      </c>
      <c r="F151" s="85" t="s">
        <v>27</v>
      </c>
      <c r="G151" s="96">
        <v>3006107</v>
      </c>
      <c r="H151" s="97" t="s">
        <v>28</v>
      </c>
      <c r="J151" s="88"/>
    </row>
    <row r="152" spans="1:10" ht="15" customHeight="1">
      <c r="A152" s="94">
        <f t="shared" si="4"/>
        <v>149</v>
      </c>
      <c r="B152" s="95">
        <v>43749</v>
      </c>
      <c r="C152" s="85" t="s">
        <v>31</v>
      </c>
      <c r="D152" s="85" t="str">
        <f t="shared" si="5"/>
        <v>MEĐIMURSKO VELEUČILIŠTE U ČAKOVCU (43749)</v>
      </c>
      <c r="E152" s="85" t="s">
        <v>33</v>
      </c>
      <c r="F152" s="85" t="s">
        <v>34</v>
      </c>
      <c r="G152" s="96">
        <v>2382512</v>
      </c>
      <c r="H152" s="97" t="s">
        <v>35</v>
      </c>
      <c r="J152" s="88"/>
    </row>
    <row r="153" spans="1:10" ht="15" customHeight="1">
      <c r="A153" s="94">
        <f t="shared" si="4"/>
        <v>150</v>
      </c>
      <c r="B153" s="95">
        <v>2452</v>
      </c>
      <c r="C153" s="85" t="s">
        <v>36</v>
      </c>
      <c r="D153" s="85" t="str">
        <f t="shared" si="5"/>
        <v>SVEUČILIŠTE J. J. STROSSMAYERA U OSIJEKU (2452)</v>
      </c>
      <c r="E153" s="85" t="s">
        <v>38</v>
      </c>
      <c r="F153" s="85" t="s">
        <v>39</v>
      </c>
      <c r="G153" s="96">
        <v>3049779</v>
      </c>
      <c r="H153" s="97" t="s">
        <v>40</v>
      </c>
      <c r="J153" s="88"/>
    </row>
    <row r="154" spans="1:10" ht="24" customHeight="1">
      <c r="A154" s="94">
        <f t="shared" si="4"/>
        <v>151</v>
      </c>
      <c r="B154" s="95">
        <v>50215</v>
      </c>
      <c r="C154" s="85" t="s">
        <v>42</v>
      </c>
      <c r="D154" s="85" t="str">
        <f t="shared" si="5"/>
        <v>SVEUČILIŠTE J. J. STROSSMAYERA U OSIJEKU - AKADEMIJA ZA UMJETNOST I KULTURU U OSIJEKU (50215)</v>
      </c>
      <c r="E154" s="85" t="s">
        <v>43</v>
      </c>
      <c r="F154" s="85" t="s">
        <v>39</v>
      </c>
      <c r="G154" s="96">
        <v>4907361</v>
      </c>
      <c r="H154" s="97" t="s">
        <v>44</v>
      </c>
      <c r="J154" s="88"/>
    </row>
    <row r="155" spans="1:10" ht="15" customHeight="1">
      <c r="A155" s="94">
        <f t="shared" si="4"/>
        <v>152</v>
      </c>
      <c r="B155" s="95">
        <v>2284</v>
      </c>
      <c r="C155" s="85" t="s">
        <v>45</v>
      </c>
      <c r="D155" s="85" t="str">
        <f t="shared" si="5"/>
        <v>SVEUČILIŠTE J. J. STROSSMAYERA U OSIJEKU - EKONOMSKI FAKULTET (2284)</v>
      </c>
      <c r="E155" s="85" t="s">
        <v>46</v>
      </c>
      <c r="F155" s="85" t="s">
        <v>39</v>
      </c>
      <c r="G155" s="96">
        <v>3021645</v>
      </c>
      <c r="H155" s="97" t="s">
        <v>47</v>
      </c>
      <c r="J155" s="88"/>
    </row>
    <row r="156" spans="1:10" ht="24">
      <c r="A156" s="94">
        <f t="shared" si="4"/>
        <v>153</v>
      </c>
      <c r="B156" s="95">
        <v>2268</v>
      </c>
      <c r="C156" s="85" t="s">
        <v>49</v>
      </c>
      <c r="D156" s="85" t="str">
        <f t="shared" si="5"/>
        <v>SVEUČILIŠTE J. J. STROSSMAYERA U OSIJEKU - FAKULTET AGROBIOTEHNIČKIH ZNANOSTI OSIJEK (2268)</v>
      </c>
      <c r="E156" s="85" t="s">
        <v>50</v>
      </c>
      <c r="F156" s="85" t="s">
        <v>39</v>
      </c>
      <c r="G156" s="96">
        <v>3058212</v>
      </c>
      <c r="H156" s="97" t="s">
        <v>51</v>
      </c>
      <c r="J156" s="88"/>
    </row>
    <row r="157" spans="1:10" ht="24">
      <c r="A157" s="94">
        <f t="shared" si="4"/>
        <v>154</v>
      </c>
      <c r="B157" s="95">
        <v>2313</v>
      </c>
      <c r="C157" s="85" t="s">
        <v>53</v>
      </c>
      <c r="D157" s="85" t="str">
        <f t="shared" si="5"/>
        <v>SVEUČILIŠTE J. J. STROSSMAYERA U OSIJEKU - FAKULTET ELEKTROTEHNIKE, RAČUNARSTVA I INFORMACIJSKIH TEHNOLOGIJA OSIJEK (2313)</v>
      </c>
      <c r="E157" s="85" t="s">
        <v>3356</v>
      </c>
      <c r="F157" s="85" t="s">
        <v>39</v>
      </c>
      <c r="G157" s="96">
        <v>3392589</v>
      </c>
      <c r="H157" s="97" t="s">
        <v>55</v>
      </c>
      <c r="J157" s="88"/>
    </row>
    <row r="158" spans="1:10" s="88" customFormat="1" ht="24">
      <c r="A158" s="94">
        <f t="shared" si="4"/>
        <v>155</v>
      </c>
      <c r="B158" s="95">
        <v>49796</v>
      </c>
      <c r="C158" s="85" t="s">
        <v>57</v>
      </c>
      <c r="D158" s="85" t="str">
        <f t="shared" si="5"/>
        <v>SVEUČILIŠTE J. J. STROSSMAYERA U OSIJEKU - FAKULTET ZA DENTALNU MEDICINU I ZDRAVSTVO (49796)</v>
      </c>
      <c r="E158" s="105" t="s">
        <v>58</v>
      </c>
      <c r="F158" s="85" t="s">
        <v>39</v>
      </c>
      <c r="G158" s="96">
        <v>4748875</v>
      </c>
      <c r="H158" s="97" t="s">
        <v>59</v>
      </c>
    </row>
    <row r="159" spans="1:10" ht="24">
      <c r="A159" s="94">
        <f t="shared" si="4"/>
        <v>156</v>
      </c>
      <c r="B159" s="95">
        <v>22486</v>
      </c>
      <c r="C159" s="85" t="s">
        <v>60</v>
      </c>
      <c r="D159" s="85" t="str">
        <f t="shared" si="5"/>
        <v>SVEUČILIŠTE J. J. STROSSMAYERA U OSIJEKU - FAKULTET ZA ODGOJNE I OBRAZOVNE ZNANOSTI (22486)</v>
      </c>
      <c r="E159" s="85" t="s">
        <v>61</v>
      </c>
      <c r="F159" s="85" t="s">
        <v>39</v>
      </c>
      <c r="G159" s="96">
        <v>1404881</v>
      </c>
      <c r="H159" s="97" t="s">
        <v>62</v>
      </c>
      <c r="J159" s="88"/>
    </row>
    <row r="160" spans="1:10" ht="15" customHeight="1">
      <c r="A160" s="94">
        <f t="shared" si="4"/>
        <v>157</v>
      </c>
      <c r="B160" s="95">
        <v>2321</v>
      </c>
      <c r="C160" s="85" t="s">
        <v>63</v>
      </c>
      <c r="D160" s="85" t="str">
        <f t="shared" si="5"/>
        <v>SVEUČILIŠTE J. J. STROSSMAYERA U OSIJEKU - FILOZOFSKI FAKULTET (2321)</v>
      </c>
      <c r="E160" s="85" t="s">
        <v>64</v>
      </c>
      <c r="F160" s="85" t="s">
        <v>39</v>
      </c>
      <c r="G160" s="96">
        <v>3014185</v>
      </c>
      <c r="H160" s="97" t="s">
        <v>65</v>
      </c>
      <c r="J160" s="88"/>
    </row>
    <row r="161" spans="1:10" ht="15" customHeight="1">
      <c r="A161" s="94">
        <f t="shared" si="4"/>
        <v>158</v>
      </c>
      <c r="B161" s="95">
        <v>2508</v>
      </c>
      <c r="C161" s="109" t="s">
        <v>66</v>
      </c>
      <c r="D161" s="85" t="str">
        <f t="shared" si="5"/>
        <v>SVEUČILIŠTE J. J. STROSSMAYERA U OSIJEKU - GRADSKA I SVEUČILIŠNA KNJIŽNICA (2508)</v>
      </c>
      <c r="E161" s="109" t="s">
        <v>67</v>
      </c>
      <c r="F161" s="109" t="s">
        <v>39</v>
      </c>
      <c r="G161" s="110">
        <v>3014347</v>
      </c>
      <c r="H161" s="97" t="s">
        <v>68</v>
      </c>
      <c r="J161" s="88"/>
    </row>
    <row r="162" spans="1:10" ht="24">
      <c r="A162" s="94">
        <f t="shared" si="4"/>
        <v>159</v>
      </c>
      <c r="B162" s="95">
        <v>2250</v>
      </c>
      <c r="C162" s="85" t="s">
        <v>69</v>
      </c>
      <c r="D162" s="85" t="str">
        <f t="shared" si="5"/>
        <v>SVEUČILIŠTE J. J. STROSSMAYERA U OSIJEKU - GRAĐEVINSKI I ARHITEKTONSKI FAKULTET OSIJEK (2250)</v>
      </c>
      <c r="E162" s="85" t="s">
        <v>70</v>
      </c>
      <c r="F162" s="85" t="s">
        <v>39</v>
      </c>
      <c r="G162" s="96">
        <v>3397335</v>
      </c>
      <c r="H162" s="97" t="s">
        <v>71</v>
      </c>
      <c r="J162" s="88"/>
    </row>
    <row r="163" spans="1:10" s="88" customFormat="1" ht="15" customHeight="1">
      <c r="A163" s="94">
        <f t="shared" si="4"/>
        <v>160</v>
      </c>
      <c r="B163" s="95">
        <v>38479</v>
      </c>
      <c r="C163" s="85" t="s">
        <v>3357</v>
      </c>
      <c r="D163" s="85" t="str">
        <f t="shared" si="5"/>
        <v>KATOLIČKI BOGOSLOVNI FAKULTET U ĐAKOVU (38479)</v>
      </c>
      <c r="E163" s="105" t="s">
        <v>73</v>
      </c>
      <c r="F163" s="85" t="s">
        <v>74</v>
      </c>
      <c r="G163" s="96">
        <v>1986490</v>
      </c>
      <c r="H163" s="97" t="s">
        <v>75</v>
      </c>
    </row>
    <row r="164" spans="1:10" ht="15" customHeight="1">
      <c r="A164" s="94">
        <f t="shared" si="4"/>
        <v>161</v>
      </c>
      <c r="B164" s="95">
        <v>51450</v>
      </c>
      <c r="C164" s="85" t="s">
        <v>76</v>
      </c>
      <c r="D164" s="85" t="str">
        <f t="shared" si="5"/>
        <v>SVEUČILIŠTE J. J. STROSSMAYERA U OSIJEKU - KINEZIOLOŠKI FAKULTET OSIJEK (51450)</v>
      </c>
      <c r="E164" s="85" t="s">
        <v>77</v>
      </c>
      <c r="F164" s="85" t="s">
        <v>39</v>
      </c>
      <c r="G164" s="96">
        <v>5302099</v>
      </c>
      <c r="H164" s="97" t="s">
        <v>78</v>
      </c>
      <c r="J164" s="88"/>
    </row>
    <row r="165" spans="1:10" ht="15" customHeight="1">
      <c r="A165" s="94">
        <f t="shared" si="4"/>
        <v>162</v>
      </c>
      <c r="B165" s="95">
        <v>22849</v>
      </c>
      <c r="C165" s="85" t="s">
        <v>79</v>
      </c>
      <c r="D165" s="85" t="str">
        <f t="shared" si="5"/>
        <v>SVEUČILIŠTE J. J. STROSSMAYERA U OSIJEKU - MEDICINSKI FAKULTET (22849)</v>
      </c>
      <c r="E165" s="85" t="s">
        <v>80</v>
      </c>
      <c r="F165" s="85" t="s">
        <v>39</v>
      </c>
      <c r="G165" s="96">
        <v>1388142</v>
      </c>
      <c r="H165" s="97" t="s">
        <v>81</v>
      </c>
      <c r="J165" s="88"/>
    </row>
    <row r="166" spans="1:10" s="88" customFormat="1" ht="15" customHeight="1">
      <c r="A166" s="94">
        <f t="shared" si="4"/>
        <v>163</v>
      </c>
      <c r="B166" s="95">
        <v>2292</v>
      </c>
      <c r="C166" s="85" t="s">
        <v>82</v>
      </c>
      <c r="D166" s="85" t="str">
        <f t="shared" si="5"/>
        <v>SVEUČILIŠTE J. J. STROSSMAYERA U OSIJEKU - PRAVNI FAKULTET (2292)</v>
      </c>
      <c r="E166" s="85" t="s">
        <v>83</v>
      </c>
      <c r="F166" s="85" t="s">
        <v>39</v>
      </c>
      <c r="G166" s="96">
        <v>3014193</v>
      </c>
      <c r="H166" s="97" t="s">
        <v>84</v>
      </c>
    </row>
    <row r="167" spans="1:10" ht="15" customHeight="1">
      <c r="A167" s="94">
        <f t="shared" si="4"/>
        <v>164</v>
      </c>
      <c r="B167" s="95">
        <v>2276</v>
      </c>
      <c r="C167" s="85" t="s">
        <v>85</v>
      </c>
      <c r="D167" s="85" t="str">
        <f t="shared" si="5"/>
        <v>SVEUČILIŠTE J. J. STROSSMAYERA U OSIJEKU - PREHRAMBENO TEHNOLOŠKI FAKULTET (2276)</v>
      </c>
      <c r="E167" s="85" t="s">
        <v>86</v>
      </c>
      <c r="F167" s="85" t="s">
        <v>39</v>
      </c>
      <c r="G167" s="96">
        <v>3058204</v>
      </c>
      <c r="H167" s="97" t="s">
        <v>87</v>
      </c>
      <c r="J167" s="88"/>
    </row>
    <row r="168" spans="1:10" s="88" customFormat="1" ht="15" customHeight="1">
      <c r="A168" s="94">
        <f t="shared" si="4"/>
        <v>165</v>
      </c>
      <c r="B168" s="95">
        <v>42024</v>
      </c>
      <c r="C168" s="85" t="s">
        <v>92</v>
      </c>
      <c r="D168" s="85" t="str">
        <f t="shared" si="5"/>
        <v>SVEUČILIŠTE JURJA DOBRILE U PULI (42024)</v>
      </c>
      <c r="E168" s="85" t="s">
        <v>94</v>
      </c>
      <c r="F168" s="85" t="s">
        <v>95</v>
      </c>
      <c r="G168" s="96">
        <v>2161753</v>
      </c>
      <c r="H168" s="97" t="s">
        <v>96</v>
      </c>
    </row>
    <row r="169" spans="1:10" s="88" customFormat="1" ht="15" customHeight="1">
      <c r="A169" s="94">
        <f t="shared" si="4"/>
        <v>166</v>
      </c>
      <c r="B169" s="95">
        <v>48267</v>
      </c>
      <c r="C169" s="85" t="s">
        <v>97</v>
      </c>
      <c r="D169" s="85" t="str">
        <f t="shared" si="5"/>
        <v>SVEUČILIŠTE SJEVER (48267)</v>
      </c>
      <c r="E169" s="85" t="s">
        <v>98</v>
      </c>
      <c r="F169" s="85" t="s">
        <v>99</v>
      </c>
      <c r="G169" s="96">
        <v>2752298</v>
      </c>
      <c r="H169" s="97" t="s">
        <v>100</v>
      </c>
    </row>
    <row r="170" spans="1:10" s="111" customFormat="1" ht="15" customHeight="1">
      <c r="A170" s="94">
        <f t="shared" si="4"/>
        <v>167</v>
      </c>
      <c r="B170" s="95">
        <v>24141</v>
      </c>
      <c r="C170" s="85" t="s">
        <v>101</v>
      </c>
      <c r="D170" s="85" t="str">
        <f t="shared" si="5"/>
        <v>SVEUČILIŠTE U DUBROVNIKU (24141)</v>
      </c>
      <c r="E170" s="85" t="s">
        <v>102</v>
      </c>
      <c r="F170" s="85" t="s">
        <v>103</v>
      </c>
      <c r="G170" s="96">
        <v>1787578</v>
      </c>
      <c r="H170" s="97" t="s">
        <v>104</v>
      </c>
      <c r="J170" s="88"/>
    </row>
    <row r="171" spans="1:10" s="88" customFormat="1" ht="15" customHeight="1">
      <c r="A171" s="94">
        <f t="shared" si="4"/>
        <v>168</v>
      </c>
      <c r="B171" s="95">
        <v>2444</v>
      </c>
      <c r="C171" s="85" t="s">
        <v>106</v>
      </c>
      <c r="D171" s="85" t="str">
        <f t="shared" si="5"/>
        <v>SVEUČILIŠTE U RIJECI (2444)</v>
      </c>
      <c r="E171" s="85" t="s">
        <v>107</v>
      </c>
      <c r="F171" s="85" t="s">
        <v>108</v>
      </c>
      <c r="G171" s="96">
        <v>3337413</v>
      </c>
      <c r="H171" s="97" t="s">
        <v>109</v>
      </c>
    </row>
    <row r="172" spans="1:10" ht="15" customHeight="1">
      <c r="A172" s="94">
        <f t="shared" si="4"/>
        <v>169</v>
      </c>
      <c r="B172" s="95">
        <v>38454</v>
      </c>
      <c r="C172" s="85" t="s">
        <v>111</v>
      </c>
      <c r="D172" s="85" t="str">
        <f t="shared" si="5"/>
        <v>SVEUČILIŠTE U RIJECI - AKADEMIJA PRIMJENJENIH UMJETNOSTI (38454)</v>
      </c>
      <c r="E172" s="85" t="s">
        <v>112</v>
      </c>
      <c r="F172" s="85" t="s">
        <v>108</v>
      </c>
      <c r="G172" s="103">
        <v>1954253</v>
      </c>
      <c r="H172" s="97" t="s">
        <v>113</v>
      </c>
      <c r="J172" s="88"/>
    </row>
    <row r="173" spans="1:10" ht="15" customHeight="1">
      <c r="A173" s="94">
        <f t="shared" si="4"/>
        <v>170</v>
      </c>
      <c r="B173" s="95">
        <v>2186</v>
      </c>
      <c r="C173" s="85" t="s">
        <v>114</v>
      </c>
      <c r="D173" s="85" t="str">
        <f t="shared" si="5"/>
        <v>SVEUČILIŠTE U RIJECI - EKONOMSKI FAKULTET (2186)</v>
      </c>
      <c r="E173" s="85" t="s">
        <v>115</v>
      </c>
      <c r="F173" s="85" t="s">
        <v>108</v>
      </c>
      <c r="G173" s="96">
        <v>3328627</v>
      </c>
      <c r="H173" s="97" t="s">
        <v>116</v>
      </c>
      <c r="J173" s="88"/>
    </row>
    <row r="174" spans="1:10" ht="15" customHeight="1">
      <c r="A174" s="94">
        <f t="shared" si="4"/>
        <v>171</v>
      </c>
      <c r="B174" s="95">
        <v>2194</v>
      </c>
      <c r="C174" s="85" t="s">
        <v>117</v>
      </c>
      <c r="D174" s="85" t="str">
        <f t="shared" si="5"/>
        <v>SVEUČILIŠTE U RIJECI - FAKULTET ZA MENADŽMENT U TURIZMU I UGOSTITELJSTVU (2194)</v>
      </c>
      <c r="E174" s="85" t="s">
        <v>118</v>
      </c>
      <c r="F174" s="85" t="s">
        <v>119</v>
      </c>
      <c r="G174" s="96">
        <v>3091732</v>
      </c>
      <c r="H174" s="97" t="s">
        <v>120</v>
      </c>
      <c r="J174" s="88"/>
    </row>
    <row r="175" spans="1:10" ht="15" customHeight="1">
      <c r="A175" s="94">
        <f t="shared" si="4"/>
        <v>172</v>
      </c>
      <c r="B175" s="95">
        <v>48023</v>
      </c>
      <c r="C175" s="85" t="s">
        <v>121</v>
      </c>
      <c r="D175" s="85" t="str">
        <f t="shared" si="5"/>
        <v>SVEUČILIŠTE U RIJECI - FAKULTET ZDRAVSTVENIH STUDIJA U RIJECI (48023)</v>
      </c>
      <c r="E175" s="85" t="s">
        <v>122</v>
      </c>
      <c r="F175" s="85" t="s">
        <v>108</v>
      </c>
      <c r="G175" s="98" t="s">
        <v>123</v>
      </c>
      <c r="H175" s="97" t="s">
        <v>124</v>
      </c>
      <c r="J175" s="88"/>
    </row>
    <row r="176" spans="1:10" s="88" customFormat="1" ht="15" customHeight="1">
      <c r="A176" s="94">
        <f t="shared" si="4"/>
        <v>173</v>
      </c>
      <c r="B176" s="95">
        <v>22857</v>
      </c>
      <c r="C176" s="85" t="s">
        <v>125</v>
      </c>
      <c r="D176" s="85" t="str">
        <f t="shared" si="5"/>
        <v>SVEUČILIŠTE U RIJECI - FILOZOFSKI FAKULTET (22857)</v>
      </c>
      <c r="E176" s="85" t="s">
        <v>126</v>
      </c>
      <c r="F176" s="85" t="s">
        <v>108</v>
      </c>
      <c r="G176" s="96">
        <v>3368491</v>
      </c>
      <c r="H176" s="97" t="s">
        <v>127</v>
      </c>
    </row>
    <row r="177" spans="1:10" ht="15" customHeight="1">
      <c r="A177" s="94">
        <f t="shared" si="4"/>
        <v>174</v>
      </c>
      <c r="B177" s="95">
        <v>2160</v>
      </c>
      <c r="C177" s="85" t="s">
        <v>128</v>
      </c>
      <c r="D177" s="85" t="str">
        <f t="shared" si="5"/>
        <v>SVEUČILIŠTE U RIJECI - GRAĐEVINSKI FAKULTET (2160)</v>
      </c>
      <c r="E177" s="85" t="s">
        <v>129</v>
      </c>
      <c r="F177" s="85" t="s">
        <v>108</v>
      </c>
      <c r="G177" s="96">
        <v>3395855</v>
      </c>
      <c r="H177" s="97" t="s">
        <v>130</v>
      </c>
      <c r="J177" s="88"/>
    </row>
    <row r="178" spans="1:10" ht="15" customHeight="1">
      <c r="A178" s="94">
        <f t="shared" si="4"/>
        <v>175</v>
      </c>
      <c r="B178" s="95">
        <v>2225</v>
      </c>
      <c r="C178" s="85" t="s">
        <v>131</v>
      </c>
      <c r="D178" s="85" t="str">
        <f t="shared" si="5"/>
        <v>SVEUČILIŠTE U RIJECI - MEDICINSKI FAKULTET (2225)</v>
      </c>
      <c r="E178" s="85" t="s">
        <v>132</v>
      </c>
      <c r="F178" s="85" t="s">
        <v>108</v>
      </c>
      <c r="G178" s="96">
        <v>3328554</v>
      </c>
      <c r="H178" s="97" t="s">
        <v>133</v>
      </c>
      <c r="J178" s="88"/>
    </row>
    <row r="179" spans="1:10" s="88" customFormat="1" ht="15" customHeight="1">
      <c r="A179" s="94">
        <f t="shared" si="4"/>
        <v>176</v>
      </c>
      <c r="B179" s="95">
        <v>22568</v>
      </c>
      <c r="C179" s="85" t="s">
        <v>3358</v>
      </c>
      <c r="D179" s="85" t="str">
        <f t="shared" si="5"/>
        <v>SVEUČILIŠTE U RIJECI, POMORSKI FAKULTET (22568)</v>
      </c>
      <c r="E179" s="85" t="s">
        <v>135</v>
      </c>
      <c r="F179" s="85" t="s">
        <v>108</v>
      </c>
      <c r="G179" s="96">
        <v>1580485</v>
      </c>
      <c r="H179" s="97" t="s">
        <v>136</v>
      </c>
    </row>
    <row r="180" spans="1:10" ht="15" customHeight="1">
      <c r="A180" s="94">
        <f t="shared" si="4"/>
        <v>177</v>
      </c>
      <c r="B180" s="95">
        <v>2217</v>
      </c>
      <c r="C180" s="85" t="s">
        <v>137</v>
      </c>
      <c r="D180" s="85" t="str">
        <f t="shared" si="5"/>
        <v>SVEUČILIŠTE U RIJECI - PRAVNI FAKULTET (2217)</v>
      </c>
      <c r="E180" s="85" t="s">
        <v>138</v>
      </c>
      <c r="F180" s="85" t="s">
        <v>108</v>
      </c>
      <c r="G180" s="96">
        <v>3328562</v>
      </c>
      <c r="H180" s="97" t="s">
        <v>139</v>
      </c>
      <c r="J180" s="88"/>
    </row>
    <row r="181" spans="1:10" ht="15" customHeight="1">
      <c r="A181" s="94">
        <f t="shared" si="4"/>
        <v>178</v>
      </c>
      <c r="B181" s="95">
        <v>2493</v>
      </c>
      <c r="C181" s="85" t="s">
        <v>140</v>
      </c>
      <c r="D181" s="85" t="str">
        <f t="shared" si="5"/>
        <v>SVEUČILIŠTE U RIJECI - SVEUČILIŠNA KNJIŽNICA (2493)</v>
      </c>
      <c r="E181" s="85" t="s">
        <v>141</v>
      </c>
      <c r="F181" s="85" t="s">
        <v>108</v>
      </c>
      <c r="G181" s="96">
        <v>3328686</v>
      </c>
      <c r="H181" s="97" t="s">
        <v>142</v>
      </c>
      <c r="J181" s="88"/>
    </row>
    <row r="182" spans="1:10" ht="15" customHeight="1">
      <c r="A182" s="94">
        <f t="shared" si="4"/>
        <v>179</v>
      </c>
      <c r="B182" s="95">
        <v>2151</v>
      </c>
      <c r="C182" s="85" t="s">
        <v>143</v>
      </c>
      <c r="D182" s="85" t="str">
        <f t="shared" si="5"/>
        <v>SVEUČILIŠTE U RIJECI - TEHNIČKI FAKULTET (2151)</v>
      </c>
      <c r="E182" s="85" t="s">
        <v>144</v>
      </c>
      <c r="F182" s="85" t="s">
        <v>108</v>
      </c>
      <c r="G182" s="96">
        <v>3334317</v>
      </c>
      <c r="H182" s="97" t="s">
        <v>145</v>
      </c>
      <c r="J182" s="88"/>
    </row>
    <row r="183" spans="1:10" ht="15" customHeight="1">
      <c r="A183" s="94">
        <f t="shared" si="4"/>
        <v>180</v>
      </c>
      <c r="B183" s="95">
        <v>40947</v>
      </c>
      <c r="C183" s="85" t="s">
        <v>146</v>
      </c>
      <c r="D183" s="85" t="str">
        <f t="shared" si="5"/>
        <v>SVEUČILIŠTE U RIJECI - UČITELJSKI FAKULTET (40947)</v>
      </c>
      <c r="E183" s="85" t="s">
        <v>147</v>
      </c>
      <c r="F183" s="85" t="s">
        <v>108</v>
      </c>
      <c r="G183" s="96">
        <v>2116073</v>
      </c>
      <c r="H183" s="97" t="s">
        <v>148</v>
      </c>
      <c r="J183" s="88"/>
    </row>
    <row r="184" spans="1:10" s="88" customFormat="1" ht="15" customHeight="1">
      <c r="A184" s="94">
        <f t="shared" si="4"/>
        <v>181</v>
      </c>
      <c r="B184" s="95">
        <v>51360</v>
      </c>
      <c r="C184" s="85" t="s">
        <v>149</v>
      </c>
      <c r="D184" s="85" t="str">
        <f t="shared" si="5"/>
        <v>SVEUČILIŠTE U SLAVONSKOM BRODU (51360)</v>
      </c>
      <c r="E184" s="105" t="s">
        <v>150</v>
      </c>
      <c r="F184" s="85" t="s">
        <v>151</v>
      </c>
      <c r="G184" s="96">
        <v>5290538</v>
      </c>
      <c r="H184" s="97" t="s">
        <v>152</v>
      </c>
    </row>
    <row r="185" spans="1:10" ht="15" customHeight="1">
      <c r="A185" s="94">
        <f t="shared" si="4"/>
        <v>182</v>
      </c>
      <c r="B185" s="95">
        <v>2469</v>
      </c>
      <c r="C185" s="85" t="s">
        <v>153</v>
      </c>
      <c r="D185" s="85" t="str">
        <f t="shared" si="5"/>
        <v>SVEUČILIŠTE U SPLITU (2469)</v>
      </c>
      <c r="E185" s="85" t="s">
        <v>154</v>
      </c>
      <c r="F185" s="85" t="s">
        <v>155</v>
      </c>
      <c r="G185" s="96">
        <v>3129306</v>
      </c>
      <c r="H185" s="97" t="s">
        <v>156</v>
      </c>
      <c r="J185" s="88"/>
    </row>
    <row r="186" spans="1:10" ht="15" customHeight="1">
      <c r="A186" s="94">
        <f t="shared" si="4"/>
        <v>183</v>
      </c>
      <c r="B186" s="95">
        <v>2372</v>
      </c>
      <c r="C186" s="85" t="s">
        <v>157</v>
      </c>
      <c r="D186" s="85" t="str">
        <f t="shared" si="5"/>
        <v>SVEUČILIŠTE U SPLITU - EKONOMSKI FAKULTET (2372)</v>
      </c>
      <c r="E186" s="85" t="s">
        <v>158</v>
      </c>
      <c r="F186" s="85" t="s">
        <v>155</v>
      </c>
      <c r="G186" s="96">
        <v>3119076</v>
      </c>
      <c r="H186" s="97" t="s">
        <v>159</v>
      </c>
      <c r="J186" s="88"/>
    </row>
    <row r="187" spans="1:10" ht="15" customHeight="1">
      <c r="A187" s="94">
        <f t="shared" ref="A187:A250" si="6">+A186+1</f>
        <v>184</v>
      </c>
      <c r="B187" s="95">
        <v>2330</v>
      </c>
      <c r="C187" s="85" t="s">
        <v>160</v>
      </c>
      <c r="D187" s="85" t="str">
        <f t="shared" si="5"/>
        <v>SVEUČILIŠTE U SPLITU - FAKULTET ELEKTROTEHNIKE, STROJARSTVA I BRODOGRADNJE (2330)</v>
      </c>
      <c r="E187" s="85" t="s">
        <v>161</v>
      </c>
      <c r="F187" s="85" t="s">
        <v>155</v>
      </c>
      <c r="G187" s="96">
        <v>3118339</v>
      </c>
      <c r="H187" s="97" t="s">
        <v>162</v>
      </c>
      <c r="J187" s="88"/>
    </row>
    <row r="188" spans="1:10" ht="15" customHeight="1">
      <c r="A188" s="94">
        <f t="shared" si="6"/>
        <v>185</v>
      </c>
      <c r="B188" s="95">
        <v>2348</v>
      </c>
      <c r="C188" s="85" t="s">
        <v>163</v>
      </c>
      <c r="D188" s="85" t="str">
        <f t="shared" si="5"/>
        <v>SVEUČILIŠTE U SPLITU - FAKULTET GRAĐEVINARSTVA, ARHITEKTURE I GEODEZIJE (2348)</v>
      </c>
      <c r="E188" s="85" t="s">
        <v>164</v>
      </c>
      <c r="F188" s="85" t="s">
        <v>155</v>
      </c>
      <c r="G188" s="96">
        <v>3149463</v>
      </c>
      <c r="H188" s="97" t="s">
        <v>165</v>
      </c>
      <c r="J188" s="88"/>
    </row>
    <row r="189" spans="1:10" ht="15" customHeight="1">
      <c r="A189" s="94">
        <f t="shared" si="6"/>
        <v>186</v>
      </c>
      <c r="B189" s="95">
        <v>22435</v>
      </c>
      <c r="C189" s="85" t="s">
        <v>166</v>
      </c>
      <c r="D189" s="85" t="str">
        <f t="shared" si="5"/>
        <v>SVEUČILIŠTE U SPLITU - FILOZOFSKI FAKULTET (22435)</v>
      </c>
      <c r="E189" s="85" t="s">
        <v>154</v>
      </c>
      <c r="F189" s="85" t="s">
        <v>155</v>
      </c>
      <c r="G189" s="96">
        <v>1413236</v>
      </c>
      <c r="H189" s="97" t="s">
        <v>167</v>
      </c>
      <c r="J189" s="88"/>
    </row>
    <row r="190" spans="1:10" ht="15" customHeight="1">
      <c r="A190" s="94">
        <f t="shared" si="6"/>
        <v>187</v>
      </c>
      <c r="B190" s="95">
        <v>23368</v>
      </c>
      <c r="C190" s="85" t="s">
        <v>168</v>
      </c>
      <c r="D190" s="85" t="str">
        <f t="shared" si="5"/>
        <v>SVEUČILIŠTE U SPLITU - KATOLIČKI BOGOSLOVNI FAKULTET (23368)</v>
      </c>
      <c r="E190" s="85" t="s">
        <v>169</v>
      </c>
      <c r="F190" s="85" t="s">
        <v>155</v>
      </c>
      <c r="G190" s="103">
        <v>1465643</v>
      </c>
      <c r="H190" s="97">
        <v>36149548625</v>
      </c>
      <c r="J190" s="88"/>
    </row>
    <row r="191" spans="1:10" ht="15" customHeight="1">
      <c r="A191" s="94">
        <f t="shared" si="6"/>
        <v>188</v>
      </c>
      <c r="B191" s="95">
        <v>2356</v>
      </c>
      <c r="C191" s="85" t="s">
        <v>170</v>
      </c>
      <c r="D191" s="85" t="str">
        <f t="shared" si="5"/>
        <v>SVEUČILIŠTE U SPLITU - KEMIJSKO-TEHNOLOŠKI FAKULTET (2356)</v>
      </c>
      <c r="E191" s="85" t="s">
        <v>171</v>
      </c>
      <c r="F191" s="85" t="s">
        <v>155</v>
      </c>
      <c r="G191" s="96">
        <v>3119068</v>
      </c>
      <c r="H191" s="97" t="s">
        <v>172</v>
      </c>
      <c r="J191" s="88"/>
    </row>
    <row r="192" spans="1:10" ht="15" customHeight="1">
      <c r="A192" s="94">
        <f t="shared" si="6"/>
        <v>189</v>
      </c>
      <c r="B192" s="95">
        <v>43773</v>
      </c>
      <c r="C192" s="85" t="s">
        <v>173</v>
      </c>
      <c r="D192" s="85" t="str">
        <f t="shared" si="5"/>
        <v>SVEUČILIŠTE U SPLITU - KINEZIOLOŠKI FAKULTET (43773)</v>
      </c>
      <c r="E192" s="85" t="s">
        <v>174</v>
      </c>
      <c r="F192" s="85" t="s">
        <v>155</v>
      </c>
      <c r="G192" s="103">
        <v>2393255</v>
      </c>
      <c r="H192" s="97" t="s">
        <v>175</v>
      </c>
      <c r="J192" s="88"/>
    </row>
    <row r="193" spans="1:10" ht="15" customHeight="1">
      <c r="A193" s="94">
        <f t="shared" si="6"/>
        <v>190</v>
      </c>
      <c r="B193" s="95">
        <v>22451</v>
      </c>
      <c r="C193" s="85" t="s">
        <v>176</v>
      </c>
      <c r="D193" s="85" t="str">
        <f t="shared" si="5"/>
        <v>SVEUČILIŠTE U SPLITU - MEDICINSKI FAKULTET (22451)</v>
      </c>
      <c r="E193" s="85" t="s">
        <v>177</v>
      </c>
      <c r="F193" s="85" t="s">
        <v>155</v>
      </c>
      <c r="G193" s="96">
        <v>1315366</v>
      </c>
      <c r="H193" s="97" t="s">
        <v>178</v>
      </c>
      <c r="J193" s="88"/>
    </row>
    <row r="194" spans="1:10" ht="15" customHeight="1">
      <c r="A194" s="94">
        <f t="shared" si="6"/>
        <v>191</v>
      </c>
      <c r="B194" s="95">
        <v>22460</v>
      </c>
      <c r="C194" s="85" t="s">
        <v>179</v>
      </c>
      <c r="D194" s="85" t="str">
        <f t="shared" si="5"/>
        <v>SVEUČILIŠTE U SPLITU - POMORSKI FAKULTET (22460)</v>
      </c>
      <c r="E194" s="85" t="s">
        <v>180</v>
      </c>
      <c r="F194" s="85" t="s">
        <v>155</v>
      </c>
      <c r="G194" s="96">
        <v>1406043</v>
      </c>
      <c r="H194" s="97" t="s">
        <v>181</v>
      </c>
      <c r="J194" s="88"/>
    </row>
    <row r="195" spans="1:10" ht="15" customHeight="1">
      <c r="A195" s="94">
        <f t="shared" si="6"/>
        <v>192</v>
      </c>
      <c r="B195" s="95">
        <v>2397</v>
      </c>
      <c r="C195" s="85" t="s">
        <v>182</v>
      </c>
      <c r="D195" s="85" t="str">
        <f t="shared" si="5"/>
        <v>SVEUČILIŠTE U SPLITU - PRAVNI FAKULTET (2397)</v>
      </c>
      <c r="E195" s="85" t="s">
        <v>183</v>
      </c>
      <c r="F195" s="85" t="s">
        <v>155</v>
      </c>
      <c r="G195" s="96">
        <v>3118347</v>
      </c>
      <c r="H195" s="97" t="s">
        <v>184</v>
      </c>
      <c r="J195" s="88"/>
    </row>
    <row r="196" spans="1:10" ht="15" customHeight="1">
      <c r="A196" s="94">
        <f t="shared" si="6"/>
        <v>193</v>
      </c>
      <c r="B196" s="95">
        <v>2410</v>
      </c>
      <c r="C196" s="85" t="s">
        <v>185</v>
      </c>
      <c r="D196" s="85" t="str">
        <f t="shared" ref="D196:D259" si="7">C196&amp;" ("&amp;B196&amp;")"</f>
        <v>SVEUČILIŠTE U SPLITU - PRIRODOSLOVNO - MATEMATIČKI FAKULTET (2410)</v>
      </c>
      <c r="E196" s="85" t="s">
        <v>186</v>
      </c>
      <c r="F196" s="85" t="s">
        <v>155</v>
      </c>
      <c r="G196" s="96">
        <v>3199622</v>
      </c>
      <c r="H196" s="97" t="s">
        <v>187</v>
      </c>
      <c r="J196" s="88"/>
    </row>
    <row r="197" spans="1:10" ht="15" customHeight="1">
      <c r="A197" s="94">
        <f t="shared" si="6"/>
        <v>194</v>
      </c>
      <c r="B197" s="95">
        <v>2524</v>
      </c>
      <c r="C197" s="85" t="s">
        <v>188</v>
      </c>
      <c r="D197" s="85" t="str">
        <f t="shared" si="7"/>
        <v>SVEUČILIŠTE U SPLITU - SVEUČILIŠNA KNJIŽNICA (2524)</v>
      </c>
      <c r="E197" s="85" t="s">
        <v>189</v>
      </c>
      <c r="F197" s="85" t="s">
        <v>155</v>
      </c>
      <c r="G197" s="96">
        <v>3118436</v>
      </c>
      <c r="H197" s="97" t="s">
        <v>190</v>
      </c>
      <c r="J197" s="88"/>
    </row>
    <row r="198" spans="1:10" ht="15" customHeight="1">
      <c r="A198" s="94">
        <f t="shared" si="6"/>
        <v>195</v>
      </c>
      <c r="B198" s="95">
        <v>22478</v>
      </c>
      <c r="C198" s="85" t="s">
        <v>191</v>
      </c>
      <c r="D198" s="85" t="str">
        <f t="shared" si="7"/>
        <v>SVEUČILIŠTE U SPLITU - UMJETNIČKA AKADEMIJA (22478)</v>
      </c>
      <c r="E198" s="85" t="s">
        <v>192</v>
      </c>
      <c r="F198" s="85" t="s">
        <v>155</v>
      </c>
      <c r="G198" s="96">
        <v>1321358</v>
      </c>
      <c r="H198" s="97" t="s">
        <v>193</v>
      </c>
      <c r="J198" s="88"/>
    </row>
    <row r="199" spans="1:10" ht="15" customHeight="1">
      <c r="A199" s="94">
        <f t="shared" si="6"/>
        <v>196</v>
      </c>
      <c r="B199" s="95">
        <v>23815</v>
      </c>
      <c r="C199" s="85" t="s">
        <v>194</v>
      </c>
      <c r="D199" s="85" t="str">
        <f t="shared" si="7"/>
        <v>SVEUČILIŠTE U ZADRU (23815)</v>
      </c>
      <c r="E199" s="85" t="s">
        <v>195</v>
      </c>
      <c r="F199" s="85" t="s">
        <v>196</v>
      </c>
      <c r="G199" s="96">
        <v>1695525</v>
      </c>
      <c r="H199" s="97" t="s">
        <v>197</v>
      </c>
      <c r="J199" s="88"/>
    </row>
    <row r="200" spans="1:10" ht="15" customHeight="1">
      <c r="A200" s="94">
        <f t="shared" si="6"/>
        <v>197</v>
      </c>
      <c r="B200" s="95">
        <v>2436</v>
      </c>
      <c r="C200" s="85" t="s">
        <v>25</v>
      </c>
      <c r="D200" s="85" t="str">
        <f t="shared" si="7"/>
        <v>SVEUČILIŠTE U ZAGREBU (2436)</v>
      </c>
      <c r="E200" s="85" t="s">
        <v>198</v>
      </c>
      <c r="F200" s="85" t="s">
        <v>20</v>
      </c>
      <c r="G200" s="96">
        <v>3211592</v>
      </c>
      <c r="H200" s="97" t="s">
        <v>199</v>
      </c>
      <c r="J200" s="88"/>
    </row>
    <row r="201" spans="1:10" ht="15" customHeight="1">
      <c r="A201" s="94">
        <f t="shared" si="6"/>
        <v>198</v>
      </c>
      <c r="B201" s="95">
        <v>1923</v>
      </c>
      <c r="C201" s="85" t="s">
        <v>200</v>
      </c>
      <c r="D201" s="85" t="str">
        <f t="shared" si="7"/>
        <v>SVEUČILIŠTE U ZAGREBU - AGRONOMSKI FAKULTET (1923)</v>
      </c>
      <c r="E201" s="85" t="s">
        <v>201</v>
      </c>
      <c r="F201" s="85" t="s">
        <v>20</v>
      </c>
      <c r="G201" s="96">
        <v>3283097</v>
      </c>
      <c r="H201" s="97" t="s">
        <v>202</v>
      </c>
      <c r="J201" s="88"/>
    </row>
    <row r="202" spans="1:10" ht="15" customHeight="1">
      <c r="A202" s="94">
        <f t="shared" si="6"/>
        <v>199</v>
      </c>
      <c r="B202" s="95">
        <v>1974</v>
      </c>
      <c r="C202" s="85" t="s">
        <v>203</v>
      </c>
      <c r="D202" s="85" t="str">
        <f t="shared" si="7"/>
        <v>SVEUČILIŠTE U ZAGREBU - AKADEMIJA DRAMSKE UMJETNOSTI (1974)</v>
      </c>
      <c r="E202" s="85" t="s">
        <v>204</v>
      </c>
      <c r="F202" s="85" t="s">
        <v>20</v>
      </c>
      <c r="G202" s="96">
        <v>3205029</v>
      </c>
      <c r="H202" s="97" t="s">
        <v>205</v>
      </c>
      <c r="J202" s="88"/>
    </row>
    <row r="203" spans="1:10" ht="15" customHeight="1">
      <c r="A203" s="94">
        <f t="shared" si="6"/>
        <v>200</v>
      </c>
      <c r="B203" s="95">
        <v>1982</v>
      </c>
      <c r="C203" s="85" t="s">
        <v>206</v>
      </c>
      <c r="D203" s="85" t="str">
        <f t="shared" si="7"/>
        <v>SVEUČILIŠTE U ZAGREBU - AKADEMIJA LIKOVNIH UMJETNOSTI (1982)</v>
      </c>
      <c r="E203" s="85" t="s">
        <v>207</v>
      </c>
      <c r="F203" s="85" t="s">
        <v>20</v>
      </c>
      <c r="G203" s="96">
        <v>3207919</v>
      </c>
      <c r="H203" s="97" t="s">
        <v>208</v>
      </c>
      <c r="J203" s="88"/>
    </row>
    <row r="204" spans="1:10" ht="15" customHeight="1">
      <c r="A204" s="94">
        <f t="shared" si="6"/>
        <v>201</v>
      </c>
      <c r="B204" s="95">
        <v>1861</v>
      </c>
      <c r="C204" s="85" t="s">
        <v>209</v>
      </c>
      <c r="D204" s="85" t="str">
        <f t="shared" si="7"/>
        <v>SVEUČILIŠTE U ZAGREBU - ARHITEKTONSKI FAKULTET  (1861)</v>
      </c>
      <c r="E204" s="85" t="s">
        <v>210</v>
      </c>
      <c r="F204" s="85" t="s">
        <v>20</v>
      </c>
      <c r="G204" s="96">
        <v>3204952</v>
      </c>
      <c r="H204" s="97" t="s">
        <v>211</v>
      </c>
      <c r="J204" s="88"/>
    </row>
    <row r="205" spans="1:10" ht="15" customHeight="1">
      <c r="A205" s="94">
        <f t="shared" si="6"/>
        <v>202</v>
      </c>
      <c r="B205" s="95">
        <v>1966</v>
      </c>
      <c r="C205" s="85" t="s">
        <v>212</v>
      </c>
      <c r="D205" s="85" t="str">
        <f t="shared" si="7"/>
        <v>SVEUČILIŠTE U ZAGREBU - EDUKACIJSKO-REHABILITACIJSKI FAKULTET  (1966)</v>
      </c>
      <c r="E205" s="85" t="s">
        <v>213</v>
      </c>
      <c r="F205" s="85" t="s">
        <v>20</v>
      </c>
      <c r="G205" s="96">
        <v>3219780</v>
      </c>
      <c r="H205" s="97" t="s">
        <v>214</v>
      </c>
      <c r="J205" s="88"/>
    </row>
    <row r="206" spans="1:10" ht="15" customHeight="1">
      <c r="A206" s="94">
        <f t="shared" si="6"/>
        <v>203</v>
      </c>
      <c r="B206" s="95">
        <v>1931</v>
      </c>
      <c r="C206" s="85" t="s">
        <v>215</v>
      </c>
      <c r="D206" s="85" t="str">
        <f t="shared" si="7"/>
        <v>SVEUČILIŠTE U ZAGREBU - EKONOMSKI FAKULTET (1931)</v>
      </c>
      <c r="E206" s="85" t="s">
        <v>3359</v>
      </c>
      <c r="F206" s="85" t="s">
        <v>20</v>
      </c>
      <c r="G206" s="96">
        <v>3272079</v>
      </c>
      <c r="H206" s="97" t="s">
        <v>217</v>
      </c>
      <c r="J206" s="88"/>
    </row>
    <row r="207" spans="1:10" ht="15" customHeight="1">
      <c r="A207" s="94">
        <f t="shared" si="6"/>
        <v>204</v>
      </c>
      <c r="B207" s="95">
        <v>1757</v>
      </c>
      <c r="C207" s="85" t="s">
        <v>218</v>
      </c>
      <c r="D207" s="85" t="str">
        <f t="shared" si="7"/>
        <v>SVEUČILIŠTE U ZAGREBU - FAKULTET ELEKTROTEHNIKE I RAČUNARSTVA (1757)</v>
      </c>
      <c r="E207" s="85" t="s">
        <v>219</v>
      </c>
      <c r="F207" s="85" t="s">
        <v>20</v>
      </c>
      <c r="G207" s="96">
        <v>3276643</v>
      </c>
      <c r="H207" s="97" t="s">
        <v>220</v>
      </c>
      <c r="J207" s="88"/>
    </row>
    <row r="208" spans="1:10" ht="15" customHeight="1">
      <c r="A208" s="94">
        <f t="shared" si="6"/>
        <v>205</v>
      </c>
      <c r="B208" s="95">
        <v>6154</v>
      </c>
      <c r="C208" s="85" t="s">
        <v>221</v>
      </c>
      <c r="D208" s="85" t="str">
        <f t="shared" si="7"/>
        <v>SVEUČILIŠTE U ZAGREBU - FAKULTET FILOZOFIJE I RELIGIJSKIH ZNANOSTI (6154)</v>
      </c>
      <c r="E208" s="85" t="s">
        <v>222</v>
      </c>
      <c r="F208" s="85" t="s">
        <v>20</v>
      </c>
      <c r="G208" s="96">
        <v>1235664</v>
      </c>
      <c r="H208" s="97" t="s">
        <v>223</v>
      </c>
      <c r="J208" s="88"/>
    </row>
    <row r="209" spans="1:10" ht="15" customHeight="1">
      <c r="A209" s="94">
        <f t="shared" si="6"/>
        <v>206</v>
      </c>
      <c r="B209" s="95">
        <v>51191</v>
      </c>
      <c r="C209" s="85" t="s">
        <v>224</v>
      </c>
      <c r="D209" s="85" t="str">
        <f t="shared" si="7"/>
        <v>SVEUČILIŠTE U ZAGREBU - FAKULTET HRVATSKIH STUDIJA (51191)</v>
      </c>
      <c r="E209" s="85" t="s">
        <v>225</v>
      </c>
      <c r="F209" s="85" t="s">
        <v>20</v>
      </c>
      <c r="G209" s="96">
        <v>5214068</v>
      </c>
      <c r="H209" s="97" t="s">
        <v>226</v>
      </c>
      <c r="J209" s="88"/>
    </row>
    <row r="210" spans="1:10" ht="15" customHeight="1">
      <c r="A210" s="94">
        <f t="shared" si="6"/>
        <v>207</v>
      </c>
      <c r="B210" s="95">
        <v>1790</v>
      </c>
      <c r="C210" s="85" t="s">
        <v>227</v>
      </c>
      <c r="D210" s="85" t="str">
        <f t="shared" si="7"/>
        <v>SVEUČILIŠTE U ZAGREBU - FAKULTET KEMIJSKOG INŽENJERSTVA I TEHNOLOGIJE (1790)</v>
      </c>
      <c r="E210" s="85" t="s">
        <v>228</v>
      </c>
      <c r="F210" s="85" t="s">
        <v>20</v>
      </c>
      <c r="G210" s="96">
        <v>3250270</v>
      </c>
      <c r="H210" s="97" t="s">
        <v>229</v>
      </c>
      <c r="J210" s="88"/>
    </row>
    <row r="211" spans="1:10" ht="15" customHeight="1">
      <c r="A211" s="94">
        <f t="shared" si="6"/>
        <v>208</v>
      </c>
      <c r="B211" s="95">
        <v>1907</v>
      </c>
      <c r="C211" s="85" t="s">
        <v>230</v>
      </c>
      <c r="D211" s="85" t="str">
        <f t="shared" si="7"/>
        <v>SVEUČILIŠTE U ZAGREBU - FAKULTET POLITIČKIH ZNANOSTI (1907)</v>
      </c>
      <c r="E211" s="85" t="s">
        <v>231</v>
      </c>
      <c r="F211" s="85" t="s">
        <v>20</v>
      </c>
      <c r="G211" s="96">
        <v>3270262</v>
      </c>
      <c r="H211" s="97" t="s">
        <v>232</v>
      </c>
      <c r="J211" s="88"/>
    </row>
    <row r="212" spans="1:10" ht="15" customHeight="1">
      <c r="A212" s="94">
        <f t="shared" si="6"/>
        <v>209</v>
      </c>
      <c r="B212" s="95">
        <v>1812</v>
      </c>
      <c r="C212" s="85" t="s">
        <v>233</v>
      </c>
      <c r="D212" s="85" t="str">
        <f t="shared" si="7"/>
        <v>SVEUČILIŠTE U ZAGREBU - FAKULTET PROMETNIH ZNANOSTI (1812)</v>
      </c>
      <c r="E212" s="85" t="s">
        <v>234</v>
      </c>
      <c r="F212" s="85" t="s">
        <v>20</v>
      </c>
      <c r="G212" s="96">
        <v>3260771</v>
      </c>
      <c r="H212" s="97" t="s">
        <v>235</v>
      </c>
      <c r="J212" s="88"/>
    </row>
    <row r="213" spans="1:10" ht="15" customHeight="1">
      <c r="A213" s="94">
        <f t="shared" si="6"/>
        <v>210</v>
      </c>
      <c r="B213" s="95">
        <v>1829</v>
      </c>
      <c r="C213" s="85" t="s">
        <v>236</v>
      </c>
      <c r="D213" s="85" t="str">
        <f t="shared" si="7"/>
        <v>SVEUČILIŠTE U ZAGREBU - FAKULTET STROJARSTVA I BRODOGRADNJE (1829)</v>
      </c>
      <c r="E213" s="85" t="s">
        <v>237</v>
      </c>
      <c r="F213" s="85" t="s">
        <v>20</v>
      </c>
      <c r="G213" s="96">
        <v>3276546</v>
      </c>
      <c r="H213" s="97" t="s">
        <v>238</v>
      </c>
      <c r="J213" s="88"/>
    </row>
    <row r="214" spans="1:10" ht="15" customHeight="1">
      <c r="A214" s="94">
        <f t="shared" si="6"/>
        <v>211</v>
      </c>
      <c r="B214" s="95">
        <v>2014</v>
      </c>
      <c r="C214" s="85" t="s">
        <v>239</v>
      </c>
      <c r="D214" s="85" t="str">
        <f t="shared" si="7"/>
        <v>SVEUČILIŠTE U ZAGREBU - FARMACEUTSKO-BIOKEMIJSKI FAKULTET  (2014)</v>
      </c>
      <c r="E214" s="85" t="s">
        <v>240</v>
      </c>
      <c r="F214" s="85" t="s">
        <v>20</v>
      </c>
      <c r="G214" s="96">
        <v>3205037</v>
      </c>
      <c r="H214" s="97" t="s">
        <v>241</v>
      </c>
      <c r="J214" s="88"/>
    </row>
    <row r="215" spans="1:10" ht="15" customHeight="1">
      <c r="A215" s="94">
        <f t="shared" si="6"/>
        <v>212</v>
      </c>
      <c r="B215" s="95">
        <v>1958</v>
      </c>
      <c r="C215" s="85" t="s">
        <v>242</v>
      </c>
      <c r="D215" s="85" t="str">
        <f t="shared" si="7"/>
        <v>SVEUČILIŠTE U ZAGREBU - FILOZOFSKI FAKULTET (1958)</v>
      </c>
      <c r="E215" s="85" t="s">
        <v>243</v>
      </c>
      <c r="F215" s="85" t="s">
        <v>20</v>
      </c>
      <c r="G215" s="96">
        <v>3254852</v>
      </c>
      <c r="H215" s="97" t="s">
        <v>244</v>
      </c>
      <c r="J215" s="88"/>
    </row>
    <row r="216" spans="1:10" ht="15" customHeight="1">
      <c r="A216" s="94">
        <f t="shared" si="6"/>
        <v>213</v>
      </c>
      <c r="B216" s="95">
        <v>1853</v>
      </c>
      <c r="C216" s="85" t="s">
        <v>245</v>
      </c>
      <c r="D216" s="85" t="str">
        <f t="shared" si="7"/>
        <v>SVEUČILIŠTE U ZAGREBU - GEODETSKI FAKULTET (1853)</v>
      </c>
      <c r="E216" s="85" t="s">
        <v>3360</v>
      </c>
      <c r="F216" s="85" t="s">
        <v>20</v>
      </c>
      <c r="G216" s="96">
        <v>3204987</v>
      </c>
      <c r="H216" s="97" t="s">
        <v>247</v>
      </c>
      <c r="J216" s="88"/>
    </row>
    <row r="217" spans="1:10" ht="15" customHeight="1">
      <c r="A217" s="94">
        <f t="shared" si="6"/>
        <v>214</v>
      </c>
      <c r="B217" s="95">
        <v>2102</v>
      </c>
      <c r="C217" s="85" t="s">
        <v>248</v>
      </c>
      <c r="D217" s="85" t="str">
        <f t="shared" si="7"/>
        <v>SVEUČILIŠTE U ZAGREBU - GEOTEHNIČKI FAKULTET (2102)</v>
      </c>
      <c r="E217" s="85" t="s">
        <v>249</v>
      </c>
      <c r="F217" s="85" t="s">
        <v>27</v>
      </c>
      <c r="G217" s="96">
        <v>3042316</v>
      </c>
      <c r="H217" s="97" t="s">
        <v>250</v>
      </c>
      <c r="J217" s="88"/>
    </row>
    <row r="218" spans="1:10" ht="15" customHeight="1">
      <c r="A218" s="94">
        <f t="shared" si="6"/>
        <v>215</v>
      </c>
      <c r="B218" s="95">
        <v>1837</v>
      </c>
      <c r="C218" s="85" t="s">
        <v>251</v>
      </c>
      <c r="D218" s="85" t="str">
        <f t="shared" si="7"/>
        <v>SVEUČILIŠTE U ZAGREBU - GRAĐEVINSKI FAKULTET (1837)</v>
      </c>
      <c r="E218" s="85" t="s">
        <v>252</v>
      </c>
      <c r="F218" s="85" t="s">
        <v>20</v>
      </c>
      <c r="G218" s="96">
        <v>3227120</v>
      </c>
      <c r="H218" s="97" t="s">
        <v>253</v>
      </c>
      <c r="J218" s="88"/>
    </row>
    <row r="219" spans="1:10" ht="15" customHeight="1">
      <c r="A219" s="94">
        <f t="shared" si="6"/>
        <v>216</v>
      </c>
      <c r="B219" s="95">
        <v>2080</v>
      </c>
      <c r="C219" s="85" t="s">
        <v>254</v>
      </c>
      <c r="D219" s="85" t="str">
        <f t="shared" si="7"/>
        <v>SVEUČILIŠTE U ZAGREBU - GRAFIČKI FAKULTET (2080)</v>
      </c>
      <c r="E219" s="85" t="s">
        <v>255</v>
      </c>
      <c r="F219" s="85" t="s">
        <v>20</v>
      </c>
      <c r="G219" s="96">
        <v>3219763</v>
      </c>
      <c r="H219" s="97" t="s">
        <v>256</v>
      </c>
      <c r="J219" s="88"/>
    </row>
    <row r="220" spans="1:10" ht="15" customHeight="1">
      <c r="A220" s="94">
        <f t="shared" si="6"/>
        <v>217</v>
      </c>
      <c r="B220" s="95">
        <v>2135</v>
      </c>
      <c r="C220" s="85" t="s">
        <v>257</v>
      </c>
      <c r="D220" s="85" t="str">
        <f t="shared" si="7"/>
        <v>SVEUČILIŠTE U ZAGREBU - KATOLIČKI BOGOSLOVNI FAKULTET  (2135)</v>
      </c>
      <c r="E220" s="85" t="s">
        <v>258</v>
      </c>
      <c r="F220" s="85" t="s">
        <v>20</v>
      </c>
      <c r="G220" s="96">
        <v>3703088</v>
      </c>
      <c r="H220" s="97">
        <v>48987767944</v>
      </c>
      <c r="J220" s="88"/>
    </row>
    <row r="221" spans="1:10" ht="15" customHeight="1">
      <c r="A221" s="94">
        <f t="shared" si="6"/>
        <v>218</v>
      </c>
      <c r="B221" s="95">
        <v>2006</v>
      </c>
      <c r="C221" s="85" t="s">
        <v>259</v>
      </c>
      <c r="D221" s="85" t="str">
        <f t="shared" si="7"/>
        <v>SVEUČILIŠTE U ZAGREBU - KINEZIOLOŠKI FAKULTET (2006)</v>
      </c>
      <c r="E221" s="85" t="s">
        <v>260</v>
      </c>
      <c r="F221" s="85" t="s">
        <v>20</v>
      </c>
      <c r="G221" s="96">
        <v>3274080</v>
      </c>
      <c r="H221" s="97" t="s">
        <v>261</v>
      </c>
      <c r="J221" s="88"/>
    </row>
    <row r="222" spans="1:10" ht="15" customHeight="1">
      <c r="A222" s="94">
        <f t="shared" si="6"/>
        <v>219</v>
      </c>
      <c r="B222" s="95">
        <v>1888</v>
      </c>
      <c r="C222" s="85" t="s">
        <v>262</v>
      </c>
      <c r="D222" s="85" t="str">
        <f t="shared" si="7"/>
        <v>SVEUČILIŠTE U ZAGREBU - MEDICINSKI FAKULTET (1888)</v>
      </c>
      <c r="E222" s="85" t="s">
        <v>263</v>
      </c>
      <c r="F222" s="85" t="s">
        <v>20</v>
      </c>
      <c r="G222" s="96">
        <v>3270211</v>
      </c>
      <c r="H222" s="97" t="s">
        <v>264</v>
      </c>
      <c r="J222" s="88"/>
    </row>
    <row r="223" spans="1:10" ht="15" customHeight="1">
      <c r="A223" s="94">
        <f t="shared" si="6"/>
        <v>220</v>
      </c>
      <c r="B223" s="95">
        <v>2071</v>
      </c>
      <c r="C223" s="85" t="s">
        <v>265</v>
      </c>
      <c r="D223" s="85" t="str">
        <f t="shared" si="7"/>
        <v>SVEUČILIŠTE U ZAGREBU - METALURŠKI FAKULTET SISAK (2071)</v>
      </c>
      <c r="E223" s="85" t="s">
        <v>266</v>
      </c>
      <c r="F223" s="85" t="s">
        <v>267</v>
      </c>
      <c r="G223" s="96">
        <v>3313786</v>
      </c>
      <c r="H223" s="97" t="s">
        <v>268</v>
      </c>
      <c r="J223" s="88"/>
    </row>
    <row r="224" spans="1:10" ht="15" customHeight="1">
      <c r="A224" s="94">
        <f t="shared" si="6"/>
        <v>221</v>
      </c>
      <c r="B224" s="95">
        <v>1999</v>
      </c>
      <c r="C224" s="85" t="s">
        <v>269</v>
      </c>
      <c r="D224" s="85" t="str">
        <f t="shared" si="7"/>
        <v>SVEUČILIŠTE U ZAGREBU - MUZIČKA AKADEMIJA (1999)</v>
      </c>
      <c r="E224" s="85" t="s">
        <v>270</v>
      </c>
      <c r="F224" s="85" t="s">
        <v>20</v>
      </c>
      <c r="G224" s="96">
        <v>3205002</v>
      </c>
      <c r="H224" s="97" t="s">
        <v>271</v>
      </c>
      <c r="J224" s="88"/>
    </row>
    <row r="225" spans="1:10" ht="15" customHeight="1">
      <c r="A225" s="94">
        <f t="shared" si="6"/>
        <v>222</v>
      </c>
      <c r="B225" s="95">
        <v>1915</v>
      </c>
      <c r="C225" s="85" t="s">
        <v>272</v>
      </c>
      <c r="D225" s="85" t="str">
        <f t="shared" si="7"/>
        <v>SVEUČILIŠTE U ZAGREBU - PRAVNI FAKULTET (1915)</v>
      </c>
      <c r="E225" s="85" t="s">
        <v>198</v>
      </c>
      <c r="F225" s="85" t="s">
        <v>20</v>
      </c>
      <c r="G225" s="96">
        <v>3225909</v>
      </c>
      <c r="H225" s="97" t="s">
        <v>273</v>
      </c>
      <c r="J225" s="88"/>
    </row>
    <row r="226" spans="1:10" ht="15" customHeight="1">
      <c r="A226" s="94">
        <f t="shared" si="6"/>
        <v>223</v>
      </c>
      <c r="B226" s="95">
        <v>1845</v>
      </c>
      <c r="C226" s="85" t="s">
        <v>274</v>
      </c>
      <c r="D226" s="85" t="str">
        <f t="shared" si="7"/>
        <v>SVEUČILIŠTE U ZAGREBU - PREHRAMBENO BIOTEHNOLOŠKI FAKULTET (1845)</v>
      </c>
      <c r="E226" s="85" t="s">
        <v>275</v>
      </c>
      <c r="F226" s="85" t="s">
        <v>20</v>
      </c>
      <c r="G226" s="96">
        <v>3207102</v>
      </c>
      <c r="H226" s="97" t="s">
        <v>276</v>
      </c>
      <c r="J226" s="88"/>
    </row>
    <row r="227" spans="1:10" ht="15" customHeight="1">
      <c r="A227" s="94">
        <f t="shared" si="6"/>
        <v>224</v>
      </c>
      <c r="B227" s="95">
        <v>1781</v>
      </c>
      <c r="C227" s="85" t="s">
        <v>277</v>
      </c>
      <c r="D227" s="85" t="str">
        <f t="shared" si="7"/>
        <v>SVEUČILIŠTE U ZAGREBU - PRIRODOSLOVNO-MATEMATIČKI FAKULTET (1781)</v>
      </c>
      <c r="E227" s="85" t="s">
        <v>278</v>
      </c>
      <c r="F227" s="85" t="s">
        <v>20</v>
      </c>
      <c r="G227" s="96">
        <v>3270149</v>
      </c>
      <c r="H227" s="97" t="s">
        <v>279</v>
      </c>
      <c r="J227" s="88"/>
    </row>
    <row r="228" spans="1:10" ht="15" customHeight="1">
      <c r="A228" s="94">
        <f t="shared" si="6"/>
        <v>225</v>
      </c>
      <c r="B228" s="95">
        <v>2047</v>
      </c>
      <c r="C228" s="85" t="s">
        <v>280</v>
      </c>
      <c r="D228" s="85" t="str">
        <f t="shared" si="7"/>
        <v>SVEUČILIŠTE U ZAGREBU - RUDARSKO-GEOLOŠKO-NAFTNI FAKULTET (2047)</v>
      </c>
      <c r="E228" s="85" t="s">
        <v>275</v>
      </c>
      <c r="F228" s="85" t="s">
        <v>20</v>
      </c>
      <c r="G228" s="96">
        <v>3207005</v>
      </c>
      <c r="H228" s="97" t="s">
        <v>281</v>
      </c>
      <c r="J228" s="88"/>
    </row>
    <row r="229" spans="1:10" ht="15" customHeight="1">
      <c r="A229" s="94">
        <f t="shared" si="6"/>
        <v>226</v>
      </c>
      <c r="B229" s="95">
        <v>1870</v>
      </c>
      <c r="C229" s="85" t="s">
        <v>282</v>
      </c>
      <c r="D229" s="85" t="str">
        <f t="shared" si="7"/>
        <v>SVEUČILIŠTE U ZAGREBU - STOMATOLOŠKI FAKULTET (1870)</v>
      </c>
      <c r="E229" s="85" t="s">
        <v>283</v>
      </c>
      <c r="F229" s="85" t="s">
        <v>20</v>
      </c>
      <c r="G229" s="96">
        <v>3204995</v>
      </c>
      <c r="H229" s="97" t="s">
        <v>284</v>
      </c>
      <c r="J229" s="88"/>
    </row>
    <row r="230" spans="1:10" ht="15" customHeight="1">
      <c r="A230" s="94">
        <f t="shared" si="6"/>
        <v>227</v>
      </c>
      <c r="B230" s="95">
        <v>1896</v>
      </c>
      <c r="C230" s="85" t="s">
        <v>285</v>
      </c>
      <c r="D230" s="85" t="str">
        <f t="shared" si="7"/>
        <v>SVEUČILIŠTE U ZAGREBU - FAKULTET ŠUMARSTVA I DRVNE TEHNOLOGIJE (1896)</v>
      </c>
      <c r="E230" s="85" t="s">
        <v>201</v>
      </c>
      <c r="F230" s="85" t="s">
        <v>20</v>
      </c>
      <c r="G230" s="96">
        <v>3281485</v>
      </c>
      <c r="H230" s="97" t="s">
        <v>286</v>
      </c>
      <c r="J230" s="88"/>
    </row>
    <row r="231" spans="1:10" ht="15" customHeight="1">
      <c r="A231" s="94">
        <f t="shared" si="6"/>
        <v>228</v>
      </c>
      <c r="B231" s="95">
        <v>1804</v>
      </c>
      <c r="C231" s="85" t="s">
        <v>287</v>
      </c>
      <c r="D231" s="85" t="str">
        <f t="shared" si="7"/>
        <v>SVEUČILIŠTE U ZAGREBU - TEKSTILNO TEHNOLOŠKI FAKULTET (1804)</v>
      </c>
      <c r="E231" s="85" t="s">
        <v>288</v>
      </c>
      <c r="F231" s="85" t="s">
        <v>20</v>
      </c>
      <c r="G231" s="96">
        <v>3207064</v>
      </c>
      <c r="H231" s="97" t="s">
        <v>289</v>
      </c>
      <c r="J231" s="88"/>
    </row>
    <row r="232" spans="1:10" ht="15" customHeight="1">
      <c r="A232" s="94">
        <f t="shared" si="6"/>
        <v>229</v>
      </c>
      <c r="B232" s="95">
        <v>1940</v>
      </c>
      <c r="C232" s="85" t="s">
        <v>290</v>
      </c>
      <c r="D232" s="85" t="str">
        <f t="shared" si="7"/>
        <v>SVEUČILIŠTE U ZAGREBU - UČITELJSKI FAKULTET (1940)</v>
      </c>
      <c r="E232" s="85" t="s">
        <v>291</v>
      </c>
      <c r="F232" s="85" t="s">
        <v>20</v>
      </c>
      <c r="G232" s="96">
        <v>1422545</v>
      </c>
      <c r="H232" s="97" t="s">
        <v>292</v>
      </c>
      <c r="J232" s="88"/>
    </row>
    <row r="233" spans="1:10" ht="15" customHeight="1">
      <c r="A233" s="94">
        <f t="shared" si="6"/>
        <v>230</v>
      </c>
      <c r="B233" s="95">
        <v>2022</v>
      </c>
      <c r="C233" s="85" t="s">
        <v>293</v>
      </c>
      <c r="D233" s="85" t="str">
        <f t="shared" si="7"/>
        <v>SVEUČILIŠTE U ZAGREBU - VETERINARSKI FAKULTET (2022)</v>
      </c>
      <c r="E233" s="85" t="s">
        <v>294</v>
      </c>
      <c r="F233" s="85" t="s">
        <v>20</v>
      </c>
      <c r="G233" s="96">
        <v>3225755</v>
      </c>
      <c r="H233" s="97" t="s">
        <v>295</v>
      </c>
      <c r="J233" s="88"/>
    </row>
    <row r="234" spans="1:10" ht="15" customHeight="1">
      <c r="A234" s="94">
        <f t="shared" si="6"/>
        <v>231</v>
      </c>
      <c r="B234" s="95">
        <v>22427</v>
      </c>
      <c r="C234" s="85" t="s">
        <v>296</v>
      </c>
      <c r="D234" s="85" t="str">
        <f t="shared" si="7"/>
        <v>TEHNIČKO VELEUČILIŠTE U ZAGREBU (22427)</v>
      </c>
      <c r="E234" s="85" t="s">
        <v>297</v>
      </c>
      <c r="F234" s="85" t="s">
        <v>20</v>
      </c>
      <c r="G234" s="96">
        <v>1398270</v>
      </c>
      <c r="H234" s="97" t="s">
        <v>298</v>
      </c>
      <c r="J234" s="88"/>
    </row>
    <row r="235" spans="1:10" ht="24">
      <c r="A235" s="94">
        <f t="shared" si="6"/>
        <v>232</v>
      </c>
      <c r="B235" s="95">
        <v>50848</v>
      </c>
      <c r="C235" s="85" t="s">
        <v>299</v>
      </c>
      <c r="D235" s="85" t="str">
        <f t="shared" si="7"/>
        <v>VELEUČILIŠTE HRVATSKO ZAGORJE KRAPINA (50848)</v>
      </c>
      <c r="E235" s="85" t="s">
        <v>300</v>
      </c>
      <c r="F235" s="85" t="s">
        <v>301</v>
      </c>
      <c r="G235" s="96">
        <v>2271354</v>
      </c>
      <c r="H235" s="97" t="s">
        <v>302</v>
      </c>
      <c r="J235" s="88"/>
    </row>
    <row r="236" spans="1:10" ht="15" customHeight="1">
      <c r="A236" s="94">
        <f t="shared" si="6"/>
        <v>233</v>
      </c>
      <c r="B236" s="95">
        <v>38446</v>
      </c>
      <c r="C236" s="85" t="s">
        <v>303</v>
      </c>
      <c r="D236" s="85" t="str">
        <f t="shared" si="7"/>
        <v>VELEUČILIŠTE LAVOSLAV RUŽIČKA U VUKOVARU (38446)</v>
      </c>
      <c r="E236" s="105" t="s">
        <v>304</v>
      </c>
      <c r="F236" s="105" t="s">
        <v>305</v>
      </c>
      <c r="G236" s="96">
        <v>1970828</v>
      </c>
      <c r="H236" s="97" t="s">
        <v>306</v>
      </c>
      <c r="J236" s="88"/>
    </row>
    <row r="237" spans="1:10" ht="15" customHeight="1">
      <c r="A237" s="94">
        <f t="shared" si="6"/>
        <v>234</v>
      </c>
      <c r="B237" s="95">
        <v>38438</v>
      </c>
      <c r="C237" s="85" t="s">
        <v>307</v>
      </c>
      <c r="D237" s="85" t="str">
        <f t="shared" si="7"/>
        <v>VELEUČILIŠTE MARKO MARULIĆ U KNINU (38438)</v>
      </c>
      <c r="E237" s="104" t="s">
        <v>3361</v>
      </c>
      <c r="F237" s="104" t="s">
        <v>309</v>
      </c>
      <c r="G237" s="103">
        <v>1963813</v>
      </c>
      <c r="H237" s="97" t="s">
        <v>310</v>
      </c>
      <c r="J237" s="88"/>
    </row>
    <row r="238" spans="1:10" ht="15" customHeight="1">
      <c r="A238" s="94">
        <f t="shared" si="6"/>
        <v>235</v>
      </c>
      <c r="B238" s="95">
        <v>41185</v>
      </c>
      <c r="C238" s="85" t="s">
        <v>311</v>
      </c>
      <c r="D238" s="85" t="str">
        <f t="shared" si="7"/>
        <v>VELEUČILIŠTE NIKOLA TESLA U GOSPIĆU (41185)</v>
      </c>
      <c r="E238" s="85" t="s">
        <v>312</v>
      </c>
      <c r="F238" s="85" t="s">
        <v>313</v>
      </c>
      <c r="G238" s="96">
        <v>2103133</v>
      </c>
      <c r="H238" s="97" t="s">
        <v>314</v>
      </c>
      <c r="J238" s="88"/>
    </row>
    <row r="239" spans="1:10" ht="15" customHeight="1">
      <c r="A239" s="94">
        <f t="shared" si="6"/>
        <v>236</v>
      </c>
      <c r="B239" s="95">
        <v>21053</v>
      </c>
      <c r="C239" s="85" t="s">
        <v>315</v>
      </c>
      <c r="D239" s="85" t="str">
        <f t="shared" si="7"/>
        <v>VELEUČILIŠTE U KARLOVCU (21053)</v>
      </c>
      <c r="E239" s="85" t="s">
        <v>316</v>
      </c>
      <c r="F239" s="85" t="s">
        <v>317</v>
      </c>
      <c r="G239" s="96">
        <v>1286030</v>
      </c>
      <c r="H239" s="97" t="s">
        <v>318</v>
      </c>
      <c r="J239" s="88"/>
    </row>
    <row r="240" spans="1:10" ht="15" customHeight="1">
      <c r="A240" s="94">
        <f t="shared" si="6"/>
        <v>237</v>
      </c>
      <c r="B240" s="95">
        <v>22398</v>
      </c>
      <c r="C240" s="85" t="s">
        <v>3362</v>
      </c>
      <c r="D240" s="85" t="str">
        <f t="shared" si="7"/>
        <v>VELEUČILIŠTE U POŽEGI (22398)</v>
      </c>
      <c r="E240" s="85" t="s">
        <v>89</v>
      </c>
      <c r="F240" s="85" t="s">
        <v>3363</v>
      </c>
      <c r="G240" s="96">
        <v>1395521</v>
      </c>
      <c r="H240" s="97" t="s">
        <v>3364</v>
      </c>
      <c r="J240" s="88"/>
    </row>
    <row r="241" spans="1:10" ht="15" customHeight="1">
      <c r="A241" s="94">
        <f t="shared" si="6"/>
        <v>238</v>
      </c>
      <c r="B241" s="95">
        <v>22494</v>
      </c>
      <c r="C241" s="85" t="s">
        <v>319</v>
      </c>
      <c r="D241" s="85" t="str">
        <f t="shared" si="7"/>
        <v>VELEUČILIŠTE U RIJECI (22494)</v>
      </c>
      <c r="E241" s="85" t="s">
        <v>320</v>
      </c>
      <c r="F241" s="85" t="s">
        <v>108</v>
      </c>
      <c r="G241" s="96">
        <v>1387332</v>
      </c>
      <c r="H241" s="97" t="s">
        <v>321</v>
      </c>
      <c r="J241" s="88"/>
    </row>
    <row r="242" spans="1:10" ht="15" customHeight="1">
      <c r="A242" s="94">
        <f t="shared" si="6"/>
        <v>239</v>
      </c>
      <c r="B242" s="95">
        <v>22824</v>
      </c>
      <c r="C242" s="85" t="s">
        <v>322</v>
      </c>
      <c r="D242" s="85" t="str">
        <f t="shared" si="7"/>
        <v>VELEUČILIŠTE U ŠIBENIKU (22824)</v>
      </c>
      <c r="E242" s="85" t="s">
        <v>3365</v>
      </c>
      <c r="F242" s="85" t="s">
        <v>324</v>
      </c>
      <c r="G242" s="96">
        <v>2100673</v>
      </c>
      <c r="H242" s="97" t="s">
        <v>325</v>
      </c>
      <c r="J242" s="88"/>
    </row>
    <row r="243" spans="1:10" ht="15" customHeight="1">
      <c r="A243" s="94">
        <f t="shared" si="6"/>
        <v>240</v>
      </c>
      <c r="B243" s="95">
        <v>42993</v>
      </c>
      <c r="C243" s="85" t="s">
        <v>326</v>
      </c>
      <c r="D243" s="85" t="str">
        <f t="shared" si="7"/>
        <v>VELEUČILIŠTE U VIROVITICI (42993)</v>
      </c>
      <c r="E243" s="85" t="s">
        <v>327</v>
      </c>
      <c r="F243" s="85" t="s">
        <v>328</v>
      </c>
      <c r="G243" s="96">
        <v>2282208</v>
      </c>
      <c r="H243" s="97" t="s">
        <v>329</v>
      </c>
      <c r="J243" s="88"/>
    </row>
    <row r="244" spans="1:10" ht="15" customHeight="1">
      <c r="A244" s="94">
        <f t="shared" si="6"/>
        <v>241</v>
      </c>
      <c r="B244" s="95">
        <v>22371</v>
      </c>
      <c r="C244" s="85" t="s">
        <v>330</v>
      </c>
      <c r="D244" s="85" t="str">
        <f t="shared" si="7"/>
        <v>VISOKO GOSPODARSKO UČILIŠTE U KRIŽEVCIMA (22371)</v>
      </c>
      <c r="E244" s="85" t="s">
        <v>331</v>
      </c>
      <c r="F244" s="85" t="s">
        <v>332</v>
      </c>
      <c r="G244" s="96">
        <v>1411942</v>
      </c>
      <c r="H244" s="97" t="s">
        <v>333</v>
      </c>
      <c r="J244" s="88"/>
    </row>
    <row r="245" spans="1:10" ht="15" customHeight="1">
      <c r="A245" s="94">
        <f t="shared" si="6"/>
        <v>242</v>
      </c>
      <c r="B245" s="95">
        <v>22832</v>
      </c>
      <c r="C245" s="85" t="s">
        <v>334</v>
      </c>
      <c r="D245" s="85" t="str">
        <f t="shared" si="7"/>
        <v>ZDRAVSTVENO VELEUČILIŠTE (22832)</v>
      </c>
      <c r="E245" s="85" t="s">
        <v>335</v>
      </c>
      <c r="F245" s="85" t="s">
        <v>20</v>
      </c>
      <c r="G245" s="96">
        <v>1274597</v>
      </c>
      <c r="H245" s="97" t="s">
        <v>336</v>
      </c>
      <c r="J245" s="88"/>
    </row>
    <row r="246" spans="1:10" ht="15" customHeight="1">
      <c r="A246" s="94">
        <f t="shared" si="6"/>
        <v>243</v>
      </c>
      <c r="B246" s="95">
        <v>2918</v>
      </c>
      <c r="C246" s="85" t="s">
        <v>3366</v>
      </c>
      <c r="D246" s="85" t="str">
        <f t="shared" si="7"/>
        <v>EKONOMSKI INSTITUT, ZAGREB (2918)</v>
      </c>
      <c r="E246" s="85" t="s">
        <v>3367</v>
      </c>
      <c r="F246" s="85" t="s">
        <v>20</v>
      </c>
      <c r="G246" s="96">
        <v>3219925</v>
      </c>
      <c r="H246" s="97" t="s">
        <v>339</v>
      </c>
      <c r="J246" s="88"/>
    </row>
    <row r="247" spans="1:10" ht="15" customHeight="1">
      <c r="A247" s="94">
        <f t="shared" si="6"/>
        <v>244</v>
      </c>
      <c r="B247" s="95">
        <v>22525</v>
      </c>
      <c r="C247" s="85" t="s">
        <v>342</v>
      </c>
      <c r="D247" s="85" t="str">
        <f t="shared" si="7"/>
        <v>HRVATSKI GEOLOŠKI INSTITUT  (22525)</v>
      </c>
      <c r="E247" s="85" t="s">
        <v>343</v>
      </c>
      <c r="F247" s="85" t="s">
        <v>20</v>
      </c>
      <c r="G247" s="96">
        <v>3219518</v>
      </c>
      <c r="H247" s="97" t="s">
        <v>344</v>
      </c>
      <c r="J247" s="88"/>
    </row>
    <row r="248" spans="1:10" ht="15" customHeight="1">
      <c r="A248" s="94">
        <f t="shared" si="6"/>
        <v>245</v>
      </c>
      <c r="B248" s="95">
        <v>2934</v>
      </c>
      <c r="C248" s="85" t="s">
        <v>345</v>
      </c>
      <c r="D248" s="85" t="str">
        <f t="shared" si="7"/>
        <v>HRVATSKI INSTITUT ZA POVIJEST (2934)</v>
      </c>
      <c r="E248" s="85" t="s">
        <v>346</v>
      </c>
      <c r="F248" s="85" t="s">
        <v>20</v>
      </c>
      <c r="G248" s="96">
        <v>3207153</v>
      </c>
      <c r="H248" s="97" t="s">
        <v>347</v>
      </c>
      <c r="J248" s="88"/>
    </row>
    <row r="249" spans="1:10" ht="15" customHeight="1">
      <c r="A249" s="94">
        <f t="shared" si="6"/>
        <v>246</v>
      </c>
      <c r="B249" s="95">
        <v>2967</v>
      </c>
      <c r="C249" s="85" t="s">
        <v>348</v>
      </c>
      <c r="D249" s="85" t="str">
        <f t="shared" si="7"/>
        <v>HRVATSKI ŠUMARSKI INSTITUT (2967)</v>
      </c>
      <c r="E249" s="85" t="s">
        <v>349</v>
      </c>
      <c r="F249" s="85" t="s">
        <v>350</v>
      </c>
      <c r="G249" s="96">
        <v>3115879</v>
      </c>
      <c r="H249" s="97" t="s">
        <v>351</v>
      </c>
      <c r="J249" s="88"/>
    </row>
    <row r="250" spans="1:10" ht="15" customHeight="1">
      <c r="A250" s="94">
        <f t="shared" si="6"/>
        <v>247</v>
      </c>
      <c r="B250" s="95">
        <v>2983</v>
      </c>
      <c r="C250" s="85" t="s">
        <v>352</v>
      </c>
      <c r="D250" s="85" t="str">
        <f t="shared" si="7"/>
        <v>HRVATSKI VETERINARSKI INSTITUT (2983)</v>
      </c>
      <c r="E250" s="85" t="s">
        <v>353</v>
      </c>
      <c r="F250" s="85" t="s">
        <v>20</v>
      </c>
      <c r="G250" s="96">
        <v>3274098</v>
      </c>
      <c r="H250" s="97" t="s">
        <v>354</v>
      </c>
      <c r="J250" s="88"/>
    </row>
    <row r="251" spans="1:10" ht="15" customHeight="1">
      <c r="A251" s="94">
        <f t="shared" ref="A251:A314" si="8">+A250+1</f>
        <v>248</v>
      </c>
      <c r="B251" s="95">
        <v>3105</v>
      </c>
      <c r="C251" s="85" t="s">
        <v>355</v>
      </c>
      <c r="D251" s="85" t="str">
        <f t="shared" si="7"/>
        <v>INSTITUT DRUŠTVENIH ZNANOSTI IVO PILAR (3105)</v>
      </c>
      <c r="E251" s="85" t="s">
        <v>356</v>
      </c>
      <c r="F251" s="85" t="s">
        <v>20</v>
      </c>
      <c r="G251" s="96">
        <v>3793028</v>
      </c>
      <c r="H251" s="97" t="s">
        <v>357</v>
      </c>
      <c r="J251" s="88"/>
    </row>
    <row r="252" spans="1:10" ht="15" customHeight="1">
      <c r="A252" s="94">
        <f t="shared" si="8"/>
        <v>249</v>
      </c>
      <c r="B252" s="95">
        <v>3041</v>
      </c>
      <c r="C252" s="85" t="s">
        <v>358</v>
      </c>
      <c r="D252" s="85" t="str">
        <f t="shared" si="7"/>
        <v>INSTITUT RUĐER BOŠKOVIĆ (3041)</v>
      </c>
      <c r="E252" s="85" t="s">
        <v>359</v>
      </c>
      <c r="F252" s="85" t="s">
        <v>20</v>
      </c>
      <c r="G252" s="96">
        <v>3270289</v>
      </c>
      <c r="H252" s="97" t="s">
        <v>360</v>
      </c>
      <c r="J252" s="88"/>
    </row>
    <row r="253" spans="1:10" ht="15" customHeight="1">
      <c r="A253" s="94">
        <f t="shared" si="8"/>
        <v>250</v>
      </c>
      <c r="B253" s="95">
        <v>3113</v>
      </c>
      <c r="C253" s="85" t="s">
        <v>361</v>
      </c>
      <c r="D253" s="85" t="str">
        <f t="shared" si="7"/>
        <v>INSTITUT ZA ANTROPOLOGIJU (3113)</v>
      </c>
      <c r="E253" s="85" t="s">
        <v>362</v>
      </c>
      <c r="F253" s="85" t="s">
        <v>20</v>
      </c>
      <c r="G253" s="96">
        <v>3817121</v>
      </c>
      <c r="H253" s="97" t="s">
        <v>363</v>
      </c>
      <c r="J253" s="88"/>
    </row>
    <row r="254" spans="1:10" ht="15" customHeight="1">
      <c r="A254" s="94">
        <f t="shared" si="8"/>
        <v>251</v>
      </c>
      <c r="B254" s="95">
        <v>3121</v>
      </c>
      <c r="C254" s="85" t="s">
        <v>364</v>
      </c>
      <c r="D254" s="85" t="str">
        <f t="shared" si="7"/>
        <v>INSTITUT ZA ARHEOLOGIJU (3121)</v>
      </c>
      <c r="E254" s="85" t="s">
        <v>362</v>
      </c>
      <c r="F254" s="85" t="s">
        <v>20</v>
      </c>
      <c r="G254" s="96">
        <v>3937658</v>
      </c>
      <c r="H254" s="97" t="s">
        <v>365</v>
      </c>
      <c r="J254" s="88"/>
    </row>
    <row r="255" spans="1:10" ht="15" customHeight="1">
      <c r="A255" s="94">
        <f t="shared" si="8"/>
        <v>252</v>
      </c>
      <c r="B255" s="95">
        <v>3050</v>
      </c>
      <c r="C255" s="85" t="s">
        <v>3368</v>
      </c>
      <c r="D255" s="85" t="str">
        <f t="shared" si="7"/>
        <v>INSTITUT ZA DRUŠTVENA ISTRAŽIVANJA U ZAGREBU (3050)</v>
      </c>
      <c r="E255" s="85" t="s">
        <v>367</v>
      </c>
      <c r="F255" s="85" t="s">
        <v>20</v>
      </c>
      <c r="G255" s="96">
        <v>3205118</v>
      </c>
      <c r="H255" s="97" t="s">
        <v>368</v>
      </c>
      <c r="J255" s="88"/>
    </row>
    <row r="256" spans="1:10" ht="15" customHeight="1">
      <c r="A256" s="94">
        <f t="shared" si="8"/>
        <v>253</v>
      </c>
      <c r="B256" s="95">
        <v>3084</v>
      </c>
      <c r="C256" s="85" t="s">
        <v>369</v>
      </c>
      <c r="D256" s="85" t="str">
        <f t="shared" si="7"/>
        <v>INSTITUT ZA ETNOLOGIJU I FOLKLORISTIKU (3084)</v>
      </c>
      <c r="E256" s="85" t="s">
        <v>370</v>
      </c>
      <c r="F256" s="85" t="s">
        <v>20</v>
      </c>
      <c r="G256" s="96">
        <v>3724042</v>
      </c>
      <c r="H256" s="97" t="s">
        <v>371</v>
      </c>
      <c r="J256" s="88"/>
    </row>
    <row r="257" spans="1:10" ht="15" customHeight="1">
      <c r="A257" s="94">
        <f t="shared" si="8"/>
        <v>254</v>
      </c>
      <c r="B257" s="95">
        <v>3092</v>
      </c>
      <c r="C257" s="85" t="s">
        <v>372</v>
      </c>
      <c r="D257" s="85" t="str">
        <f t="shared" si="7"/>
        <v>INSTITUT ZA FILOZOFIJU (3092)</v>
      </c>
      <c r="E257" s="85" t="s">
        <v>373</v>
      </c>
      <c r="F257" s="85" t="s">
        <v>20</v>
      </c>
      <c r="G257" s="96">
        <v>3772047</v>
      </c>
      <c r="H257" s="97" t="s">
        <v>374</v>
      </c>
      <c r="J257" s="88"/>
    </row>
    <row r="258" spans="1:10" ht="15" customHeight="1">
      <c r="A258" s="94">
        <f t="shared" si="8"/>
        <v>255</v>
      </c>
      <c r="B258" s="95">
        <v>2975</v>
      </c>
      <c r="C258" s="85" t="s">
        <v>375</v>
      </c>
      <c r="D258" s="85" t="str">
        <f t="shared" si="7"/>
        <v>INSTITUT ZA FIZIKU (2975)</v>
      </c>
      <c r="E258" s="85" t="s">
        <v>359</v>
      </c>
      <c r="F258" s="85" t="s">
        <v>20</v>
      </c>
      <c r="G258" s="96">
        <v>3270424</v>
      </c>
      <c r="H258" s="97" t="s">
        <v>376</v>
      </c>
      <c r="J258" s="88"/>
    </row>
    <row r="259" spans="1:10" ht="15" customHeight="1">
      <c r="A259" s="94">
        <f t="shared" si="8"/>
        <v>256</v>
      </c>
      <c r="B259" s="95">
        <v>21061</v>
      </c>
      <c r="C259" s="85" t="s">
        <v>377</v>
      </c>
      <c r="D259" s="85" t="str">
        <f t="shared" si="7"/>
        <v>INSTITUT ZA HRVATSKI JEZIK I JEZIKOSLOVLJE (21061)</v>
      </c>
      <c r="E259" s="85" t="s">
        <v>378</v>
      </c>
      <c r="F259" s="85" t="s">
        <v>20</v>
      </c>
      <c r="G259" s="96">
        <v>1259571</v>
      </c>
      <c r="H259" s="97" t="s">
        <v>379</v>
      </c>
      <c r="J259" s="88"/>
    </row>
    <row r="260" spans="1:10" ht="15" customHeight="1">
      <c r="A260" s="94">
        <f t="shared" si="8"/>
        <v>257</v>
      </c>
      <c r="B260" s="95">
        <v>3025</v>
      </c>
      <c r="C260" s="85" t="s">
        <v>380</v>
      </c>
      <c r="D260" s="85" t="str">
        <f t="shared" ref="D260:D323" si="9">C260&amp;" ("&amp;B260&amp;")"</f>
        <v>INSTITUT ZA JADRANSKE KULTURE I MELIORACIJU KRŠA (3025)</v>
      </c>
      <c r="E260" s="85" t="s">
        <v>381</v>
      </c>
      <c r="F260" s="85" t="s">
        <v>155</v>
      </c>
      <c r="G260" s="96">
        <v>3140792</v>
      </c>
      <c r="H260" s="97" t="s">
        <v>382</v>
      </c>
      <c r="J260" s="88"/>
    </row>
    <row r="261" spans="1:10" ht="15" customHeight="1">
      <c r="A261" s="94">
        <f t="shared" si="8"/>
        <v>258</v>
      </c>
      <c r="B261" s="95">
        <v>23286</v>
      </c>
      <c r="C261" s="85" t="s">
        <v>383</v>
      </c>
      <c r="D261" s="85" t="str">
        <f t="shared" si="9"/>
        <v>INSTITUT ZA JAVNE FINANCIJE (23286)</v>
      </c>
      <c r="E261" s="85" t="s">
        <v>384</v>
      </c>
      <c r="F261" s="85" t="s">
        <v>20</v>
      </c>
      <c r="G261" s="96">
        <v>3226344</v>
      </c>
      <c r="H261" s="97" t="s">
        <v>385</v>
      </c>
      <c r="J261" s="88"/>
    </row>
    <row r="262" spans="1:10" ht="15" customHeight="1">
      <c r="A262" s="94">
        <f t="shared" si="8"/>
        <v>259</v>
      </c>
      <c r="B262" s="95">
        <v>2959</v>
      </c>
      <c r="C262" s="85" t="s">
        <v>386</v>
      </c>
      <c r="D262" s="85" t="str">
        <f t="shared" si="9"/>
        <v>INSTITUT ZA MEDICINSKA ISTRAŽIVANJA I MEDICINU RADA (2959)</v>
      </c>
      <c r="E262" s="85" t="s">
        <v>387</v>
      </c>
      <c r="F262" s="85" t="s">
        <v>20</v>
      </c>
      <c r="G262" s="96">
        <v>3270475</v>
      </c>
      <c r="H262" s="97" t="s">
        <v>388</v>
      </c>
      <c r="J262" s="88"/>
    </row>
    <row r="263" spans="1:10" ht="15" customHeight="1">
      <c r="A263" s="94">
        <f t="shared" si="8"/>
        <v>260</v>
      </c>
      <c r="B263" s="95">
        <v>3009</v>
      </c>
      <c r="C263" s="85" t="s">
        <v>389</v>
      </c>
      <c r="D263" s="85" t="str">
        <f t="shared" si="9"/>
        <v>INSTITUT ZA MIGRACIJE I NARODNOSTI (3009)</v>
      </c>
      <c r="E263" s="85" t="s">
        <v>390</v>
      </c>
      <c r="F263" s="85" t="s">
        <v>20</v>
      </c>
      <c r="G263" s="96">
        <v>3287572</v>
      </c>
      <c r="H263" s="97" t="s">
        <v>391</v>
      </c>
      <c r="J263" s="88"/>
    </row>
    <row r="264" spans="1:10" ht="15" customHeight="1">
      <c r="A264" s="94">
        <f t="shared" si="8"/>
        <v>261</v>
      </c>
      <c r="B264" s="95">
        <v>2900</v>
      </c>
      <c r="C264" s="85" t="s">
        <v>392</v>
      </c>
      <c r="D264" s="85" t="str">
        <f t="shared" si="9"/>
        <v>INSTITUT ZA OCEANOGRAFIJU I RIBARSTVO (2900)</v>
      </c>
      <c r="E264" s="85" t="s">
        <v>3369</v>
      </c>
      <c r="F264" s="85" t="s">
        <v>155</v>
      </c>
      <c r="G264" s="96">
        <v>3118355</v>
      </c>
      <c r="H264" s="97" t="s">
        <v>394</v>
      </c>
      <c r="J264" s="88"/>
    </row>
    <row r="265" spans="1:10" ht="15" customHeight="1">
      <c r="A265" s="94">
        <f t="shared" si="8"/>
        <v>262</v>
      </c>
      <c r="B265" s="95">
        <v>3076</v>
      </c>
      <c r="C265" s="85" t="s">
        <v>395</v>
      </c>
      <c r="D265" s="85" t="str">
        <f t="shared" si="9"/>
        <v>INSTITUT ZA POLJOPRIVREDU I TURIZAM (3076)</v>
      </c>
      <c r="E265" s="85" t="s">
        <v>396</v>
      </c>
      <c r="F265" s="85" t="s">
        <v>397</v>
      </c>
      <c r="G265" s="96">
        <v>3421031</v>
      </c>
      <c r="H265" s="97" t="s">
        <v>398</v>
      </c>
      <c r="J265" s="88"/>
    </row>
    <row r="266" spans="1:10" ht="15" customHeight="1">
      <c r="A266" s="94">
        <f t="shared" si="8"/>
        <v>263</v>
      </c>
      <c r="B266" s="95">
        <v>2942</v>
      </c>
      <c r="C266" s="85" t="s">
        <v>399</v>
      </c>
      <c r="D266" s="85" t="str">
        <f t="shared" si="9"/>
        <v>INSTITUT ZA POVIJEST UMJETNOSTI (2942)</v>
      </c>
      <c r="E266" s="85" t="s">
        <v>400</v>
      </c>
      <c r="F266" s="85" t="s">
        <v>20</v>
      </c>
      <c r="G266" s="96">
        <v>1339958</v>
      </c>
      <c r="H266" s="97" t="s">
        <v>401</v>
      </c>
      <c r="J266" s="88"/>
    </row>
    <row r="267" spans="1:10" ht="15" customHeight="1">
      <c r="A267" s="94">
        <f t="shared" si="8"/>
        <v>264</v>
      </c>
      <c r="B267" s="95">
        <v>22621</v>
      </c>
      <c r="C267" s="85" t="s">
        <v>402</v>
      </c>
      <c r="D267" s="85" t="str">
        <f t="shared" si="9"/>
        <v>INSTITUT ZA RAZVOJ I MEĐUNARODNE ODNOSE (22621)</v>
      </c>
      <c r="E267" s="85" t="s">
        <v>403</v>
      </c>
      <c r="F267" s="85" t="s">
        <v>20</v>
      </c>
      <c r="G267" s="96">
        <v>3205177</v>
      </c>
      <c r="H267" s="97" t="s">
        <v>404</v>
      </c>
      <c r="J267" s="88"/>
    </row>
    <row r="268" spans="1:10" ht="15" customHeight="1">
      <c r="A268" s="94">
        <f t="shared" si="8"/>
        <v>265</v>
      </c>
      <c r="B268" s="95">
        <v>3068</v>
      </c>
      <c r="C268" s="85" t="s">
        <v>405</v>
      </c>
      <c r="D268" s="85" t="str">
        <f t="shared" si="9"/>
        <v>INSTITUT ZA TURIZAM (3068)</v>
      </c>
      <c r="E268" s="85" t="s">
        <v>406</v>
      </c>
      <c r="F268" s="85" t="s">
        <v>20</v>
      </c>
      <c r="G268" s="96">
        <v>3208001</v>
      </c>
      <c r="H268" s="97" t="s">
        <v>407</v>
      </c>
      <c r="J268" s="88"/>
    </row>
    <row r="269" spans="1:10" ht="15" customHeight="1">
      <c r="A269" s="94">
        <f t="shared" si="8"/>
        <v>266</v>
      </c>
      <c r="B269" s="95">
        <v>2991</v>
      </c>
      <c r="C269" s="85" t="s">
        <v>408</v>
      </c>
      <c r="D269" s="85" t="str">
        <f t="shared" si="9"/>
        <v>POLJOPRIVREDNI INSTITUT OSIJEK (2991)</v>
      </c>
      <c r="E269" s="85" t="s">
        <v>409</v>
      </c>
      <c r="F269" s="85" t="s">
        <v>39</v>
      </c>
      <c r="G269" s="96">
        <v>3058239</v>
      </c>
      <c r="H269" s="97" t="s">
        <v>410</v>
      </c>
      <c r="J269" s="88"/>
    </row>
    <row r="270" spans="1:10" ht="15" customHeight="1">
      <c r="A270" s="94">
        <f t="shared" si="8"/>
        <v>267</v>
      </c>
      <c r="B270" s="95">
        <v>21070</v>
      </c>
      <c r="C270" s="85" t="s">
        <v>411</v>
      </c>
      <c r="D270" s="85" t="str">
        <f t="shared" si="9"/>
        <v>STAROSLAVENSKI INSTITUT (21070)</v>
      </c>
      <c r="E270" s="85" t="s">
        <v>412</v>
      </c>
      <c r="F270" s="85" t="s">
        <v>20</v>
      </c>
      <c r="G270" s="96">
        <v>1259563</v>
      </c>
      <c r="H270" s="97" t="s">
        <v>413</v>
      </c>
      <c r="J270" s="88"/>
    </row>
    <row r="271" spans="1:10" ht="15" customHeight="1">
      <c r="A271" s="94">
        <f t="shared" si="8"/>
        <v>268</v>
      </c>
      <c r="B271" s="95">
        <v>6179</v>
      </c>
      <c r="C271" s="85" t="s">
        <v>414</v>
      </c>
      <c r="D271" s="85" t="str">
        <f t="shared" si="9"/>
        <v>DRŽAVNI ZAVOD ZA INTELEKTUALNO VLASNIŠTVO (6179)</v>
      </c>
      <c r="E271" s="85" t="s">
        <v>415</v>
      </c>
      <c r="F271" s="85" t="s">
        <v>20</v>
      </c>
      <c r="G271" s="96">
        <v>3899772</v>
      </c>
      <c r="H271" s="97" t="s">
        <v>416</v>
      </c>
      <c r="J271" s="88"/>
    </row>
    <row r="272" spans="1:10" ht="15" customHeight="1">
      <c r="A272" s="94">
        <f t="shared" si="8"/>
        <v>269</v>
      </c>
      <c r="B272" s="95">
        <v>43335</v>
      </c>
      <c r="C272" s="85" t="s">
        <v>419</v>
      </c>
      <c r="D272" s="85" t="str">
        <f t="shared" si="9"/>
        <v>AGENCIJA ZA MOBILNOST I PROGRAME EUROPSKE UNIJE (43335)</v>
      </c>
      <c r="E272" s="104" t="s">
        <v>420</v>
      </c>
      <c r="F272" s="85" t="s">
        <v>20</v>
      </c>
      <c r="G272" s="103">
        <v>2298007</v>
      </c>
      <c r="H272" s="97" t="s">
        <v>421</v>
      </c>
      <c r="J272" s="88"/>
    </row>
    <row r="273" spans="1:10" ht="15" customHeight="1">
      <c r="A273" s="94">
        <f t="shared" si="8"/>
        <v>270</v>
      </c>
      <c r="B273" s="95">
        <v>23962</v>
      </c>
      <c r="C273" s="85" t="s">
        <v>424</v>
      </c>
      <c r="D273" s="85" t="str">
        <f t="shared" si="9"/>
        <v>AGENCIJA ZA ODGOJ I OBRAZOVANJE (23962)</v>
      </c>
      <c r="E273" s="85" t="s">
        <v>430</v>
      </c>
      <c r="F273" s="85" t="s">
        <v>20</v>
      </c>
      <c r="G273" s="96">
        <v>1778129</v>
      </c>
      <c r="H273" s="97" t="s">
        <v>425</v>
      </c>
      <c r="J273" s="88"/>
    </row>
    <row r="274" spans="1:10" ht="15" customHeight="1">
      <c r="A274" s="94">
        <f t="shared" si="8"/>
        <v>271</v>
      </c>
      <c r="B274" s="95">
        <v>46173</v>
      </c>
      <c r="C274" s="85" t="s">
        <v>426</v>
      </c>
      <c r="D274" s="85" t="str">
        <f t="shared" si="9"/>
        <v>AGENCIJA ZA STRUKOVNO OBRAZOVANJE I OBRAZOVANJE ODRASLIH (46173)</v>
      </c>
      <c r="E274" s="104" t="s">
        <v>427</v>
      </c>
      <c r="F274" s="85" t="s">
        <v>20</v>
      </c>
      <c r="G274" s="103">
        <v>2650029</v>
      </c>
      <c r="H274" s="97" t="s">
        <v>428</v>
      </c>
      <c r="J274" s="88"/>
    </row>
    <row r="275" spans="1:10" ht="15" customHeight="1">
      <c r="A275" s="94">
        <f t="shared" si="8"/>
        <v>272</v>
      </c>
      <c r="B275" s="95">
        <v>38487</v>
      </c>
      <c r="C275" s="85" t="s">
        <v>429</v>
      </c>
      <c r="D275" s="85" t="str">
        <f t="shared" si="9"/>
        <v>AGENCIJA ZA ZNANOST I VISOKO OBRAZOVANJE (38487)</v>
      </c>
      <c r="E275" s="104" t="s">
        <v>430</v>
      </c>
      <c r="F275" s="85" t="s">
        <v>20</v>
      </c>
      <c r="G275" s="103">
        <v>1922548</v>
      </c>
      <c r="H275" s="97" t="s">
        <v>431</v>
      </c>
      <c r="J275" s="88"/>
    </row>
    <row r="276" spans="1:10" ht="15" customHeight="1">
      <c r="A276" s="94">
        <f t="shared" si="8"/>
        <v>273</v>
      </c>
      <c r="B276" s="95">
        <v>21852</v>
      </c>
      <c r="C276" s="85" t="s">
        <v>432</v>
      </c>
      <c r="D276" s="85" t="str">
        <f t="shared" si="9"/>
        <v>HRVATSKA AKADEMSKA I ISTRAŽIVAČKA MREŽA - CARNET (21852)</v>
      </c>
      <c r="E276" s="104" t="s">
        <v>433</v>
      </c>
      <c r="F276" s="85" t="s">
        <v>20</v>
      </c>
      <c r="G276" s="103">
        <v>1147820</v>
      </c>
      <c r="H276" s="97" t="s">
        <v>434</v>
      </c>
      <c r="J276" s="88"/>
    </row>
    <row r="277" spans="1:10" ht="15" customHeight="1">
      <c r="A277" s="94">
        <f t="shared" si="8"/>
        <v>274</v>
      </c>
      <c r="B277" s="95">
        <v>52209</v>
      </c>
      <c r="C277" s="85" t="s">
        <v>435</v>
      </c>
      <c r="D277" s="85" t="str">
        <f t="shared" si="9"/>
        <v>HRVATSKA ZAKLADA ZA ZNANOST (52209)</v>
      </c>
      <c r="E277" s="104" t="s">
        <v>436</v>
      </c>
      <c r="F277" s="85" t="s">
        <v>20</v>
      </c>
      <c r="G277" s="103">
        <v>1626841</v>
      </c>
      <c r="H277" s="97">
        <v>88776522763</v>
      </c>
      <c r="J277" s="88"/>
    </row>
    <row r="278" spans="1:10" ht="15" customHeight="1">
      <c r="A278" s="94">
        <f t="shared" si="8"/>
        <v>275</v>
      </c>
      <c r="B278" s="95">
        <v>21869</v>
      </c>
      <c r="C278" s="85" t="s">
        <v>438</v>
      </c>
      <c r="D278" s="85" t="str">
        <f t="shared" si="9"/>
        <v>LEKSIKOGRAFSKI ZAVOD MIROSLAV KRLEŽA (21869)</v>
      </c>
      <c r="E278" s="104" t="s">
        <v>420</v>
      </c>
      <c r="F278" s="85" t="s">
        <v>20</v>
      </c>
      <c r="G278" s="103">
        <v>3211622</v>
      </c>
      <c r="H278" s="97" t="s">
        <v>439</v>
      </c>
      <c r="J278" s="88"/>
    </row>
    <row r="279" spans="1:10" ht="15" customHeight="1">
      <c r="A279" s="94">
        <f t="shared" si="8"/>
        <v>276</v>
      </c>
      <c r="B279" s="95">
        <v>21836</v>
      </c>
      <c r="C279" s="85" t="s">
        <v>440</v>
      </c>
      <c r="D279" s="85" t="str">
        <f t="shared" si="9"/>
        <v>NACIONALNA I SVEUČILIŠNA KNJIŽNICA U ZAGREBU (21836)</v>
      </c>
      <c r="E279" s="104" t="s">
        <v>3370</v>
      </c>
      <c r="F279" s="85" t="s">
        <v>20</v>
      </c>
      <c r="G279" s="103">
        <v>3205363</v>
      </c>
      <c r="H279" s="97" t="s">
        <v>442</v>
      </c>
      <c r="J279" s="88"/>
    </row>
    <row r="280" spans="1:10" ht="15" customHeight="1">
      <c r="A280" s="94">
        <f t="shared" si="8"/>
        <v>277</v>
      </c>
      <c r="B280" s="95">
        <v>40883</v>
      </c>
      <c r="C280" s="85" t="s">
        <v>443</v>
      </c>
      <c r="D280" s="85" t="str">
        <f t="shared" si="9"/>
        <v>NACIONALNI CENTAR ZA VANJSKO VREDNOVANJE OBRAZOVANJA (40883)</v>
      </c>
      <c r="E280" s="104" t="s">
        <v>444</v>
      </c>
      <c r="F280" s="85" t="s">
        <v>445</v>
      </c>
      <c r="G280" s="103">
        <v>1943430</v>
      </c>
      <c r="H280" s="97" t="s">
        <v>446</v>
      </c>
      <c r="J280" s="88"/>
    </row>
    <row r="281" spans="1:10" ht="15" customHeight="1">
      <c r="A281" s="94">
        <f t="shared" si="8"/>
        <v>278</v>
      </c>
      <c r="B281" s="95">
        <v>23665</v>
      </c>
      <c r="C281" s="85" t="s">
        <v>447</v>
      </c>
      <c r="D281" s="85" t="str">
        <f t="shared" si="9"/>
        <v>SVEUČILIŠTE U ZAGREBU - SVEUČILIŠNI RAČUNSKI CENTAR - SRCE (23665)</v>
      </c>
      <c r="E281" s="104" t="s">
        <v>433</v>
      </c>
      <c r="F281" s="85" t="s">
        <v>20</v>
      </c>
      <c r="G281" s="96">
        <v>3283020</v>
      </c>
      <c r="H281" s="97" t="s">
        <v>448</v>
      </c>
      <c r="J281" s="88"/>
    </row>
    <row r="282" spans="1:10" s="88" customFormat="1" ht="15" customHeight="1">
      <c r="A282" s="82">
        <f t="shared" si="8"/>
        <v>279</v>
      </c>
      <c r="B282" s="90">
        <v>47096</v>
      </c>
      <c r="C282" s="91" t="s">
        <v>3371</v>
      </c>
      <c r="D282" s="85" t="str">
        <f t="shared" si="9"/>
        <v>MINISTARSTVO RADA, MIROVINSKOG SUSTAVA, OBITELJI I SOCIJALNE POLITIKE (47096)</v>
      </c>
      <c r="E282" s="91" t="s">
        <v>415</v>
      </c>
      <c r="F282" s="91" t="s">
        <v>20</v>
      </c>
      <c r="G282" s="92">
        <v>2830949</v>
      </c>
      <c r="H282" s="93" t="s">
        <v>3372</v>
      </c>
    </row>
    <row r="283" spans="1:10" s="88" customFormat="1" ht="15" customHeight="1">
      <c r="A283" s="94">
        <f t="shared" si="8"/>
        <v>280</v>
      </c>
      <c r="B283" s="95">
        <v>25843</v>
      </c>
      <c r="C283" s="85" t="s">
        <v>3373</v>
      </c>
      <c r="D283" s="85" t="str">
        <f t="shared" si="9"/>
        <v>HRVATSKI ZAVOD ZA ZAPOŠLJAVANJE* (25843)</v>
      </c>
      <c r="E283" s="85" t="s">
        <v>3374</v>
      </c>
      <c r="F283" s="85" t="s">
        <v>20</v>
      </c>
      <c r="G283" s="96">
        <v>1369741</v>
      </c>
      <c r="H283" s="97" t="s">
        <v>3375</v>
      </c>
    </row>
    <row r="284" spans="1:10" ht="24">
      <c r="A284" s="94">
        <f t="shared" si="8"/>
        <v>281</v>
      </c>
      <c r="B284" s="95">
        <v>48242</v>
      </c>
      <c r="C284" s="85" t="s">
        <v>3376</v>
      </c>
      <c r="D284" s="85" t="str">
        <f t="shared" si="9"/>
        <v>ZAVOD ZA VJEŠTAČENJE, PROFESIONALNU REHABILITACIJU I ZAPOŠLJAVANJE OSOBA S INVALIDITETOM (48242)</v>
      </c>
      <c r="E284" s="85" t="s">
        <v>3377</v>
      </c>
      <c r="F284" s="85" t="s">
        <v>20</v>
      </c>
      <c r="G284" s="96">
        <v>4166159</v>
      </c>
      <c r="H284" s="97" t="s">
        <v>3378</v>
      </c>
      <c r="J284" s="88"/>
    </row>
    <row r="285" spans="1:10" ht="15" customHeight="1">
      <c r="A285" s="94">
        <f t="shared" si="8"/>
        <v>282</v>
      </c>
      <c r="B285" s="95">
        <v>24168</v>
      </c>
      <c r="C285" s="85" t="s">
        <v>3379</v>
      </c>
      <c r="D285" s="85" t="str">
        <f t="shared" si="9"/>
        <v>SREDIŠNJI REGISTAR OSIGURANIKA (24168)</v>
      </c>
      <c r="E285" s="85" t="s">
        <v>3380</v>
      </c>
      <c r="F285" s="85" t="s">
        <v>20</v>
      </c>
      <c r="G285" s="96">
        <v>1469819</v>
      </c>
      <c r="H285" s="93" t="s">
        <v>3381</v>
      </c>
      <c r="J285" s="88"/>
    </row>
    <row r="286" spans="1:10" ht="15" customHeight="1">
      <c r="A286" s="94">
        <f t="shared" si="8"/>
        <v>283</v>
      </c>
      <c r="B286" s="95">
        <v>44508</v>
      </c>
      <c r="C286" s="85" t="s">
        <v>3382</v>
      </c>
      <c r="D286" s="85" t="str">
        <f t="shared" si="9"/>
        <v>AGENCIJA ZA OSIGURANJE RADNIČKIH TRAŽBINA (44508)</v>
      </c>
      <c r="E286" s="85" t="s">
        <v>3383</v>
      </c>
      <c r="F286" s="85" t="s">
        <v>20</v>
      </c>
      <c r="G286" s="96">
        <v>2456257</v>
      </c>
      <c r="H286" s="97" t="s">
        <v>3384</v>
      </c>
      <c r="J286" s="88"/>
    </row>
    <row r="287" spans="1:10" ht="15" customHeight="1">
      <c r="A287" s="94">
        <f t="shared" si="8"/>
        <v>284</v>
      </c>
      <c r="B287" s="95">
        <v>33634</v>
      </c>
      <c r="C287" s="112" t="s">
        <v>3385</v>
      </c>
      <c r="D287" s="85" t="str">
        <f t="shared" si="9"/>
        <v>CENTAR ZA PROFESIONALNU REHABILITACIJU OSIJEK (33634)</v>
      </c>
      <c r="E287" s="112" t="s">
        <v>3386</v>
      </c>
      <c r="F287" s="112" t="s">
        <v>39</v>
      </c>
      <c r="G287" s="107" t="s">
        <v>3387</v>
      </c>
      <c r="H287" s="113">
        <v>57200304958</v>
      </c>
      <c r="J287" s="88"/>
    </row>
    <row r="288" spans="1:10" ht="15" customHeight="1">
      <c r="A288" s="94">
        <f t="shared" si="8"/>
        <v>285</v>
      </c>
      <c r="B288" s="95">
        <v>49059</v>
      </c>
      <c r="C288" s="112" t="s">
        <v>3388</v>
      </c>
      <c r="D288" s="85" t="str">
        <f t="shared" si="9"/>
        <v>CENTAR ZA PROFESIONALNU REHABILITACIJU RIJEKA (49059)</v>
      </c>
      <c r="E288" s="112" t="s">
        <v>3389</v>
      </c>
      <c r="F288" s="112" t="s">
        <v>108</v>
      </c>
      <c r="G288" s="114" t="s">
        <v>3390</v>
      </c>
      <c r="H288" s="113">
        <v>99737296287</v>
      </c>
      <c r="J288" s="88"/>
    </row>
    <row r="289" spans="1:10" ht="15" customHeight="1">
      <c r="A289" s="94">
        <f t="shared" si="8"/>
        <v>286</v>
      </c>
      <c r="B289" s="95">
        <v>49729</v>
      </c>
      <c r="C289" s="112" t="s">
        <v>3391</v>
      </c>
      <c r="D289" s="85" t="str">
        <f t="shared" si="9"/>
        <v>CENTAR ZA PROFESIONALNU REHABILITACIJU SPLIT (49729)</v>
      </c>
      <c r="E289" s="112" t="s">
        <v>3392</v>
      </c>
      <c r="F289" s="112" t="s">
        <v>155</v>
      </c>
      <c r="G289" s="107" t="s">
        <v>3393</v>
      </c>
      <c r="H289" s="113">
        <v>60142045282</v>
      </c>
      <c r="J289" s="88"/>
    </row>
    <row r="290" spans="1:10" ht="15" customHeight="1">
      <c r="A290" s="94">
        <f t="shared" si="8"/>
        <v>287</v>
      </c>
      <c r="B290" s="95">
        <v>48865</v>
      </c>
      <c r="C290" s="112" t="s">
        <v>3394</v>
      </c>
      <c r="D290" s="85" t="str">
        <f t="shared" si="9"/>
        <v>CENTAR ZA PROFESIONALNU REHABILITACIJU ZAGREB (48865)</v>
      </c>
      <c r="E290" s="112" t="s">
        <v>3395</v>
      </c>
      <c r="F290" s="112" t="s">
        <v>20</v>
      </c>
      <c r="G290" s="107" t="s">
        <v>3396</v>
      </c>
      <c r="H290" s="113">
        <v>69410598395</v>
      </c>
      <c r="J290" s="88"/>
    </row>
    <row r="291" spans="1:10" ht="15" customHeight="1">
      <c r="A291" s="94">
        <f t="shared" si="8"/>
        <v>288</v>
      </c>
      <c r="B291" s="95">
        <v>7333</v>
      </c>
      <c r="C291" s="85" t="s">
        <v>3397</v>
      </c>
      <c r="D291" s="85" t="str">
        <f t="shared" si="9"/>
        <v>CENTAR RUDOLF STEINER DARUVAR (7333)</v>
      </c>
      <c r="E291" s="85" t="s">
        <v>3398</v>
      </c>
      <c r="F291" s="85" t="s">
        <v>3399</v>
      </c>
      <c r="G291" s="96">
        <v>3099598</v>
      </c>
      <c r="H291" s="97" t="s">
        <v>3400</v>
      </c>
      <c r="J291" s="88"/>
    </row>
    <row r="292" spans="1:10" ht="15" customHeight="1">
      <c r="A292" s="94">
        <f t="shared" si="8"/>
        <v>289</v>
      </c>
      <c r="B292" s="95">
        <v>7472</v>
      </c>
      <c r="C292" s="85" t="s">
        <v>3401</v>
      </c>
      <c r="D292" s="85" t="str">
        <f t="shared" si="9"/>
        <v>CENTAR ZA ODGOJ I OBRAZOVANJE DUBRAVA  (7472)</v>
      </c>
      <c r="E292" s="85" t="s">
        <v>3402</v>
      </c>
      <c r="F292" s="85" t="s">
        <v>20</v>
      </c>
      <c r="G292" s="96">
        <v>3217191</v>
      </c>
      <c r="H292" s="97" t="s">
        <v>3403</v>
      </c>
      <c r="J292" s="88"/>
    </row>
    <row r="293" spans="1:10" ht="15" customHeight="1">
      <c r="A293" s="94">
        <f t="shared" si="8"/>
        <v>290</v>
      </c>
      <c r="B293" s="95">
        <v>7405</v>
      </c>
      <c r="C293" s="85" t="s">
        <v>3404</v>
      </c>
      <c r="D293" s="85" t="str">
        <f t="shared" si="9"/>
        <v>CENTAR ZA ODGOJ I OBRAZOVANJE JURAJ BONAČI (7405)</v>
      </c>
      <c r="E293" s="85" t="s">
        <v>3405</v>
      </c>
      <c r="F293" s="85" t="s">
        <v>155</v>
      </c>
      <c r="G293" s="96">
        <v>3133737</v>
      </c>
      <c r="H293" s="97" t="s">
        <v>3406</v>
      </c>
      <c r="J293" s="88"/>
    </row>
    <row r="294" spans="1:10" ht="15" customHeight="1">
      <c r="A294" s="94">
        <f t="shared" si="8"/>
        <v>291</v>
      </c>
      <c r="B294" s="95">
        <v>7456</v>
      </c>
      <c r="C294" s="85" t="s">
        <v>3407</v>
      </c>
      <c r="D294" s="85" t="str">
        <f t="shared" si="9"/>
        <v>CENTAR ZA ODGOJ I OBRAZOVANJE LUG (7456)</v>
      </c>
      <c r="E294" s="85" t="s">
        <v>3408</v>
      </c>
      <c r="F294" s="85" t="s">
        <v>3409</v>
      </c>
      <c r="G294" s="96">
        <v>3102947</v>
      </c>
      <c r="H294" s="97" t="s">
        <v>3410</v>
      </c>
      <c r="J294" s="88"/>
    </row>
    <row r="295" spans="1:10" ht="15" customHeight="1">
      <c r="A295" s="94">
        <f t="shared" si="8"/>
        <v>292</v>
      </c>
      <c r="B295" s="95">
        <v>7392</v>
      </c>
      <c r="C295" s="85" t="s">
        <v>3411</v>
      </c>
      <c r="D295" s="85" t="str">
        <f t="shared" si="9"/>
        <v>CENTAR ZA ODGOJ I OBRAZOVANJE SLAVA RAŠKAJ SPLIT  (7392)</v>
      </c>
      <c r="E295" s="85" t="s">
        <v>3412</v>
      </c>
      <c r="F295" s="85" t="s">
        <v>155</v>
      </c>
      <c r="G295" s="96">
        <v>3120104</v>
      </c>
      <c r="H295" s="97" t="s">
        <v>3413</v>
      </c>
      <c r="J295" s="88"/>
    </row>
    <row r="296" spans="1:10" ht="15" customHeight="1">
      <c r="A296" s="94">
        <f t="shared" si="8"/>
        <v>293</v>
      </c>
      <c r="B296" s="95">
        <v>7489</v>
      </c>
      <c r="C296" s="85" t="s">
        <v>3414</v>
      </c>
      <c r="D296" s="85" t="str">
        <f t="shared" si="9"/>
        <v>CENTAR ZA ODGOJ I OBRAZOVANJE SLAVA RAŠKAJ ZAGREB (7489)</v>
      </c>
      <c r="E296" s="85" t="s">
        <v>3415</v>
      </c>
      <c r="F296" s="85" t="s">
        <v>20</v>
      </c>
      <c r="G296" s="96">
        <v>3205835</v>
      </c>
      <c r="H296" s="97" t="s">
        <v>3416</v>
      </c>
      <c r="J296" s="88"/>
    </row>
    <row r="297" spans="1:10" ht="15" customHeight="1">
      <c r="A297" s="94">
        <f t="shared" si="8"/>
        <v>294</v>
      </c>
      <c r="B297" s="95">
        <v>7421</v>
      </c>
      <c r="C297" s="85" t="s">
        <v>3417</v>
      </c>
      <c r="D297" s="85" t="str">
        <f t="shared" si="9"/>
        <v>CENTAR ZA ODGOJ I OBRAZOVANJE ŠUBIĆEVAC (7421)</v>
      </c>
      <c r="E297" s="85" t="s">
        <v>3418</v>
      </c>
      <c r="F297" s="85" t="s">
        <v>324</v>
      </c>
      <c r="G297" s="96">
        <v>3019683</v>
      </c>
      <c r="H297" s="97" t="s">
        <v>3419</v>
      </c>
      <c r="J297" s="88"/>
    </row>
    <row r="298" spans="1:10" ht="15" customHeight="1">
      <c r="A298" s="94">
        <f t="shared" si="8"/>
        <v>295</v>
      </c>
      <c r="B298" s="95">
        <v>7528</v>
      </c>
      <c r="C298" s="85" t="s">
        <v>3420</v>
      </c>
      <c r="D298" s="85" t="str">
        <f t="shared" si="9"/>
        <v>CENTAR ZA ODGOJ I OBRAZOVANJE TUŠKANAC (7528)</v>
      </c>
      <c r="E298" s="85" t="s">
        <v>3421</v>
      </c>
      <c r="F298" s="85" t="s">
        <v>20</v>
      </c>
      <c r="G298" s="96">
        <v>3205827</v>
      </c>
      <c r="H298" s="97" t="s">
        <v>3422</v>
      </c>
      <c r="J298" s="88"/>
    </row>
    <row r="299" spans="1:10" ht="15" customHeight="1">
      <c r="A299" s="94">
        <f t="shared" si="8"/>
        <v>296</v>
      </c>
      <c r="B299" s="95">
        <v>7501</v>
      </c>
      <c r="C299" s="85" t="s">
        <v>3423</v>
      </c>
      <c r="D299" s="85" t="str">
        <f t="shared" si="9"/>
        <v>CENTAR ZA ODGOJ I OBRAZOVANJE VELIKA GORICA  (7501)</v>
      </c>
      <c r="E299" s="85" t="s">
        <v>3424</v>
      </c>
      <c r="F299" s="85" t="s">
        <v>2941</v>
      </c>
      <c r="G299" s="96">
        <v>3216284</v>
      </c>
      <c r="H299" s="97" t="s">
        <v>3425</v>
      </c>
      <c r="J299" s="88"/>
    </row>
    <row r="300" spans="1:10" ht="15" customHeight="1">
      <c r="A300" s="94">
        <f t="shared" si="8"/>
        <v>297</v>
      </c>
      <c r="B300" s="95">
        <v>7497</v>
      </c>
      <c r="C300" s="85" t="s">
        <v>3426</v>
      </c>
      <c r="D300" s="85" t="str">
        <f t="shared" si="9"/>
        <v>CENTAR ZA ODGOJ I OBRAZOVANJE VINKO BEK (7497)</v>
      </c>
      <c r="E300" s="85" t="s">
        <v>3427</v>
      </c>
      <c r="F300" s="85" t="s">
        <v>20</v>
      </c>
      <c r="G300" s="96">
        <v>3205819</v>
      </c>
      <c r="H300" s="97" t="s">
        <v>3428</v>
      </c>
      <c r="J300" s="88"/>
    </row>
    <row r="301" spans="1:10" ht="15" customHeight="1">
      <c r="A301" s="94">
        <f t="shared" si="8"/>
        <v>298</v>
      </c>
      <c r="B301" s="95">
        <v>7536</v>
      </c>
      <c r="C301" s="85" t="s">
        <v>3429</v>
      </c>
      <c r="D301" s="85" t="str">
        <f t="shared" si="9"/>
        <v>CENTAR ZA ODGOJ I OBRAZOVANJE ZAJEZDA (7536)</v>
      </c>
      <c r="E301" s="85" t="s">
        <v>3430</v>
      </c>
      <c r="F301" s="85" t="s">
        <v>3431</v>
      </c>
      <c r="G301" s="96">
        <v>3126862</v>
      </c>
      <c r="H301" s="97" t="s">
        <v>3432</v>
      </c>
      <c r="J301" s="88"/>
    </row>
    <row r="302" spans="1:10" ht="15" customHeight="1">
      <c r="A302" s="94">
        <f t="shared" si="8"/>
        <v>299</v>
      </c>
      <c r="B302" s="95">
        <v>48402</v>
      </c>
      <c r="C302" s="85" t="s">
        <v>3433</v>
      </c>
      <c r="D302" s="85" t="str">
        <f t="shared" si="9"/>
        <v>CENTAR ZA POSEBNO SKRBNIŠTVO (48402)</v>
      </c>
      <c r="E302" s="85" t="s">
        <v>3434</v>
      </c>
      <c r="F302" s="85" t="s">
        <v>20</v>
      </c>
      <c r="G302" s="96">
        <v>4250257</v>
      </c>
      <c r="H302" s="97" t="s">
        <v>3435</v>
      </c>
      <c r="J302" s="88"/>
    </row>
    <row r="303" spans="1:10" ht="15" customHeight="1">
      <c r="A303" s="94">
        <f t="shared" si="8"/>
        <v>300</v>
      </c>
      <c r="B303" s="95">
        <v>7163</v>
      </c>
      <c r="C303" s="85" t="s">
        <v>3436</v>
      </c>
      <c r="D303" s="85" t="str">
        <f t="shared" si="9"/>
        <v>CENTAR ZA PRUŽANJE USLUGA U ZAJEDNICI IZVOR, SELCE (7163)</v>
      </c>
      <c r="E303" s="85" t="s">
        <v>3437</v>
      </c>
      <c r="F303" s="85" t="s">
        <v>3438</v>
      </c>
      <c r="G303" s="96">
        <v>3148637</v>
      </c>
      <c r="H303" s="97" t="s">
        <v>3439</v>
      </c>
      <c r="J303" s="88"/>
    </row>
    <row r="304" spans="1:10" ht="15" customHeight="1">
      <c r="A304" s="94">
        <f t="shared" si="8"/>
        <v>301</v>
      </c>
      <c r="B304" s="95">
        <v>7147</v>
      </c>
      <c r="C304" s="85" t="s">
        <v>3440</v>
      </c>
      <c r="D304" s="85" t="str">
        <f t="shared" si="9"/>
        <v>CENTAR ZA PRUŽANJE USLUGA U ZAJEDNICI KLASJE OSIJEK (7147)</v>
      </c>
      <c r="E304" s="85" t="s">
        <v>3441</v>
      </c>
      <c r="F304" s="85" t="s">
        <v>39</v>
      </c>
      <c r="G304" s="96">
        <v>3014410</v>
      </c>
      <c r="H304" s="97" t="s">
        <v>3442</v>
      </c>
      <c r="J304" s="88"/>
    </row>
    <row r="305" spans="1:10" ht="15" customHeight="1">
      <c r="A305" s="94">
        <f t="shared" si="8"/>
        <v>302</v>
      </c>
      <c r="B305" s="95">
        <v>7180</v>
      </c>
      <c r="C305" s="85" t="s">
        <v>3443</v>
      </c>
      <c r="D305" s="85" t="str">
        <f t="shared" si="9"/>
        <v>CENTAR ZA PRUŽANJE USLUGA U ZAJEDNICI KUĆA SRETNIH CIGLICA, SLAVONSKI BROD (7180)</v>
      </c>
      <c r="E305" s="105" t="s">
        <v>3444</v>
      </c>
      <c r="F305" s="105" t="s">
        <v>151</v>
      </c>
      <c r="G305" s="96">
        <v>3071332</v>
      </c>
      <c r="H305" s="97" t="s">
        <v>3445</v>
      </c>
      <c r="J305" s="88"/>
    </row>
    <row r="306" spans="1:10" ht="15" customHeight="1">
      <c r="A306" s="94">
        <f t="shared" si="8"/>
        <v>303</v>
      </c>
      <c r="B306" s="95">
        <v>7114</v>
      </c>
      <c r="C306" s="85" t="s">
        <v>3446</v>
      </c>
      <c r="D306" s="85" t="str">
        <f t="shared" si="9"/>
        <v>CENTAR ZA PRUŽANJE USLUGA U ZAJEDNICI LIPIK (7114)</v>
      </c>
      <c r="E306" s="85" t="s">
        <v>3447</v>
      </c>
      <c r="F306" s="85" t="s">
        <v>3448</v>
      </c>
      <c r="G306" s="96">
        <v>3084981</v>
      </c>
      <c r="H306" s="97" t="s">
        <v>3449</v>
      </c>
      <c r="J306" s="88"/>
    </row>
    <row r="307" spans="1:10" ht="15" customHeight="1">
      <c r="A307" s="94">
        <f t="shared" si="8"/>
        <v>304</v>
      </c>
      <c r="B307" s="95">
        <v>52305</v>
      </c>
      <c r="C307" s="85" t="s">
        <v>3450</v>
      </c>
      <c r="D307" s="85" t="str">
        <f t="shared" si="9"/>
        <v>CENTAR ZA PRUŽANJE USLUGA U ZAJEDNICI MOCIRE (52305)</v>
      </c>
      <c r="E307" s="85" t="s">
        <v>3451</v>
      </c>
      <c r="F307" s="85" t="s">
        <v>196</v>
      </c>
      <c r="G307" s="96">
        <v>5343020</v>
      </c>
      <c r="H307" s="97" t="s">
        <v>3452</v>
      </c>
      <c r="J307" s="88"/>
    </row>
    <row r="308" spans="1:10" ht="15" customHeight="1">
      <c r="A308" s="94">
        <f t="shared" si="8"/>
        <v>305</v>
      </c>
      <c r="B308" s="95">
        <v>7761</v>
      </c>
      <c r="C308" s="85" t="s">
        <v>3453</v>
      </c>
      <c r="D308" s="85" t="str">
        <f t="shared" si="9"/>
        <v>CENTAR ZA PRUŽANJE USLUGA U ZAJEDNICI OSIJEK - JA KAO I TI (7761)</v>
      </c>
      <c r="E308" s="85" t="s">
        <v>3454</v>
      </c>
      <c r="F308" s="85" t="s">
        <v>39</v>
      </c>
      <c r="G308" s="96">
        <v>3014452</v>
      </c>
      <c r="H308" s="97" t="s">
        <v>3455</v>
      </c>
      <c r="J308" s="88"/>
    </row>
    <row r="309" spans="1:10" ht="15" customHeight="1">
      <c r="A309" s="94">
        <f t="shared" si="8"/>
        <v>306</v>
      </c>
      <c r="B309" s="95">
        <v>7350</v>
      </c>
      <c r="C309" s="85" t="s">
        <v>3456</v>
      </c>
      <c r="D309" s="85" t="str">
        <f t="shared" si="9"/>
        <v>CENTAR ZA PRUŽANJE USLUGA U ZAJEDNICI OZALJ (7350)</v>
      </c>
      <c r="E309" s="85" t="s">
        <v>3457</v>
      </c>
      <c r="F309" s="85" t="s">
        <v>3458</v>
      </c>
      <c r="G309" s="96">
        <v>3187381</v>
      </c>
      <c r="H309" s="97" t="s">
        <v>3459</v>
      </c>
      <c r="J309" s="88"/>
    </row>
    <row r="310" spans="1:10" ht="15" customHeight="1">
      <c r="A310" s="94">
        <f t="shared" si="8"/>
        <v>307</v>
      </c>
      <c r="B310" s="95">
        <v>7309</v>
      </c>
      <c r="C310" s="85" t="s">
        <v>3460</v>
      </c>
      <c r="D310" s="85" t="str">
        <f t="shared" si="9"/>
        <v>CENTAR ZA PRUŽANJE USLUGA U ZAJEDNICI SPLIT (7309)</v>
      </c>
      <c r="E310" s="85" t="s">
        <v>3461</v>
      </c>
      <c r="F310" s="85" t="s">
        <v>155</v>
      </c>
      <c r="G310" s="96">
        <v>3133745</v>
      </c>
      <c r="H310" s="97" t="s">
        <v>3462</v>
      </c>
      <c r="J310" s="88"/>
    </row>
    <row r="311" spans="1:10" ht="15" customHeight="1">
      <c r="A311" s="94">
        <f t="shared" si="8"/>
        <v>308</v>
      </c>
      <c r="B311" s="95">
        <v>7106</v>
      </c>
      <c r="C311" s="85" t="s">
        <v>3463</v>
      </c>
      <c r="D311" s="85" t="str">
        <f t="shared" si="9"/>
        <v>CENTAR ZA PRUŽANJE USLUGA U ZAJEDNICI SVITANJE (7106)</v>
      </c>
      <c r="E311" s="85" t="s">
        <v>3464</v>
      </c>
      <c r="F311" s="85" t="s">
        <v>99</v>
      </c>
      <c r="G311" s="96">
        <v>3009971</v>
      </c>
      <c r="H311" s="97" t="s">
        <v>3465</v>
      </c>
      <c r="J311" s="88"/>
    </row>
    <row r="312" spans="1:10" ht="15" customHeight="1">
      <c r="A312" s="94">
        <f t="shared" si="8"/>
        <v>309</v>
      </c>
      <c r="B312" s="95">
        <v>7091</v>
      </c>
      <c r="C312" s="85" t="s">
        <v>3466</v>
      </c>
      <c r="D312" s="85" t="str">
        <f t="shared" si="9"/>
        <v>CENTAR ZA PRUŽANJE USLUGA U ZAJEDNICI VLADIMIR NAZOR (7091)</v>
      </c>
      <c r="E312" s="85" t="s">
        <v>3467</v>
      </c>
      <c r="F312" s="85" t="s">
        <v>317</v>
      </c>
      <c r="G312" s="96">
        <v>3123464</v>
      </c>
      <c r="H312" s="97" t="s">
        <v>3468</v>
      </c>
      <c r="J312" s="88"/>
    </row>
    <row r="313" spans="1:10" ht="15" customHeight="1">
      <c r="A313" s="94">
        <f t="shared" si="8"/>
        <v>310</v>
      </c>
      <c r="B313" s="95">
        <v>21801</v>
      </c>
      <c r="C313" s="85" t="s">
        <v>3469</v>
      </c>
      <c r="D313" s="85" t="str">
        <f t="shared" si="9"/>
        <v>CENTAR ZA REHABILITACIJU FRA ANTE SEKELEZ (21801)</v>
      </c>
      <c r="E313" s="85" t="s">
        <v>3470</v>
      </c>
      <c r="F313" s="85" t="s">
        <v>3471</v>
      </c>
      <c r="G313" s="96">
        <v>1284797</v>
      </c>
      <c r="H313" s="97" t="s">
        <v>3472</v>
      </c>
      <c r="J313" s="88"/>
    </row>
    <row r="314" spans="1:10" ht="15" customHeight="1">
      <c r="A314" s="94">
        <f t="shared" si="8"/>
        <v>311</v>
      </c>
      <c r="B314" s="95">
        <v>21797</v>
      </c>
      <c r="C314" s="85" t="s">
        <v>3473</v>
      </c>
      <c r="D314" s="85" t="str">
        <f t="shared" si="9"/>
        <v>CENTAR ZA REHABILITACIJU JOSIPOVAC (21797)</v>
      </c>
      <c r="E314" s="85" t="s">
        <v>3474</v>
      </c>
      <c r="F314" s="85" t="s">
        <v>3475</v>
      </c>
      <c r="G314" s="96">
        <v>1151703</v>
      </c>
      <c r="H314" s="97" t="s">
        <v>3476</v>
      </c>
      <c r="J314" s="88"/>
    </row>
    <row r="315" spans="1:10" ht="24">
      <c r="A315" s="94">
        <f t="shared" ref="A315:A378" si="10">+A314+1</f>
        <v>312</v>
      </c>
      <c r="B315" s="95">
        <v>45986</v>
      </c>
      <c r="C315" s="85" t="s">
        <v>3477</v>
      </c>
      <c r="D315" s="85" t="str">
        <f t="shared" si="9"/>
        <v>CENTAR ZA REHABILITACIJU KOMAREVO (45986)</v>
      </c>
      <c r="E315" s="85" t="s">
        <v>3478</v>
      </c>
      <c r="F315" s="85" t="s">
        <v>3479</v>
      </c>
      <c r="G315" s="96">
        <v>2506327</v>
      </c>
      <c r="H315" s="97" t="s">
        <v>3480</v>
      </c>
      <c r="J315" s="88"/>
    </row>
    <row r="316" spans="1:10" ht="15" customHeight="1">
      <c r="A316" s="94">
        <f t="shared" si="10"/>
        <v>313</v>
      </c>
      <c r="B316" s="95">
        <v>26555</v>
      </c>
      <c r="C316" s="85" t="s">
        <v>3481</v>
      </c>
      <c r="D316" s="85" t="str">
        <f t="shared" si="9"/>
        <v>CENTAR ZA REHABILITACIJU MALA TEREZIJA (26555)</v>
      </c>
      <c r="E316" s="85" t="s">
        <v>3482</v>
      </c>
      <c r="F316" s="85" t="s">
        <v>3483</v>
      </c>
      <c r="G316" s="96">
        <v>1738925</v>
      </c>
      <c r="H316" s="97" t="s">
        <v>3484</v>
      </c>
      <c r="J316" s="88"/>
    </row>
    <row r="317" spans="1:10" ht="15" customHeight="1">
      <c r="A317" s="94">
        <f t="shared" si="10"/>
        <v>314</v>
      </c>
      <c r="B317" s="95">
        <v>21810</v>
      </c>
      <c r="C317" s="85" t="s">
        <v>3485</v>
      </c>
      <c r="D317" s="85" t="str">
        <f t="shared" si="9"/>
        <v>CENTAR ZA REHABILITACIJU MIR (21810)</v>
      </c>
      <c r="E317" s="85" t="s">
        <v>3486</v>
      </c>
      <c r="F317" s="85" t="s">
        <v>3487</v>
      </c>
      <c r="G317" s="96">
        <v>1284789</v>
      </c>
      <c r="H317" s="97" t="s">
        <v>3488</v>
      </c>
      <c r="J317" s="88"/>
    </row>
    <row r="318" spans="1:10" ht="15" customHeight="1">
      <c r="A318" s="94">
        <f t="shared" si="10"/>
        <v>315</v>
      </c>
      <c r="B318" s="95">
        <v>7430</v>
      </c>
      <c r="C318" s="85" t="s">
        <v>3489</v>
      </c>
      <c r="D318" s="85" t="str">
        <f t="shared" si="9"/>
        <v>CENTAR ZA REHABILITACIJU PULA  (7430)</v>
      </c>
      <c r="E318" s="85" t="s">
        <v>3490</v>
      </c>
      <c r="F318" s="85" t="s">
        <v>95</v>
      </c>
      <c r="G318" s="96">
        <v>3549496</v>
      </c>
      <c r="H318" s="97" t="s">
        <v>3491</v>
      </c>
      <c r="J318" s="88"/>
    </row>
    <row r="319" spans="1:10" ht="15" customHeight="1">
      <c r="A319" s="94">
        <f t="shared" si="10"/>
        <v>316</v>
      </c>
      <c r="B319" s="95">
        <v>7384</v>
      </c>
      <c r="C319" s="85" t="s">
        <v>3492</v>
      </c>
      <c r="D319" s="85" t="str">
        <f t="shared" si="9"/>
        <v>CENTAR ZA REHABILITACIJU RIJEKA (7384)</v>
      </c>
      <c r="E319" s="85" t="s">
        <v>3493</v>
      </c>
      <c r="F319" s="85" t="s">
        <v>108</v>
      </c>
      <c r="G319" s="96">
        <v>3417778</v>
      </c>
      <c r="H319" s="97" t="s">
        <v>3494</v>
      </c>
      <c r="J319" s="88"/>
    </row>
    <row r="320" spans="1:10" ht="15" customHeight="1">
      <c r="A320" s="94">
        <f t="shared" si="10"/>
        <v>317</v>
      </c>
      <c r="B320" s="95">
        <v>21789</v>
      </c>
      <c r="C320" s="85" t="s">
        <v>3495</v>
      </c>
      <c r="D320" s="85" t="str">
        <f t="shared" si="9"/>
        <v>CENTAR ZA REHABILITACIJU SAMARITANAC SPLIT (21789)</v>
      </c>
      <c r="E320" s="85" t="s">
        <v>3496</v>
      </c>
      <c r="F320" s="85" t="s">
        <v>155</v>
      </c>
      <c r="G320" s="96">
        <v>1140370</v>
      </c>
      <c r="H320" s="97" t="s">
        <v>3497</v>
      </c>
      <c r="J320" s="88"/>
    </row>
    <row r="321" spans="1:10" ht="15" customHeight="1">
      <c r="A321" s="94">
        <f t="shared" si="10"/>
        <v>318</v>
      </c>
      <c r="B321" s="95">
        <v>7413</v>
      </c>
      <c r="C321" s="85" t="s">
        <v>3498</v>
      </c>
      <c r="D321" s="85" t="str">
        <f t="shared" si="9"/>
        <v>CENTAR ZA REHABILITACIJU STANČIĆ (7413)</v>
      </c>
      <c r="E321" s="85" t="s">
        <v>3499</v>
      </c>
      <c r="F321" s="85" t="s">
        <v>3500</v>
      </c>
      <c r="G321" s="96">
        <v>3348431</v>
      </c>
      <c r="H321" s="97" t="s">
        <v>3501</v>
      </c>
      <c r="J321" s="88"/>
    </row>
    <row r="322" spans="1:10" ht="15" customHeight="1">
      <c r="A322" s="94">
        <f t="shared" si="10"/>
        <v>319</v>
      </c>
      <c r="B322" s="95">
        <v>7341</v>
      </c>
      <c r="C322" s="85" t="s">
        <v>3502</v>
      </c>
      <c r="D322" s="85" t="str">
        <f t="shared" si="9"/>
        <v>CENTAR ZA REHABILITACIJU SVETI FILIP I JAKOV (7341)</v>
      </c>
      <c r="E322" s="85" t="s">
        <v>3503</v>
      </c>
      <c r="F322" s="85" t="s">
        <v>3504</v>
      </c>
      <c r="G322" s="96">
        <v>3334392</v>
      </c>
      <c r="H322" s="97" t="s">
        <v>3505</v>
      </c>
      <c r="J322" s="88"/>
    </row>
    <row r="323" spans="1:10" ht="15" customHeight="1">
      <c r="A323" s="94">
        <f t="shared" si="10"/>
        <v>320</v>
      </c>
      <c r="B323" s="95">
        <v>7464</v>
      </c>
      <c r="C323" s="85" t="s">
        <v>3506</v>
      </c>
      <c r="D323" s="85" t="str">
        <f t="shared" si="9"/>
        <v>CENTAR ZA REHABILITACIJU ZAGREB (7464)</v>
      </c>
      <c r="E323" s="85" t="s">
        <v>3507</v>
      </c>
      <c r="F323" s="85" t="s">
        <v>20</v>
      </c>
      <c r="G323" s="96">
        <v>3256251</v>
      </c>
      <c r="H323" s="97" t="s">
        <v>3508</v>
      </c>
      <c r="J323" s="88"/>
    </row>
    <row r="324" spans="1:10" ht="15" customHeight="1">
      <c r="A324" s="94">
        <f t="shared" si="10"/>
        <v>321</v>
      </c>
      <c r="B324" s="95">
        <v>6187</v>
      </c>
      <c r="C324" s="85" t="s">
        <v>3509</v>
      </c>
      <c r="D324" s="85" t="str">
        <f t="shared" ref="D324:D387" si="11">C324&amp;" ("&amp;B324&amp;")"</f>
        <v>CENTAR ZA SOCIJALNU SKRB BELI MANASTIR (6187)</v>
      </c>
      <c r="E324" s="85" t="s">
        <v>3510</v>
      </c>
      <c r="F324" s="85" t="s">
        <v>3511</v>
      </c>
      <c r="G324" s="96">
        <v>2872692</v>
      </c>
      <c r="H324" s="97" t="s">
        <v>3512</v>
      </c>
      <c r="J324" s="88"/>
    </row>
    <row r="325" spans="1:10" ht="15" customHeight="1">
      <c r="A325" s="94">
        <f t="shared" si="10"/>
        <v>322</v>
      </c>
      <c r="B325" s="95">
        <v>6195</v>
      </c>
      <c r="C325" s="85" t="s">
        <v>3513</v>
      </c>
      <c r="D325" s="85" t="str">
        <f t="shared" si="11"/>
        <v>CENTAR ZA SOCIJALNU SKRB BENKOVAC (6195)</v>
      </c>
      <c r="E325" s="85" t="s">
        <v>3514</v>
      </c>
      <c r="F325" s="85" t="s">
        <v>3515</v>
      </c>
      <c r="G325" s="96">
        <v>2884321</v>
      </c>
      <c r="H325" s="97" t="s">
        <v>3516</v>
      </c>
      <c r="J325" s="88"/>
    </row>
    <row r="326" spans="1:10" ht="15" customHeight="1">
      <c r="A326" s="94">
        <f t="shared" si="10"/>
        <v>323</v>
      </c>
      <c r="B326" s="95">
        <v>6200</v>
      </c>
      <c r="C326" s="85" t="s">
        <v>3517</v>
      </c>
      <c r="D326" s="85" t="str">
        <f t="shared" si="11"/>
        <v>CENTAR ZA SOCIJALNU SKRB BIOGRAD NA MORU  (6200)</v>
      </c>
      <c r="E326" s="85" t="s">
        <v>3518</v>
      </c>
      <c r="F326" s="85" t="s">
        <v>3519</v>
      </c>
      <c r="G326" s="96">
        <v>2884330</v>
      </c>
      <c r="H326" s="97" t="s">
        <v>3520</v>
      </c>
      <c r="J326" s="88"/>
    </row>
    <row r="327" spans="1:10" ht="15" customHeight="1">
      <c r="A327" s="94">
        <f t="shared" si="10"/>
        <v>324</v>
      </c>
      <c r="B327" s="95">
        <v>6218</v>
      </c>
      <c r="C327" s="85" t="s">
        <v>3521</v>
      </c>
      <c r="D327" s="85" t="str">
        <f t="shared" si="11"/>
        <v>CENTAR ZA SOCIJALNU SKRB BJELOVAR (6218)</v>
      </c>
      <c r="E327" s="85" t="s">
        <v>3522</v>
      </c>
      <c r="F327" s="85" t="s">
        <v>3011</v>
      </c>
      <c r="G327" s="96">
        <v>2873761</v>
      </c>
      <c r="H327" s="97" t="s">
        <v>3523</v>
      </c>
      <c r="J327" s="88"/>
    </row>
    <row r="328" spans="1:10" ht="15" customHeight="1">
      <c r="A328" s="94">
        <f t="shared" si="10"/>
        <v>325</v>
      </c>
      <c r="B328" s="95">
        <v>6226</v>
      </c>
      <c r="C328" s="85" t="s">
        <v>3524</v>
      </c>
      <c r="D328" s="85" t="str">
        <f t="shared" si="11"/>
        <v>CENTAR ZA SOCIJALNU SKRB BRAČ - SUPETAR (6226)</v>
      </c>
      <c r="E328" s="85" t="s">
        <v>3525</v>
      </c>
      <c r="F328" s="85" t="s">
        <v>3526</v>
      </c>
      <c r="G328" s="96">
        <v>2882736</v>
      </c>
      <c r="H328" s="97" t="s">
        <v>3527</v>
      </c>
      <c r="J328" s="88"/>
    </row>
    <row r="329" spans="1:10" ht="15" customHeight="1">
      <c r="A329" s="94">
        <f t="shared" si="10"/>
        <v>326</v>
      </c>
      <c r="B329" s="95">
        <v>6234</v>
      </c>
      <c r="C329" s="85" t="s">
        <v>3528</v>
      </c>
      <c r="D329" s="85" t="str">
        <f t="shared" si="11"/>
        <v>CENTAR ZA SOCIJALNU SKRB BUJE, CENTRO DI ASSISTENZA SOCIALE DI BUIE (6234)</v>
      </c>
      <c r="E329" s="85" t="s">
        <v>3529</v>
      </c>
      <c r="F329" s="85" t="s">
        <v>3530</v>
      </c>
      <c r="G329" s="96">
        <v>2883341</v>
      </c>
      <c r="H329" s="97" t="s">
        <v>3531</v>
      </c>
      <c r="J329" s="88"/>
    </row>
    <row r="330" spans="1:10" ht="15" customHeight="1">
      <c r="A330" s="94">
        <f t="shared" si="10"/>
        <v>327</v>
      </c>
      <c r="B330" s="95">
        <v>6541</v>
      </c>
      <c r="C330" s="85" t="s">
        <v>3532</v>
      </c>
      <c r="D330" s="85" t="str">
        <f t="shared" si="11"/>
        <v>CENTAR ZA SOCIJALNU SKRB CRES-LOŠINJ (6541)</v>
      </c>
      <c r="E330" s="85" t="s">
        <v>3533</v>
      </c>
      <c r="F330" s="85" t="s">
        <v>3534</v>
      </c>
      <c r="G330" s="96">
        <v>2883708</v>
      </c>
      <c r="H330" s="97" t="s">
        <v>3535</v>
      </c>
      <c r="J330" s="88"/>
    </row>
    <row r="331" spans="1:10" ht="15" customHeight="1">
      <c r="A331" s="94">
        <f t="shared" si="10"/>
        <v>328</v>
      </c>
      <c r="B331" s="95">
        <v>6242</v>
      </c>
      <c r="C331" s="85" t="s">
        <v>3536</v>
      </c>
      <c r="D331" s="85" t="str">
        <f t="shared" si="11"/>
        <v>CENTAR ZA SOCIJALNU SKRB CRIKVENICA (6242)</v>
      </c>
      <c r="E331" s="85" t="s">
        <v>3537</v>
      </c>
      <c r="F331" s="85" t="s">
        <v>3538</v>
      </c>
      <c r="G331" s="96">
        <v>2883694</v>
      </c>
      <c r="H331" s="97" t="s">
        <v>3539</v>
      </c>
      <c r="J331" s="88"/>
    </row>
    <row r="332" spans="1:10" ht="15" customHeight="1">
      <c r="A332" s="94">
        <f t="shared" si="10"/>
        <v>329</v>
      </c>
      <c r="B332" s="95">
        <v>6259</v>
      </c>
      <c r="C332" s="85" t="s">
        <v>3540</v>
      </c>
      <c r="D332" s="85" t="str">
        <f t="shared" si="11"/>
        <v>CENTAR ZA SOCIJALNU SKRB ČAKOVEC  (6259)</v>
      </c>
      <c r="E332" s="85" t="s">
        <v>3541</v>
      </c>
      <c r="F332" s="85" t="s">
        <v>34</v>
      </c>
      <c r="G332" s="96">
        <v>2874687</v>
      </c>
      <c r="H332" s="97" t="s">
        <v>3542</v>
      </c>
      <c r="J332" s="88"/>
    </row>
    <row r="333" spans="1:10" ht="15" customHeight="1">
      <c r="A333" s="94">
        <f t="shared" si="10"/>
        <v>330</v>
      </c>
      <c r="B333" s="95">
        <v>6267</v>
      </c>
      <c r="C333" s="85" t="s">
        <v>3543</v>
      </c>
      <c r="D333" s="85" t="str">
        <f t="shared" si="11"/>
        <v>CENTAR ZA SOCIJALNU SKRB ČAZMA  (6267)</v>
      </c>
      <c r="E333" s="85" t="s">
        <v>3544</v>
      </c>
      <c r="F333" s="85" t="s">
        <v>3545</v>
      </c>
      <c r="G333" s="96">
        <v>2873788</v>
      </c>
      <c r="H333" s="97" t="s">
        <v>3546</v>
      </c>
      <c r="J333" s="88"/>
    </row>
    <row r="334" spans="1:10" ht="15" customHeight="1">
      <c r="A334" s="94">
        <f t="shared" si="10"/>
        <v>331</v>
      </c>
      <c r="B334" s="95">
        <v>6275</v>
      </c>
      <c r="C334" s="85" t="s">
        <v>3547</v>
      </c>
      <c r="D334" s="85" t="str">
        <f t="shared" si="11"/>
        <v>CENTAR ZA SOCIJALNU SKRB DARUVAR  (6275)</v>
      </c>
      <c r="E334" s="85" t="s">
        <v>3548</v>
      </c>
      <c r="F334" s="85" t="s">
        <v>3399</v>
      </c>
      <c r="G334" s="96">
        <v>2873796</v>
      </c>
      <c r="H334" s="97" t="s">
        <v>3549</v>
      </c>
      <c r="J334" s="88"/>
    </row>
    <row r="335" spans="1:10" ht="15" customHeight="1">
      <c r="A335" s="94">
        <f t="shared" si="10"/>
        <v>332</v>
      </c>
      <c r="B335" s="95">
        <v>6291</v>
      </c>
      <c r="C335" s="85" t="s">
        <v>3550</v>
      </c>
      <c r="D335" s="85" t="str">
        <f t="shared" si="11"/>
        <v>CENTAR ZA SOCIJALNU SKRB DONJA STUBICA  (6291)</v>
      </c>
      <c r="E335" s="85" t="s">
        <v>3551</v>
      </c>
      <c r="F335" s="85" t="s">
        <v>3552</v>
      </c>
      <c r="G335" s="96">
        <v>2877457</v>
      </c>
      <c r="H335" s="97" t="s">
        <v>3553</v>
      </c>
      <c r="J335" s="88"/>
    </row>
    <row r="336" spans="1:10" ht="15" customHeight="1">
      <c r="A336" s="94">
        <f t="shared" si="10"/>
        <v>333</v>
      </c>
      <c r="B336" s="95">
        <v>6306</v>
      </c>
      <c r="C336" s="85" t="s">
        <v>3554</v>
      </c>
      <c r="D336" s="85" t="str">
        <f t="shared" si="11"/>
        <v>CENTAR ZA SOCIJALNU SKRB DONJI MIHOLJAC (6306)</v>
      </c>
      <c r="E336" s="85" t="s">
        <v>3555</v>
      </c>
      <c r="F336" s="85" t="s">
        <v>3556</v>
      </c>
      <c r="G336" s="96">
        <v>2872722</v>
      </c>
      <c r="H336" s="97" t="s">
        <v>3557</v>
      </c>
      <c r="J336" s="88"/>
    </row>
    <row r="337" spans="1:10" ht="15" customHeight="1">
      <c r="A337" s="94">
        <f t="shared" si="10"/>
        <v>334</v>
      </c>
      <c r="B337" s="95">
        <v>21692</v>
      </c>
      <c r="C337" s="85" t="s">
        <v>3558</v>
      </c>
      <c r="D337" s="85" t="str">
        <f t="shared" si="11"/>
        <v>CENTAR ZA SOCIJALNU SKRB DRNIŠ (21692)</v>
      </c>
      <c r="E337" s="85" t="s">
        <v>3559</v>
      </c>
      <c r="F337" s="85" t="s">
        <v>3560</v>
      </c>
      <c r="G337" s="96">
        <v>2882027</v>
      </c>
      <c r="H337" s="97" t="s">
        <v>3561</v>
      </c>
      <c r="J337" s="88"/>
    </row>
    <row r="338" spans="1:10" ht="15" customHeight="1">
      <c r="A338" s="94">
        <f t="shared" si="10"/>
        <v>335</v>
      </c>
      <c r="B338" s="95">
        <v>6314</v>
      </c>
      <c r="C338" s="85" t="s">
        <v>3562</v>
      </c>
      <c r="D338" s="85" t="str">
        <f t="shared" si="11"/>
        <v>CENTAR ZA SOCIJALNU SKRB DUBROVNIK (6314)</v>
      </c>
      <c r="E338" s="85" t="s">
        <v>3563</v>
      </c>
      <c r="F338" s="85" t="s">
        <v>103</v>
      </c>
      <c r="G338" s="96">
        <v>2882302</v>
      </c>
      <c r="H338" s="97" t="s">
        <v>3564</v>
      </c>
      <c r="J338" s="88"/>
    </row>
    <row r="339" spans="1:10" ht="15" customHeight="1">
      <c r="A339" s="94">
        <f t="shared" si="10"/>
        <v>336</v>
      </c>
      <c r="B339" s="95">
        <v>6322</v>
      </c>
      <c r="C339" s="85" t="s">
        <v>3565</v>
      </c>
      <c r="D339" s="85" t="str">
        <f t="shared" si="11"/>
        <v>CENTAR ZA SOCIJALNU SKRB DUGA RESA (6322)</v>
      </c>
      <c r="E339" s="85" t="s">
        <v>3566</v>
      </c>
      <c r="F339" s="85" t="s">
        <v>3567</v>
      </c>
      <c r="G339" s="96">
        <v>2883015</v>
      </c>
      <c r="H339" s="97" t="s">
        <v>3568</v>
      </c>
      <c r="J339" s="88"/>
    </row>
    <row r="340" spans="1:10" ht="15" customHeight="1">
      <c r="A340" s="94">
        <f t="shared" si="10"/>
        <v>337</v>
      </c>
      <c r="B340" s="95">
        <v>6339</v>
      </c>
      <c r="C340" s="85" t="s">
        <v>3569</v>
      </c>
      <c r="D340" s="85" t="str">
        <f t="shared" si="11"/>
        <v>CENTAR ZA SOCIJALNU SKRB DUGO SELO (6339)</v>
      </c>
      <c r="E340" s="85" t="s">
        <v>3570</v>
      </c>
      <c r="F340" s="85" t="s">
        <v>3571</v>
      </c>
      <c r="G340" s="96">
        <v>2873125</v>
      </c>
      <c r="H340" s="97" t="s">
        <v>3572</v>
      </c>
      <c r="J340" s="88"/>
    </row>
    <row r="341" spans="1:10" ht="15" customHeight="1">
      <c r="A341" s="94">
        <f t="shared" si="10"/>
        <v>338</v>
      </c>
      <c r="B341" s="95">
        <v>6347</v>
      </c>
      <c r="C341" s="85" t="s">
        <v>3573</v>
      </c>
      <c r="D341" s="85" t="str">
        <f t="shared" si="11"/>
        <v>CENTAR ZA SOCIJALNU SKRB ĐAKOVO (6347)</v>
      </c>
      <c r="E341" s="85" t="s">
        <v>3574</v>
      </c>
      <c r="F341" s="85" t="s">
        <v>74</v>
      </c>
      <c r="G341" s="96">
        <v>2872706</v>
      </c>
      <c r="H341" s="97" t="s">
        <v>3575</v>
      </c>
      <c r="J341" s="88"/>
    </row>
    <row r="342" spans="1:10" ht="15" customHeight="1">
      <c r="A342" s="94">
        <f t="shared" si="10"/>
        <v>339</v>
      </c>
      <c r="B342" s="95">
        <v>6355</v>
      </c>
      <c r="C342" s="85" t="s">
        <v>3576</v>
      </c>
      <c r="D342" s="85" t="str">
        <f t="shared" si="11"/>
        <v>CENTAR ZA SOCIJALNU SKRB ĐURĐEVAC (6355)</v>
      </c>
      <c r="E342" s="85" t="s">
        <v>3577</v>
      </c>
      <c r="F342" s="85" t="s">
        <v>3578</v>
      </c>
      <c r="G342" s="96">
        <v>2873397</v>
      </c>
      <c r="H342" s="97" t="s">
        <v>3579</v>
      </c>
      <c r="J342" s="88"/>
    </row>
    <row r="343" spans="1:10" ht="15" customHeight="1">
      <c r="A343" s="94">
        <f t="shared" si="10"/>
        <v>340</v>
      </c>
      <c r="B343" s="95">
        <v>6363</v>
      </c>
      <c r="C343" s="85" t="s">
        <v>3580</v>
      </c>
      <c r="D343" s="85" t="str">
        <f t="shared" si="11"/>
        <v>CENTAR ZA SOCIJALNU SKRB GAREŠNICA  (6363)</v>
      </c>
      <c r="E343" s="85" t="s">
        <v>3581</v>
      </c>
      <c r="F343" s="85" t="s">
        <v>3582</v>
      </c>
      <c r="G343" s="96">
        <v>2873770</v>
      </c>
      <c r="H343" s="97" t="s">
        <v>3583</v>
      </c>
      <c r="J343" s="88"/>
    </row>
    <row r="344" spans="1:10" ht="15" customHeight="1">
      <c r="A344" s="94">
        <f t="shared" si="10"/>
        <v>341</v>
      </c>
      <c r="B344" s="95">
        <v>21713</v>
      </c>
      <c r="C344" s="85" t="s">
        <v>3584</v>
      </c>
      <c r="D344" s="85" t="str">
        <f t="shared" si="11"/>
        <v>CENTAR ZA SOCIJALNU SKRB GLINA (21713)</v>
      </c>
      <c r="E344" s="85" t="s">
        <v>3585</v>
      </c>
      <c r="F344" s="85" t="s">
        <v>3586</v>
      </c>
      <c r="G344" s="96">
        <v>2883295</v>
      </c>
      <c r="H344" s="97" t="s">
        <v>3587</v>
      </c>
      <c r="J344" s="88"/>
    </row>
    <row r="345" spans="1:10" ht="15" customHeight="1">
      <c r="A345" s="94">
        <f t="shared" si="10"/>
        <v>342</v>
      </c>
      <c r="B345" s="95">
        <v>6371</v>
      </c>
      <c r="C345" s="85" t="s">
        <v>3588</v>
      </c>
      <c r="D345" s="85" t="str">
        <f t="shared" si="11"/>
        <v>CENTAR ZA SOCIJALNU SKRB GOSPIĆ (6371)</v>
      </c>
      <c r="E345" s="85" t="s">
        <v>3589</v>
      </c>
      <c r="F345" s="85" t="s">
        <v>313</v>
      </c>
      <c r="G345" s="96">
        <v>2883643</v>
      </c>
      <c r="H345" s="97" t="s">
        <v>3590</v>
      </c>
      <c r="J345" s="88"/>
    </row>
    <row r="346" spans="1:10" ht="15" customHeight="1">
      <c r="A346" s="94">
        <f t="shared" si="10"/>
        <v>343</v>
      </c>
      <c r="B346" s="95">
        <v>50032</v>
      </c>
      <c r="C346" s="85" t="s">
        <v>3591</v>
      </c>
      <c r="D346" s="85" t="str">
        <f t="shared" si="11"/>
        <v>CENTAR ZA SOCIJALNU SKRB GRUBIŠNO POLJE (50032)</v>
      </c>
      <c r="E346" s="85" t="s">
        <v>3592</v>
      </c>
      <c r="F346" s="85" t="s">
        <v>3593</v>
      </c>
      <c r="G346" s="96">
        <v>4840836</v>
      </c>
      <c r="H346" s="97" t="s">
        <v>3594</v>
      </c>
      <c r="J346" s="88"/>
    </row>
    <row r="347" spans="1:10" ht="24">
      <c r="A347" s="94">
        <f t="shared" si="10"/>
        <v>344</v>
      </c>
      <c r="B347" s="95">
        <v>21748</v>
      </c>
      <c r="C347" s="85" t="s">
        <v>3595</v>
      </c>
      <c r="D347" s="85" t="str">
        <f t="shared" si="11"/>
        <v>CENTAR ZA SOCIJALNU SKRB HRVATSKA KOSTAJNICA (21748)</v>
      </c>
      <c r="E347" s="85" t="s">
        <v>3596</v>
      </c>
      <c r="F347" s="85" t="s">
        <v>3597</v>
      </c>
      <c r="G347" s="96">
        <v>2883287</v>
      </c>
      <c r="H347" s="97" t="s">
        <v>3598</v>
      </c>
      <c r="J347" s="88"/>
    </row>
    <row r="348" spans="1:10" ht="15" customHeight="1">
      <c r="A348" s="94">
        <f t="shared" si="10"/>
        <v>345</v>
      </c>
      <c r="B348" s="95">
        <v>6398</v>
      </c>
      <c r="C348" s="85" t="s">
        <v>3599</v>
      </c>
      <c r="D348" s="85" t="str">
        <f t="shared" si="11"/>
        <v>CENTAR ZA SOCIJALNU SKRB IMOTSKI (6398)</v>
      </c>
      <c r="E348" s="85" t="s">
        <v>3600</v>
      </c>
      <c r="F348" s="85" t="s">
        <v>3601</v>
      </c>
      <c r="G348" s="96">
        <v>2882698</v>
      </c>
      <c r="H348" s="97" t="s">
        <v>3602</v>
      </c>
      <c r="J348" s="88"/>
    </row>
    <row r="349" spans="1:10" ht="15" customHeight="1">
      <c r="A349" s="94">
        <f t="shared" si="10"/>
        <v>346</v>
      </c>
      <c r="B349" s="95">
        <v>6402</v>
      </c>
      <c r="C349" s="85" t="s">
        <v>3603</v>
      </c>
      <c r="D349" s="85" t="str">
        <f t="shared" si="11"/>
        <v>CENTAR ZA SOCIJALNU SKRB IVANEC (6402)</v>
      </c>
      <c r="E349" s="85" t="s">
        <v>3604</v>
      </c>
      <c r="F349" s="85" t="s">
        <v>3605</v>
      </c>
      <c r="G349" s="96">
        <v>2872641</v>
      </c>
      <c r="H349" s="97" t="s">
        <v>3606</v>
      </c>
      <c r="J349" s="88"/>
    </row>
    <row r="350" spans="1:10" ht="15" customHeight="1">
      <c r="A350" s="94">
        <f t="shared" si="10"/>
        <v>347</v>
      </c>
      <c r="B350" s="95">
        <v>6419</v>
      </c>
      <c r="C350" s="85" t="s">
        <v>3607</v>
      </c>
      <c r="D350" s="85" t="str">
        <f t="shared" si="11"/>
        <v>CENTAR ZA SOCIJALNU SKRB IVANIĆ GRAD (6419)</v>
      </c>
      <c r="E350" s="85" t="s">
        <v>3608</v>
      </c>
      <c r="F350" s="85" t="s">
        <v>3609</v>
      </c>
      <c r="G350" s="96">
        <v>2873079</v>
      </c>
      <c r="H350" s="97" t="s">
        <v>3610</v>
      </c>
      <c r="J350" s="88"/>
    </row>
    <row r="351" spans="1:10" ht="15" customHeight="1">
      <c r="A351" s="94">
        <f t="shared" si="10"/>
        <v>348</v>
      </c>
      <c r="B351" s="95">
        <v>6427</v>
      </c>
      <c r="C351" s="85" t="s">
        <v>3611</v>
      </c>
      <c r="D351" s="85" t="str">
        <f t="shared" si="11"/>
        <v>CENTAR ZA SOCIJALNU SKRB JASTREBARSKO (6427)</v>
      </c>
      <c r="E351" s="85" t="s">
        <v>3612</v>
      </c>
      <c r="F351" s="85" t="s">
        <v>350</v>
      </c>
      <c r="G351" s="96">
        <v>2873087</v>
      </c>
      <c r="H351" s="97" t="s">
        <v>3613</v>
      </c>
      <c r="J351" s="88"/>
    </row>
    <row r="352" spans="1:10" ht="15" customHeight="1">
      <c r="A352" s="94">
        <f t="shared" si="10"/>
        <v>349</v>
      </c>
      <c r="B352" s="95">
        <v>6435</v>
      </c>
      <c r="C352" s="85" t="s">
        <v>3614</v>
      </c>
      <c r="D352" s="85" t="str">
        <f t="shared" si="11"/>
        <v>CENTAR ZA SOCIJALNU SKRB KARLOVAC (6435)</v>
      </c>
      <c r="E352" s="85" t="s">
        <v>3615</v>
      </c>
      <c r="F352" s="85" t="s">
        <v>317</v>
      </c>
      <c r="G352" s="96">
        <v>2882981</v>
      </c>
      <c r="H352" s="97" t="s">
        <v>3616</v>
      </c>
      <c r="J352" s="88"/>
    </row>
    <row r="353" spans="1:10" ht="15" customHeight="1">
      <c r="A353" s="94">
        <f t="shared" si="10"/>
        <v>350</v>
      </c>
      <c r="B353" s="95">
        <v>21730</v>
      </c>
      <c r="C353" s="85" t="s">
        <v>3617</v>
      </c>
      <c r="D353" s="85" t="str">
        <f t="shared" si="11"/>
        <v>CENTAR ZA SOCIJALNU SKRB KNIN (21730)</v>
      </c>
      <c r="E353" s="85" t="s">
        <v>3618</v>
      </c>
      <c r="F353" s="85" t="s">
        <v>309</v>
      </c>
      <c r="G353" s="96">
        <v>2882035</v>
      </c>
      <c r="H353" s="97" t="s">
        <v>3619</v>
      </c>
      <c r="J353" s="88"/>
    </row>
    <row r="354" spans="1:10" ht="15" customHeight="1">
      <c r="A354" s="94">
        <f t="shared" si="10"/>
        <v>351</v>
      </c>
      <c r="B354" s="95">
        <v>6451</v>
      </c>
      <c r="C354" s="85" t="s">
        <v>3620</v>
      </c>
      <c r="D354" s="85" t="str">
        <f t="shared" si="11"/>
        <v>CENTAR ZA SOCIJALNU SKRB KOPRIVNICA (6451)</v>
      </c>
      <c r="E354" s="85" t="s">
        <v>3621</v>
      </c>
      <c r="F354" s="85" t="s">
        <v>99</v>
      </c>
      <c r="G354" s="96">
        <v>2873290</v>
      </c>
      <c r="H354" s="97" t="s">
        <v>3622</v>
      </c>
      <c r="J354" s="88"/>
    </row>
    <row r="355" spans="1:10" ht="15" customHeight="1">
      <c r="A355" s="94">
        <f t="shared" si="10"/>
        <v>352</v>
      </c>
      <c r="B355" s="95">
        <v>6460</v>
      </c>
      <c r="C355" s="85" t="s">
        <v>3623</v>
      </c>
      <c r="D355" s="85" t="str">
        <f t="shared" si="11"/>
        <v>CENTAR ZA SOCIJALNU SKRB KORČULA (6460)</v>
      </c>
      <c r="E355" s="85" t="s">
        <v>3624</v>
      </c>
      <c r="F355" s="85" t="s">
        <v>3625</v>
      </c>
      <c r="G355" s="96">
        <v>2882329</v>
      </c>
      <c r="H355" s="97" t="s">
        <v>3626</v>
      </c>
      <c r="J355" s="88"/>
    </row>
    <row r="356" spans="1:10" ht="15" customHeight="1">
      <c r="A356" s="94">
        <f t="shared" si="10"/>
        <v>353</v>
      </c>
      <c r="B356" s="95">
        <v>6478</v>
      </c>
      <c r="C356" s="85" t="s">
        <v>3627</v>
      </c>
      <c r="D356" s="85" t="str">
        <f t="shared" si="11"/>
        <v>CENTAR ZA SOCIJALNU SKRB KRAPINA (6478)</v>
      </c>
      <c r="E356" s="85" t="s">
        <v>3628</v>
      </c>
      <c r="F356" s="85" t="s">
        <v>301</v>
      </c>
      <c r="G356" s="96">
        <v>2877465</v>
      </c>
      <c r="H356" s="97" t="s">
        <v>3629</v>
      </c>
      <c r="J356" s="88"/>
    </row>
    <row r="357" spans="1:10" ht="15" customHeight="1">
      <c r="A357" s="94">
        <f t="shared" si="10"/>
        <v>354</v>
      </c>
      <c r="B357" s="95">
        <v>6486</v>
      </c>
      <c r="C357" s="85" t="s">
        <v>3630</v>
      </c>
      <c r="D357" s="85" t="str">
        <f t="shared" si="11"/>
        <v>CENTAR ZA SOCIJALNU SKRB KRIŽEVCI (6486)</v>
      </c>
      <c r="E357" s="85" t="s">
        <v>3631</v>
      </c>
      <c r="F357" s="85" t="s">
        <v>332</v>
      </c>
      <c r="G357" s="96">
        <v>2873281</v>
      </c>
      <c r="H357" s="97" t="s">
        <v>3632</v>
      </c>
      <c r="J357" s="88"/>
    </row>
    <row r="358" spans="1:10" ht="15" customHeight="1">
      <c r="A358" s="94">
        <f t="shared" si="10"/>
        <v>355</v>
      </c>
      <c r="B358" s="95">
        <v>6494</v>
      </c>
      <c r="C358" s="85" t="s">
        <v>3633</v>
      </c>
      <c r="D358" s="85" t="str">
        <f t="shared" si="11"/>
        <v>CENTAR ZA SOCIJALNU SKRB KRK (6494)</v>
      </c>
      <c r="E358" s="85" t="s">
        <v>3634</v>
      </c>
      <c r="F358" s="85" t="s">
        <v>3635</v>
      </c>
      <c r="G358" s="96">
        <v>2883724</v>
      </c>
      <c r="H358" s="97" t="s">
        <v>3636</v>
      </c>
      <c r="J358" s="88"/>
    </row>
    <row r="359" spans="1:10" ht="15" customHeight="1">
      <c r="A359" s="94">
        <f t="shared" si="10"/>
        <v>356</v>
      </c>
      <c r="B359" s="95">
        <v>6509</v>
      </c>
      <c r="C359" s="85" t="s">
        <v>3637</v>
      </c>
      <c r="D359" s="85" t="str">
        <f t="shared" si="11"/>
        <v>CENTAR ZA SOCIJALNU SKRB KUTINA (6509)</v>
      </c>
      <c r="E359" s="85" t="s">
        <v>3638</v>
      </c>
      <c r="F359" s="85" t="s">
        <v>3639</v>
      </c>
      <c r="G359" s="96">
        <v>2883252</v>
      </c>
      <c r="H359" s="97" t="s">
        <v>3640</v>
      </c>
      <c r="J359" s="88"/>
    </row>
    <row r="360" spans="1:10" ht="15" customHeight="1">
      <c r="A360" s="94">
        <f t="shared" si="10"/>
        <v>357</v>
      </c>
      <c r="B360" s="95">
        <v>6517</v>
      </c>
      <c r="C360" s="85" t="s">
        <v>3641</v>
      </c>
      <c r="D360" s="85" t="str">
        <f t="shared" si="11"/>
        <v>CENTAR ZA SOCIJALNU SKRB LABIN (6517)</v>
      </c>
      <c r="E360" s="85" t="s">
        <v>3642</v>
      </c>
      <c r="F360" s="85" t="s">
        <v>3643</v>
      </c>
      <c r="G360" s="96">
        <v>2883368</v>
      </c>
      <c r="H360" s="97" t="s">
        <v>3644</v>
      </c>
      <c r="J360" s="88"/>
    </row>
    <row r="361" spans="1:10" ht="15" customHeight="1">
      <c r="A361" s="94">
        <f t="shared" si="10"/>
        <v>358</v>
      </c>
      <c r="B361" s="95">
        <v>6525</v>
      </c>
      <c r="C361" s="85" t="s">
        <v>3645</v>
      </c>
      <c r="D361" s="85" t="str">
        <f t="shared" si="11"/>
        <v>CENTAR ZA SOCIJALNU SKRB LUDBREG (6525)</v>
      </c>
      <c r="E361" s="85" t="s">
        <v>3646</v>
      </c>
      <c r="F361" s="85" t="s">
        <v>3647</v>
      </c>
      <c r="G361" s="96">
        <v>2872633</v>
      </c>
      <c r="H361" s="97" t="s">
        <v>3648</v>
      </c>
      <c r="J361" s="88"/>
    </row>
    <row r="362" spans="1:10" ht="15" customHeight="1">
      <c r="A362" s="94">
        <f t="shared" si="10"/>
        <v>359</v>
      </c>
      <c r="B362" s="95">
        <v>6533</v>
      </c>
      <c r="C362" s="85" t="s">
        <v>3649</v>
      </c>
      <c r="D362" s="85" t="str">
        <f t="shared" si="11"/>
        <v>CENTAR ZA SOCIJALNU SKRB MAKARSKA (6533)</v>
      </c>
      <c r="E362" s="85" t="s">
        <v>3650</v>
      </c>
      <c r="F362" s="85" t="s">
        <v>3294</v>
      </c>
      <c r="G362" s="96">
        <v>2882744</v>
      </c>
      <c r="H362" s="97" t="s">
        <v>3651</v>
      </c>
      <c r="J362" s="88"/>
    </row>
    <row r="363" spans="1:10" ht="15" customHeight="1">
      <c r="A363" s="94">
        <f t="shared" si="10"/>
        <v>360</v>
      </c>
      <c r="B363" s="95">
        <v>6550</v>
      </c>
      <c r="C363" s="85" t="s">
        <v>3652</v>
      </c>
      <c r="D363" s="85" t="str">
        <f t="shared" si="11"/>
        <v>CENTAR ZA SOCIJALNU SKRB METKOVIĆ  (6550)</v>
      </c>
      <c r="E363" s="85" t="s">
        <v>3653</v>
      </c>
      <c r="F363" s="85" t="s">
        <v>3654</v>
      </c>
      <c r="G363" s="96">
        <v>2882337</v>
      </c>
      <c r="H363" s="97" t="s">
        <v>3655</v>
      </c>
      <c r="J363" s="88"/>
    </row>
    <row r="364" spans="1:10" ht="15" customHeight="1">
      <c r="A364" s="94">
        <f t="shared" si="10"/>
        <v>361</v>
      </c>
      <c r="B364" s="95">
        <v>6568</v>
      </c>
      <c r="C364" s="85" t="s">
        <v>3656</v>
      </c>
      <c r="D364" s="85" t="str">
        <f t="shared" si="11"/>
        <v>CENTAR ZA SOCIJALNU SKRB NAŠICE (6568)</v>
      </c>
      <c r="E364" s="85" t="s">
        <v>3377</v>
      </c>
      <c r="F364" s="85" t="s">
        <v>3657</v>
      </c>
      <c r="G364" s="96">
        <v>2872684</v>
      </c>
      <c r="H364" s="97" t="s">
        <v>3658</v>
      </c>
      <c r="J364" s="88"/>
    </row>
    <row r="365" spans="1:10" ht="15" customHeight="1">
      <c r="A365" s="94">
        <f t="shared" si="10"/>
        <v>362</v>
      </c>
      <c r="B365" s="95">
        <v>6576</v>
      </c>
      <c r="C365" s="85" t="s">
        <v>3659</v>
      </c>
      <c r="D365" s="85" t="str">
        <f t="shared" si="11"/>
        <v>CENTAR ZA SOCIJALNU SKRB NOVA GRADIŠKA (6576)</v>
      </c>
      <c r="E365" s="85" t="s">
        <v>3660</v>
      </c>
      <c r="F365" s="85" t="s">
        <v>3661</v>
      </c>
      <c r="G365" s="96">
        <v>2872439</v>
      </c>
      <c r="H365" s="97" t="s">
        <v>3662</v>
      </c>
      <c r="J365" s="88"/>
    </row>
    <row r="366" spans="1:10" ht="15" customHeight="1">
      <c r="A366" s="94">
        <f t="shared" si="10"/>
        <v>363</v>
      </c>
      <c r="B366" s="95">
        <v>6584</v>
      </c>
      <c r="C366" s="85" t="s">
        <v>3663</v>
      </c>
      <c r="D366" s="85" t="str">
        <f t="shared" si="11"/>
        <v>CENTAR ZA SOCIJALNU SKRB NOVI MAROF (6584)</v>
      </c>
      <c r="E366" s="85" t="s">
        <v>3664</v>
      </c>
      <c r="F366" s="85" t="s">
        <v>3665</v>
      </c>
      <c r="G366" s="96">
        <v>2872625</v>
      </c>
      <c r="H366" s="97" t="s">
        <v>3666</v>
      </c>
      <c r="J366" s="88"/>
    </row>
    <row r="367" spans="1:10" ht="15" customHeight="1">
      <c r="A367" s="94">
        <f t="shared" si="10"/>
        <v>364</v>
      </c>
      <c r="B367" s="95">
        <v>6592</v>
      </c>
      <c r="C367" s="85" t="s">
        <v>3667</v>
      </c>
      <c r="D367" s="85" t="str">
        <f t="shared" si="11"/>
        <v>CENTAR ZA SOCIJALNU SKRB NOVSKA (6592)</v>
      </c>
      <c r="E367" s="85" t="s">
        <v>3668</v>
      </c>
      <c r="F367" s="85" t="s">
        <v>3669</v>
      </c>
      <c r="G367" s="96">
        <v>2883279</v>
      </c>
      <c r="H367" s="97" t="s">
        <v>3670</v>
      </c>
      <c r="J367" s="88"/>
    </row>
    <row r="368" spans="1:10" ht="15" customHeight="1">
      <c r="A368" s="94">
        <f t="shared" si="10"/>
        <v>365</v>
      </c>
      <c r="B368" s="95">
        <v>22890</v>
      </c>
      <c r="C368" s="85" t="s">
        <v>3671</v>
      </c>
      <c r="D368" s="85" t="str">
        <f t="shared" si="11"/>
        <v>CENTAR ZA SOCIJALNU SKRB OGULIN (22890)</v>
      </c>
      <c r="E368" s="85" t="s">
        <v>3672</v>
      </c>
      <c r="F368" s="85" t="s">
        <v>3673</v>
      </c>
      <c r="G368" s="96">
        <v>2883007</v>
      </c>
      <c r="H368" s="97" t="s">
        <v>3674</v>
      </c>
      <c r="J368" s="88"/>
    </row>
    <row r="369" spans="1:10" ht="15" customHeight="1">
      <c r="A369" s="94">
        <f t="shared" si="10"/>
        <v>366</v>
      </c>
      <c r="B369" s="95">
        <v>6613</v>
      </c>
      <c r="C369" s="85" t="s">
        <v>3675</v>
      </c>
      <c r="D369" s="85" t="str">
        <f t="shared" si="11"/>
        <v>CENTAR ZA SOCIJALNU SKRB OMIŠ (6613)</v>
      </c>
      <c r="E369" s="85" t="s">
        <v>3676</v>
      </c>
      <c r="F369" s="85" t="s">
        <v>3677</v>
      </c>
      <c r="G369" s="96">
        <v>2882728</v>
      </c>
      <c r="H369" s="97" t="s">
        <v>3678</v>
      </c>
      <c r="J369" s="88"/>
    </row>
    <row r="370" spans="1:10" ht="15" customHeight="1">
      <c r="A370" s="94">
        <f t="shared" si="10"/>
        <v>367</v>
      </c>
      <c r="B370" s="95">
        <v>6621</v>
      </c>
      <c r="C370" s="85" t="s">
        <v>3679</v>
      </c>
      <c r="D370" s="85" t="str">
        <f t="shared" si="11"/>
        <v>CENTAR ZA SOCIJALNU SKRB OPATIJA (6621)</v>
      </c>
      <c r="E370" s="85" t="s">
        <v>3680</v>
      </c>
      <c r="F370" s="85" t="s">
        <v>119</v>
      </c>
      <c r="G370" s="96">
        <v>2883716</v>
      </c>
      <c r="H370" s="97" t="s">
        <v>3681</v>
      </c>
      <c r="J370" s="88"/>
    </row>
    <row r="371" spans="1:10" ht="15" customHeight="1">
      <c r="A371" s="94">
        <f t="shared" si="10"/>
        <v>368</v>
      </c>
      <c r="B371" s="95">
        <v>6630</v>
      </c>
      <c r="C371" s="85" t="s">
        <v>3682</v>
      </c>
      <c r="D371" s="85" t="str">
        <f t="shared" si="11"/>
        <v>CENTAR ZA SOCIJALNU SKRB OSIJEK (6630)</v>
      </c>
      <c r="E371" s="85" t="s">
        <v>3683</v>
      </c>
      <c r="F371" s="85" t="s">
        <v>39</v>
      </c>
      <c r="G371" s="96">
        <v>2872676</v>
      </c>
      <c r="H371" s="97" t="s">
        <v>3684</v>
      </c>
      <c r="J371" s="88"/>
    </row>
    <row r="372" spans="1:10" ht="15" customHeight="1">
      <c r="A372" s="94">
        <f t="shared" si="10"/>
        <v>369</v>
      </c>
      <c r="B372" s="95">
        <v>6656</v>
      </c>
      <c r="C372" s="85" t="s">
        <v>3685</v>
      </c>
      <c r="D372" s="85" t="str">
        <f t="shared" si="11"/>
        <v>CENTAR ZA SOCIJALNU SKRB PAKRAC (6656)</v>
      </c>
      <c r="E372" s="85" t="s">
        <v>3686</v>
      </c>
      <c r="F372" s="85" t="s">
        <v>3687</v>
      </c>
      <c r="G372" s="96">
        <v>2873265</v>
      </c>
      <c r="H372" s="97" t="s">
        <v>3688</v>
      </c>
      <c r="J372" s="88"/>
    </row>
    <row r="373" spans="1:10" ht="15" customHeight="1">
      <c r="A373" s="94">
        <f t="shared" si="10"/>
        <v>370</v>
      </c>
      <c r="B373" s="95">
        <v>22111</v>
      </c>
      <c r="C373" s="85" t="s">
        <v>3689</v>
      </c>
      <c r="D373" s="85" t="str">
        <f t="shared" si="11"/>
        <v>CENTAR ZA SOCIJALNU SKRB PAZIN (22111)</v>
      </c>
      <c r="E373" s="85" t="s">
        <v>3690</v>
      </c>
      <c r="F373" s="85" t="s">
        <v>3027</v>
      </c>
      <c r="G373" s="96">
        <v>2883333</v>
      </c>
      <c r="H373" s="97" t="s">
        <v>3691</v>
      </c>
      <c r="J373" s="88"/>
    </row>
    <row r="374" spans="1:10" ht="15" customHeight="1">
      <c r="A374" s="94">
        <f t="shared" si="10"/>
        <v>371</v>
      </c>
      <c r="B374" s="95">
        <v>6672</v>
      </c>
      <c r="C374" s="85" t="s">
        <v>3692</v>
      </c>
      <c r="D374" s="85" t="str">
        <f t="shared" si="11"/>
        <v>CENTAR ZA SOCIJALNU SKRB PETRINJA (6672)</v>
      </c>
      <c r="E374" s="85" t="s">
        <v>3693</v>
      </c>
      <c r="F374" s="85" t="s">
        <v>3694</v>
      </c>
      <c r="G374" s="96">
        <v>2883244</v>
      </c>
      <c r="H374" s="97" t="s">
        <v>3695</v>
      </c>
      <c r="J374" s="88"/>
    </row>
    <row r="375" spans="1:10" ht="15" customHeight="1">
      <c r="A375" s="94">
        <f t="shared" si="10"/>
        <v>372</v>
      </c>
      <c r="B375" s="95">
        <v>6961</v>
      </c>
      <c r="C375" s="85" t="s">
        <v>3696</v>
      </c>
      <c r="D375" s="85" t="str">
        <f t="shared" si="11"/>
        <v>CENTAR ZA SOCIJALNU SKRB PLOČE (6961)</v>
      </c>
      <c r="E375" s="85" t="s">
        <v>3697</v>
      </c>
      <c r="F375" s="85" t="s">
        <v>3223</v>
      </c>
      <c r="G375" s="96">
        <v>2882345</v>
      </c>
      <c r="H375" s="97" t="s">
        <v>3698</v>
      </c>
      <c r="J375" s="88"/>
    </row>
    <row r="376" spans="1:10" ht="15" customHeight="1">
      <c r="A376" s="94">
        <f t="shared" si="10"/>
        <v>373</v>
      </c>
      <c r="B376" s="95">
        <v>6697</v>
      </c>
      <c r="C376" s="85" t="s">
        <v>3699</v>
      </c>
      <c r="D376" s="85" t="str">
        <f t="shared" si="11"/>
        <v>CENTAR ZA SOCIJALNU SKRB POREČ (6697)</v>
      </c>
      <c r="E376" s="85" t="s">
        <v>3700</v>
      </c>
      <c r="F376" s="85" t="s">
        <v>397</v>
      </c>
      <c r="G376" s="96">
        <v>2883350</v>
      </c>
      <c r="H376" s="97" t="s">
        <v>3701</v>
      </c>
      <c r="J376" s="88"/>
    </row>
    <row r="377" spans="1:10" ht="15" customHeight="1">
      <c r="A377" s="94">
        <f t="shared" si="10"/>
        <v>374</v>
      </c>
      <c r="B377" s="95">
        <v>6777</v>
      </c>
      <c r="C377" s="85" t="s">
        <v>3702</v>
      </c>
      <c r="D377" s="85" t="str">
        <f t="shared" si="11"/>
        <v>CENTAR ZA SOCIJALNU SKRB POŽEGA (6777)</v>
      </c>
      <c r="E377" s="85" t="s">
        <v>3703</v>
      </c>
      <c r="F377" s="85" t="s">
        <v>3363</v>
      </c>
      <c r="G377" s="96">
        <v>2873257</v>
      </c>
      <c r="H377" s="97" t="s">
        <v>3704</v>
      </c>
      <c r="J377" s="88"/>
    </row>
    <row r="378" spans="1:10" ht="15" customHeight="1">
      <c r="A378" s="94">
        <f t="shared" si="10"/>
        <v>375</v>
      </c>
      <c r="B378" s="95">
        <v>51749</v>
      </c>
      <c r="C378" s="85" t="s">
        <v>3705</v>
      </c>
      <c r="D378" s="85" t="str">
        <f t="shared" si="11"/>
        <v>CENTAR ZA SOCIJALNU SKRB PRELOG (51749)</v>
      </c>
      <c r="E378" s="85" t="s">
        <v>3706</v>
      </c>
      <c r="F378" s="85" t="s">
        <v>3707</v>
      </c>
      <c r="G378" s="96">
        <v>5344301</v>
      </c>
      <c r="H378" s="97" t="s">
        <v>3708</v>
      </c>
      <c r="J378" s="88"/>
    </row>
    <row r="379" spans="1:10" ht="15" customHeight="1">
      <c r="A379" s="94">
        <f>+A378+1</f>
        <v>376</v>
      </c>
      <c r="B379" s="95">
        <v>6701</v>
      </c>
      <c r="C379" s="85" t="s">
        <v>3709</v>
      </c>
      <c r="D379" s="85" t="str">
        <f t="shared" si="11"/>
        <v>CENTAR ZA SOCIJALNU SKRB PULA-POLA (6701)</v>
      </c>
      <c r="E379" s="85" t="s">
        <v>3710</v>
      </c>
      <c r="F379" s="85" t="s">
        <v>95</v>
      </c>
      <c r="G379" s="96">
        <v>2883384</v>
      </c>
      <c r="H379" s="97" t="s">
        <v>3711</v>
      </c>
      <c r="J379" s="88"/>
    </row>
    <row r="380" spans="1:10" ht="15" customHeight="1">
      <c r="A380" s="94">
        <f t="shared" ref="A380:A443" si="12">+A379+1</f>
        <v>377</v>
      </c>
      <c r="B380" s="95">
        <v>6710</v>
      </c>
      <c r="C380" s="85" t="s">
        <v>3712</v>
      </c>
      <c r="D380" s="85" t="str">
        <f t="shared" si="11"/>
        <v>CENTAR ZA SOCIJALNU SKRB RIJEKA (6710)</v>
      </c>
      <c r="E380" s="85" t="s">
        <v>3713</v>
      </c>
      <c r="F380" s="85" t="s">
        <v>108</v>
      </c>
      <c r="G380" s="96">
        <v>2883686</v>
      </c>
      <c r="H380" s="97" t="s">
        <v>3714</v>
      </c>
      <c r="J380" s="88"/>
    </row>
    <row r="381" spans="1:10" ht="15" customHeight="1">
      <c r="A381" s="94">
        <f t="shared" si="12"/>
        <v>378</v>
      </c>
      <c r="B381" s="95">
        <v>6728</v>
      </c>
      <c r="C381" s="85" t="s">
        <v>3715</v>
      </c>
      <c r="D381" s="85" t="str">
        <f t="shared" si="11"/>
        <v>CENTAR ZA SOCIJALNU SKRB ROVINJ (6728)</v>
      </c>
      <c r="E381" s="85" t="s">
        <v>3716</v>
      </c>
      <c r="F381" s="85" t="s">
        <v>3717</v>
      </c>
      <c r="G381" s="96">
        <v>2883376</v>
      </c>
      <c r="H381" s="97" t="s">
        <v>3718</v>
      </c>
      <c r="J381" s="88"/>
    </row>
    <row r="382" spans="1:10" ht="15" customHeight="1">
      <c r="A382" s="94">
        <f t="shared" si="12"/>
        <v>379</v>
      </c>
      <c r="B382" s="95">
        <v>6736</v>
      </c>
      <c r="C382" s="85" t="s">
        <v>3719</v>
      </c>
      <c r="D382" s="85" t="str">
        <f t="shared" si="11"/>
        <v>CENTAR ZA SOCIJALNU SKRB SAMOBOR (6736)</v>
      </c>
      <c r="E382" s="85" t="s">
        <v>3720</v>
      </c>
      <c r="F382" s="85" t="s">
        <v>3721</v>
      </c>
      <c r="G382" s="96">
        <v>2873109</v>
      </c>
      <c r="H382" s="97" t="s">
        <v>3722</v>
      </c>
      <c r="J382" s="88"/>
    </row>
    <row r="383" spans="1:10" ht="15" customHeight="1">
      <c r="A383" s="94">
        <f t="shared" si="12"/>
        <v>380</v>
      </c>
      <c r="B383" s="95">
        <v>6744</v>
      </c>
      <c r="C383" s="85" t="s">
        <v>3723</v>
      </c>
      <c r="D383" s="85" t="str">
        <f t="shared" si="11"/>
        <v>CENTAR ZA SOCIJALNU SKRB SENJ (6744)</v>
      </c>
      <c r="E383" s="85" t="s">
        <v>3724</v>
      </c>
      <c r="F383" s="85" t="s">
        <v>3725</v>
      </c>
      <c r="G383" s="96">
        <v>2883651</v>
      </c>
      <c r="H383" s="97" t="s">
        <v>3726</v>
      </c>
      <c r="J383" s="88"/>
    </row>
    <row r="384" spans="1:10" ht="15" customHeight="1">
      <c r="A384" s="94">
        <f t="shared" si="12"/>
        <v>381</v>
      </c>
      <c r="B384" s="95">
        <v>6752</v>
      </c>
      <c r="C384" s="85" t="s">
        <v>3727</v>
      </c>
      <c r="D384" s="85" t="str">
        <f t="shared" si="11"/>
        <v>CENTAR ZA SOCIJALNU SKRB SINJ (6752)</v>
      </c>
      <c r="E384" s="85" t="s">
        <v>3728</v>
      </c>
      <c r="F384" s="85" t="s">
        <v>3729</v>
      </c>
      <c r="G384" s="96">
        <v>2882710</v>
      </c>
      <c r="H384" s="97" t="s">
        <v>3730</v>
      </c>
      <c r="J384" s="88"/>
    </row>
    <row r="385" spans="1:10" ht="15" customHeight="1">
      <c r="A385" s="94">
        <f t="shared" si="12"/>
        <v>382</v>
      </c>
      <c r="B385" s="95">
        <v>6769</v>
      </c>
      <c r="C385" s="85" t="s">
        <v>3731</v>
      </c>
      <c r="D385" s="85" t="str">
        <f t="shared" si="11"/>
        <v>CENTAR ZA SOCIJALNU SKRB SISAK (6769)</v>
      </c>
      <c r="E385" s="85" t="s">
        <v>3732</v>
      </c>
      <c r="F385" s="85" t="s">
        <v>267</v>
      </c>
      <c r="G385" s="96">
        <v>2883236</v>
      </c>
      <c r="H385" s="97" t="s">
        <v>3733</v>
      </c>
      <c r="J385" s="88"/>
    </row>
    <row r="386" spans="1:10" ht="15" customHeight="1">
      <c r="A386" s="94">
        <f t="shared" si="12"/>
        <v>383</v>
      </c>
      <c r="B386" s="95">
        <v>6689</v>
      </c>
      <c r="C386" s="85" t="s">
        <v>3734</v>
      </c>
      <c r="D386" s="85" t="str">
        <f t="shared" si="11"/>
        <v>CENTAR ZA SOCIJALNU SKRB SLATINA (6689)</v>
      </c>
      <c r="E386" s="85" t="s">
        <v>3735</v>
      </c>
      <c r="F386" s="85" t="s">
        <v>3736</v>
      </c>
      <c r="G386" s="96">
        <v>2873028</v>
      </c>
      <c r="H386" s="97" t="s">
        <v>3737</v>
      </c>
      <c r="J386" s="88"/>
    </row>
    <row r="387" spans="1:10" ht="15" customHeight="1">
      <c r="A387" s="94">
        <f t="shared" si="12"/>
        <v>384</v>
      </c>
      <c r="B387" s="95">
        <v>6785</v>
      </c>
      <c r="C387" s="85" t="s">
        <v>3738</v>
      </c>
      <c r="D387" s="85" t="str">
        <f t="shared" si="11"/>
        <v>CENTAR ZA SOCIJALNU SKRB SLAVONSKI BROD (6785)</v>
      </c>
      <c r="E387" s="85" t="s">
        <v>3739</v>
      </c>
      <c r="F387" s="85" t="s">
        <v>151</v>
      </c>
      <c r="G387" s="96">
        <v>2872412</v>
      </c>
      <c r="H387" s="97" t="s">
        <v>3740</v>
      </c>
      <c r="J387" s="88"/>
    </row>
    <row r="388" spans="1:10" ht="15" customHeight="1">
      <c r="A388" s="94">
        <f t="shared" si="12"/>
        <v>385</v>
      </c>
      <c r="B388" s="95">
        <v>19931</v>
      </c>
      <c r="C388" s="85" t="s">
        <v>3741</v>
      </c>
      <c r="D388" s="85" t="str">
        <f t="shared" ref="D388:D451" si="13">C388&amp;" ("&amp;B388&amp;")"</f>
        <v>CENTAR ZA SOCIJALNU SKRB SLUNJ (19931)</v>
      </c>
      <c r="E388" s="85" t="s">
        <v>3742</v>
      </c>
      <c r="F388" s="85" t="s">
        <v>3743</v>
      </c>
      <c r="G388" s="96">
        <v>2882990</v>
      </c>
      <c r="H388" s="97" t="s">
        <v>3744</v>
      </c>
      <c r="J388" s="88"/>
    </row>
    <row r="389" spans="1:10" ht="15" customHeight="1">
      <c r="A389" s="94">
        <f t="shared" si="12"/>
        <v>386</v>
      </c>
      <c r="B389" s="95">
        <v>6890</v>
      </c>
      <c r="C389" s="85" t="s">
        <v>3745</v>
      </c>
      <c r="D389" s="85" t="str">
        <f t="shared" si="13"/>
        <v>CENTAR ZA SOCIJALNU SKRB SPLIT (6890)</v>
      </c>
      <c r="E389" s="85" t="s">
        <v>3746</v>
      </c>
      <c r="F389" s="85" t="s">
        <v>155</v>
      </c>
      <c r="G389" s="96">
        <v>2882752</v>
      </c>
      <c r="H389" s="97" t="s">
        <v>3747</v>
      </c>
      <c r="J389" s="88"/>
    </row>
    <row r="390" spans="1:10" ht="15" customHeight="1">
      <c r="A390" s="94">
        <f t="shared" si="12"/>
        <v>387</v>
      </c>
      <c r="B390" s="95">
        <v>6937</v>
      </c>
      <c r="C390" s="85" t="s">
        <v>3748</v>
      </c>
      <c r="D390" s="85" t="str">
        <f t="shared" si="13"/>
        <v>CENTAR ZA SOCIJALNU SKRB SVETI IVAN ZELINA  (6937)</v>
      </c>
      <c r="E390" s="85" t="s">
        <v>3749</v>
      </c>
      <c r="F390" s="85" t="s">
        <v>3750</v>
      </c>
      <c r="G390" s="96">
        <v>2873052</v>
      </c>
      <c r="H390" s="97" t="s">
        <v>3751</v>
      </c>
      <c r="J390" s="88"/>
    </row>
    <row r="391" spans="1:10" ht="15" customHeight="1">
      <c r="A391" s="94">
        <f t="shared" si="12"/>
        <v>388</v>
      </c>
      <c r="B391" s="95">
        <v>6793</v>
      </c>
      <c r="C391" s="85" t="s">
        <v>3752</v>
      </c>
      <c r="D391" s="85" t="str">
        <f t="shared" si="13"/>
        <v>CENTAR ZA SOCIJALNU SKRB ŠIBENIK (6793)</v>
      </c>
      <c r="E391" s="85" t="s">
        <v>3753</v>
      </c>
      <c r="F391" s="85" t="s">
        <v>324</v>
      </c>
      <c r="G391" s="96">
        <v>2882019</v>
      </c>
      <c r="H391" s="97" t="s">
        <v>3754</v>
      </c>
      <c r="J391" s="88"/>
    </row>
    <row r="392" spans="1:10" ht="15" customHeight="1">
      <c r="A392" s="94">
        <f t="shared" si="12"/>
        <v>389</v>
      </c>
      <c r="B392" s="95">
        <v>6808</v>
      </c>
      <c r="C392" s="85" t="s">
        <v>3755</v>
      </c>
      <c r="D392" s="85" t="str">
        <f t="shared" si="13"/>
        <v>CENTAR ZA SOCIJALNU SKRB TROGIR (6808)</v>
      </c>
      <c r="E392" s="85" t="s">
        <v>3756</v>
      </c>
      <c r="F392" s="85" t="s">
        <v>3757</v>
      </c>
      <c r="G392" s="96">
        <v>2882701</v>
      </c>
      <c r="H392" s="97" t="s">
        <v>3758</v>
      </c>
      <c r="J392" s="88"/>
    </row>
    <row r="393" spans="1:10" ht="15" customHeight="1">
      <c r="A393" s="94">
        <f t="shared" si="12"/>
        <v>390</v>
      </c>
      <c r="B393" s="95">
        <v>6816</v>
      </c>
      <c r="C393" s="85" t="s">
        <v>3759</v>
      </c>
      <c r="D393" s="85" t="str">
        <f t="shared" si="13"/>
        <v>CENTAR ZA SOCIJALNU SKRB VALPOVO (6816)</v>
      </c>
      <c r="E393" s="85" t="s">
        <v>3760</v>
      </c>
      <c r="F393" s="85" t="s">
        <v>3761</v>
      </c>
      <c r="G393" s="96">
        <v>2872714</v>
      </c>
      <c r="H393" s="97" t="s">
        <v>3762</v>
      </c>
      <c r="J393" s="88"/>
    </row>
    <row r="394" spans="1:10" ht="15" customHeight="1">
      <c r="A394" s="94">
        <f t="shared" si="12"/>
        <v>391</v>
      </c>
      <c r="B394" s="95">
        <v>21981</v>
      </c>
      <c r="C394" s="85" t="s">
        <v>3763</v>
      </c>
      <c r="D394" s="85" t="str">
        <f t="shared" si="13"/>
        <v>CENTAR ZA SOCIJALNU SKRB VARAŽDIN (21981)</v>
      </c>
      <c r="E394" s="85" t="s">
        <v>3764</v>
      </c>
      <c r="F394" s="85" t="s">
        <v>27</v>
      </c>
      <c r="G394" s="96">
        <v>2872617</v>
      </c>
      <c r="H394" s="97" t="s">
        <v>3765</v>
      </c>
      <c r="J394" s="88"/>
    </row>
    <row r="395" spans="1:10" ht="15" customHeight="1">
      <c r="A395" s="94">
        <f t="shared" si="12"/>
        <v>392</v>
      </c>
      <c r="B395" s="95">
        <v>6832</v>
      </c>
      <c r="C395" s="85" t="s">
        <v>3766</v>
      </c>
      <c r="D395" s="85" t="str">
        <f t="shared" si="13"/>
        <v>CENTAR ZA SOCIJALNU SKRB VELIKA GORICA  (6832)</v>
      </c>
      <c r="E395" s="85" t="s">
        <v>3767</v>
      </c>
      <c r="F395" s="85" t="s">
        <v>2941</v>
      </c>
      <c r="G395" s="96">
        <v>2873117</v>
      </c>
      <c r="H395" s="97" t="s">
        <v>3768</v>
      </c>
      <c r="J395" s="88"/>
    </row>
    <row r="396" spans="1:10" ht="15" customHeight="1">
      <c r="A396" s="94">
        <f t="shared" si="12"/>
        <v>393</v>
      </c>
      <c r="B396" s="95">
        <v>6849</v>
      </c>
      <c r="C396" s="85" t="s">
        <v>3769</v>
      </c>
      <c r="D396" s="85" t="str">
        <f t="shared" si="13"/>
        <v>CENTAR ZA SOCIJALNU SKRB VINKOVCI (6849)</v>
      </c>
      <c r="E396" s="85" t="s">
        <v>3770</v>
      </c>
      <c r="F396" s="85" t="s">
        <v>3771</v>
      </c>
      <c r="G396" s="96">
        <v>2872803</v>
      </c>
      <c r="H396" s="97" t="s">
        <v>3772</v>
      </c>
      <c r="J396" s="88"/>
    </row>
    <row r="397" spans="1:10" ht="15" customHeight="1">
      <c r="A397" s="94">
        <f t="shared" si="12"/>
        <v>394</v>
      </c>
      <c r="B397" s="95">
        <v>6857</v>
      </c>
      <c r="C397" s="85" t="s">
        <v>3773</v>
      </c>
      <c r="D397" s="85" t="str">
        <f t="shared" si="13"/>
        <v>CENTAR ZA SOCIJALNU SKRB VIROVITICA (6857)</v>
      </c>
      <c r="E397" s="85" t="s">
        <v>3774</v>
      </c>
      <c r="F397" s="85" t="s">
        <v>328</v>
      </c>
      <c r="G397" s="96">
        <v>2873010</v>
      </c>
      <c r="H397" s="97" t="s">
        <v>3775</v>
      </c>
      <c r="J397" s="88"/>
    </row>
    <row r="398" spans="1:10" ht="15" customHeight="1">
      <c r="A398" s="94">
        <f t="shared" si="12"/>
        <v>395</v>
      </c>
      <c r="B398" s="95">
        <v>6873</v>
      </c>
      <c r="C398" s="85" t="s">
        <v>3776</v>
      </c>
      <c r="D398" s="85" t="str">
        <f t="shared" si="13"/>
        <v>CENTAR ZA SOCIJALNU SKRB VRBOVEC (6873)</v>
      </c>
      <c r="E398" s="85" t="s">
        <v>3777</v>
      </c>
      <c r="F398" s="85" t="s">
        <v>3778</v>
      </c>
      <c r="G398" s="96">
        <v>2873044</v>
      </c>
      <c r="H398" s="97" t="s">
        <v>3779</v>
      </c>
      <c r="J398" s="88"/>
    </row>
    <row r="399" spans="1:10" ht="15" customHeight="1">
      <c r="A399" s="94">
        <f t="shared" si="12"/>
        <v>396</v>
      </c>
      <c r="B399" s="95">
        <v>22259</v>
      </c>
      <c r="C399" s="85" t="s">
        <v>3780</v>
      </c>
      <c r="D399" s="85" t="str">
        <f t="shared" si="13"/>
        <v>CENTAR ZA SOCIJALNU SKRB VUKOVAR (22259)</v>
      </c>
      <c r="E399" s="85" t="s">
        <v>3781</v>
      </c>
      <c r="F399" s="85" t="s">
        <v>305</v>
      </c>
      <c r="G399" s="96">
        <v>2872820</v>
      </c>
      <c r="H399" s="97" t="s">
        <v>3782</v>
      </c>
      <c r="J399" s="88"/>
    </row>
    <row r="400" spans="1:10" ht="15" customHeight="1">
      <c r="A400" s="94">
        <f t="shared" si="12"/>
        <v>397</v>
      </c>
      <c r="B400" s="95">
        <v>6881</v>
      </c>
      <c r="C400" s="85" t="s">
        <v>3783</v>
      </c>
      <c r="D400" s="85" t="str">
        <f t="shared" si="13"/>
        <v>CENTAR ZA SOCIJALNU SKRB ZABOK (6881)</v>
      </c>
      <c r="E400" s="85" t="s">
        <v>3784</v>
      </c>
      <c r="F400" s="85" t="s">
        <v>3785</v>
      </c>
      <c r="G400" s="96">
        <v>2877473</v>
      </c>
      <c r="H400" s="97" t="s">
        <v>3786</v>
      </c>
      <c r="J400" s="88"/>
    </row>
    <row r="401" spans="1:10" ht="15" customHeight="1">
      <c r="A401" s="94">
        <f t="shared" si="12"/>
        <v>398</v>
      </c>
      <c r="B401" s="95">
        <v>6912</v>
      </c>
      <c r="C401" s="85" t="s">
        <v>3787</v>
      </c>
      <c r="D401" s="85" t="str">
        <f t="shared" si="13"/>
        <v>CENTAR ZA SOCIJALNU SKRB ZADAR (6912)</v>
      </c>
      <c r="E401" s="85" t="s">
        <v>3113</v>
      </c>
      <c r="F401" s="85" t="s">
        <v>196</v>
      </c>
      <c r="G401" s="96">
        <v>2884313</v>
      </c>
      <c r="H401" s="97" t="s">
        <v>3788</v>
      </c>
      <c r="J401" s="88"/>
    </row>
    <row r="402" spans="1:10" ht="15" customHeight="1">
      <c r="A402" s="94">
        <f t="shared" si="12"/>
        <v>399</v>
      </c>
      <c r="B402" s="95">
        <v>22550</v>
      </c>
      <c r="C402" s="85" t="s">
        <v>3789</v>
      </c>
      <c r="D402" s="85" t="str">
        <f t="shared" si="13"/>
        <v>CENTAR ZA SOCIJALNU SKRB ZAGREB (22550)</v>
      </c>
      <c r="E402" s="85" t="s">
        <v>3790</v>
      </c>
      <c r="F402" s="85" t="s">
        <v>20</v>
      </c>
      <c r="G402" s="96">
        <v>2874440</v>
      </c>
      <c r="H402" s="97" t="s">
        <v>3791</v>
      </c>
      <c r="J402" s="88"/>
    </row>
    <row r="403" spans="1:10" ht="15" customHeight="1">
      <c r="A403" s="94">
        <f t="shared" si="12"/>
        <v>400</v>
      </c>
      <c r="B403" s="95">
        <v>6929</v>
      </c>
      <c r="C403" s="85" t="s">
        <v>3792</v>
      </c>
      <c r="D403" s="85" t="str">
        <f t="shared" si="13"/>
        <v>CENTAR ZA SOCIJALNU SKRB ZAPREŠIĆ (6929)</v>
      </c>
      <c r="E403" s="85" t="s">
        <v>3793</v>
      </c>
      <c r="F403" s="85" t="s">
        <v>3794</v>
      </c>
      <c r="G403" s="96">
        <v>2873095</v>
      </c>
      <c r="H403" s="97" t="s">
        <v>3795</v>
      </c>
      <c r="J403" s="88"/>
    </row>
    <row r="404" spans="1:10" ht="15" customHeight="1">
      <c r="A404" s="94">
        <f t="shared" si="12"/>
        <v>401</v>
      </c>
      <c r="B404" s="95">
        <v>6945</v>
      </c>
      <c r="C404" s="85" t="s">
        <v>3796</v>
      </c>
      <c r="D404" s="85" t="str">
        <f t="shared" si="13"/>
        <v>CENTAR ZA SOCIJALNU SKRB ZLATAR BISTRICA (6945)</v>
      </c>
      <c r="E404" s="85" t="s">
        <v>3797</v>
      </c>
      <c r="F404" s="85" t="s">
        <v>3798</v>
      </c>
      <c r="G404" s="96">
        <v>2877449</v>
      </c>
      <c r="H404" s="97" t="s">
        <v>3799</v>
      </c>
      <c r="J404" s="88"/>
    </row>
    <row r="405" spans="1:10" ht="15" customHeight="1">
      <c r="A405" s="94">
        <f t="shared" si="12"/>
        <v>402</v>
      </c>
      <c r="B405" s="95">
        <v>6953</v>
      </c>
      <c r="C405" s="85" t="s">
        <v>3800</v>
      </c>
      <c r="D405" s="85" t="str">
        <f t="shared" si="13"/>
        <v>CENTAR ZA SOCIJALNU SKRB ŽUPANJA (6953)</v>
      </c>
      <c r="E405" s="85" t="s">
        <v>3801</v>
      </c>
      <c r="F405" s="85" t="s">
        <v>3802</v>
      </c>
      <c r="G405" s="96">
        <v>2872811</v>
      </c>
      <c r="H405" s="97" t="s">
        <v>3803</v>
      </c>
      <c r="J405" s="88"/>
    </row>
    <row r="406" spans="1:10" ht="15" customHeight="1">
      <c r="A406" s="94">
        <f t="shared" si="12"/>
        <v>403</v>
      </c>
      <c r="B406" s="95">
        <v>7122</v>
      </c>
      <c r="C406" s="85" t="s">
        <v>3804</v>
      </c>
      <c r="D406" s="85" t="str">
        <f t="shared" si="13"/>
        <v>DJEČJI DOM "IVANA BRLIĆ MAŽURANIĆ" LOVRAN (7122)</v>
      </c>
      <c r="E406" s="85" t="s">
        <v>3805</v>
      </c>
      <c r="F406" s="85" t="s">
        <v>3321</v>
      </c>
      <c r="G406" s="96">
        <v>3090353</v>
      </c>
      <c r="H406" s="97" t="s">
        <v>3806</v>
      </c>
      <c r="J406" s="88"/>
    </row>
    <row r="407" spans="1:10" ht="15" customHeight="1">
      <c r="A407" s="94">
        <f t="shared" si="12"/>
        <v>404</v>
      </c>
      <c r="B407" s="95">
        <v>7202</v>
      </c>
      <c r="C407" s="85" t="s">
        <v>3807</v>
      </c>
      <c r="D407" s="85" t="str">
        <f t="shared" si="13"/>
        <v>DJEČJI DOM SV. ANA, VINKOVCI (7202)</v>
      </c>
      <c r="E407" s="85" t="s">
        <v>3808</v>
      </c>
      <c r="F407" s="85" t="s">
        <v>3809</v>
      </c>
      <c r="G407" s="96">
        <v>3367819</v>
      </c>
      <c r="H407" s="97" t="s">
        <v>3810</v>
      </c>
      <c r="J407" s="88"/>
    </row>
    <row r="408" spans="1:10" ht="15" customHeight="1">
      <c r="A408" s="94">
        <f t="shared" si="12"/>
        <v>405</v>
      </c>
      <c r="B408" s="95">
        <v>7171</v>
      </c>
      <c r="C408" s="85" t="s">
        <v>3811</v>
      </c>
      <c r="D408" s="85" t="str">
        <f t="shared" si="13"/>
        <v>DJEČJI DOM VRBINA SISAK (7171)</v>
      </c>
      <c r="E408" s="85" t="s">
        <v>3812</v>
      </c>
      <c r="F408" s="85" t="s">
        <v>267</v>
      </c>
      <c r="G408" s="96">
        <v>3313964</v>
      </c>
      <c r="H408" s="97" t="s">
        <v>3813</v>
      </c>
      <c r="J408" s="88"/>
    </row>
    <row r="409" spans="1:10" ht="15" customHeight="1">
      <c r="A409" s="94">
        <f t="shared" si="12"/>
        <v>406</v>
      </c>
      <c r="B409" s="95">
        <v>7376</v>
      </c>
      <c r="C409" s="85" t="s">
        <v>3814</v>
      </c>
      <c r="D409" s="85" t="str">
        <f t="shared" si="13"/>
        <v>DNEVNI CENTAR ZA REHABILITACIJU SLAVA RAŠKAJ (7376)</v>
      </c>
      <c r="E409" s="85" t="s">
        <v>3815</v>
      </c>
      <c r="F409" s="85" t="s">
        <v>108</v>
      </c>
      <c r="G409" s="96">
        <v>3321266</v>
      </c>
      <c r="H409" s="97" t="s">
        <v>3816</v>
      </c>
      <c r="J409" s="88"/>
    </row>
    <row r="410" spans="1:10" ht="15" customHeight="1">
      <c r="A410" s="94">
        <f t="shared" si="12"/>
        <v>407</v>
      </c>
      <c r="B410" s="95">
        <v>7665</v>
      </c>
      <c r="C410" s="85" t="s">
        <v>3817</v>
      </c>
      <c r="D410" s="85" t="str">
        <f t="shared" si="13"/>
        <v>DOM ZA ODRASLE OSOBE LOBOR-GRAD (7665)</v>
      </c>
      <c r="E410" s="85" t="s">
        <v>3818</v>
      </c>
      <c r="F410" s="85" t="s">
        <v>3819</v>
      </c>
      <c r="G410" s="96">
        <v>3126889</v>
      </c>
      <c r="H410" s="97" t="s">
        <v>3820</v>
      </c>
      <c r="J410" s="88"/>
    </row>
    <row r="411" spans="1:10" ht="15" customHeight="1">
      <c r="A411" s="94">
        <f t="shared" si="12"/>
        <v>408</v>
      </c>
      <c r="B411" s="95">
        <v>7083</v>
      </c>
      <c r="C411" s="85" t="s">
        <v>3821</v>
      </c>
      <c r="D411" s="85" t="str">
        <f t="shared" si="13"/>
        <v>DOM ZA DJECU I MLAĐE PUNOLJETNE OSOBE MASLINA, DUBROVNIK (7083)</v>
      </c>
      <c r="E411" s="85" t="s">
        <v>3822</v>
      </c>
      <c r="F411" s="85" t="s">
        <v>103</v>
      </c>
      <c r="G411" s="96">
        <v>3304167</v>
      </c>
      <c r="H411" s="97" t="s">
        <v>3823</v>
      </c>
      <c r="J411" s="88"/>
    </row>
    <row r="412" spans="1:10" ht="15" customHeight="1">
      <c r="A412" s="94">
        <f t="shared" si="12"/>
        <v>409</v>
      </c>
      <c r="B412" s="95">
        <v>7198</v>
      </c>
      <c r="C412" s="85" t="s">
        <v>3824</v>
      </c>
      <c r="D412" s="85" t="str">
        <f t="shared" si="13"/>
        <v>DOM ZA DJECU MAESTRAL SPLIT (7198)</v>
      </c>
      <c r="E412" s="85" t="s">
        <v>3825</v>
      </c>
      <c r="F412" s="85" t="s">
        <v>155</v>
      </c>
      <c r="G412" s="96">
        <v>3118606</v>
      </c>
      <c r="H412" s="97" t="s">
        <v>3826</v>
      </c>
      <c r="J412" s="88"/>
    </row>
    <row r="413" spans="1:10" ht="15" customHeight="1">
      <c r="A413" s="94">
        <f t="shared" si="12"/>
        <v>410</v>
      </c>
      <c r="B413" s="95">
        <v>7155</v>
      </c>
      <c r="C413" s="85" t="s">
        <v>3827</v>
      </c>
      <c r="D413" s="85" t="str">
        <f t="shared" si="13"/>
        <v>DOM ZA DJECU ZA MLAĐE I PUNOLJETNE OSOBE PULA (7155)</v>
      </c>
      <c r="E413" s="85" t="s">
        <v>3828</v>
      </c>
      <c r="F413" s="85" t="s">
        <v>95</v>
      </c>
      <c r="G413" s="96">
        <v>3203824</v>
      </c>
      <c r="H413" s="97" t="s">
        <v>3829</v>
      </c>
      <c r="J413" s="88"/>
    </row>
    <row r="414" spans="1:10" ht="15" customHeight="1">
      <c r="A414" s="94">
        <f t="shared" si="12"/>
        <v>411</v>
      </c>
      <c r="B414" s="95">
        <v>7219</v>
      </c>
      <c r="C414" s="85" t="s">
        <v>3830</v>
      </c>
      <c r="D414" s="85" t="str">
        <f t="shared" si="13"/>
        <v>DJEČJI DOM ZAGREB (7219)</v>
      </c>
      <c r="E414" s="85" t="s">
        <v>3831</v>
      </c>
      <c r="F414" s="85" t="s">
        <v>20</v>
      </c>
      <c r="G414" s="96">
        <v>3289745</v>
      </c>
      <c r="H414" s="97" t="s">
        <v>3832</v>
      </c>
      <c r="J414" s="88"/>
    </row>
    <row r="415" spans="1:10" ht="15" customHeight="1">
      <c r="A415" s="94">
        <f t="shared" si="12"/>
        <v>412</v>
      </c>
      <c r="B415" s="95">
        <v>7227</v>
      </c>
      <c r="C415" s="85" t="s">
        <v>3833</v>
      </c>
      <c r="D415" s="85" t="str">
        <f t="shared" si="13"/>
        <v>DOM ZA ODGOJ DJECE BEDEKOVČINA (7227)</v>
      </c>
      <c r="E415" s="85" t="s">
        <v>3834</v>
      </c>
      <c r="F415" s="85" t="s">
        <v>3835</v>
      </c>
      <c r="G415" s="96">
        <v>3016692</v>
      </c>
      <c r="H415" s="97" t="s">
        <v>3836</v>
      </c>
      <c r="J415" s="88"/>
    </row>
    <row r="416" spans="1:10" ht="15" customHeight="1">
      <c r="A416" s="94">
        <f t="shared" si="12"/>
        <v>413</v>
      </c>
      <c r="B416" s="95">
        <v>7251</v>
      </c>
      <c r="C416" s="85" t="s">
        <v>3837</v>
      </c>
      <c r="D416" s="85" t="str">
        <f t="shared" si="13"/>
        <v>DOM ZA ODGOJ DJECE I MLADEŽI KARLOVAC (7251)</v>
      </c>
      <c r="E416" s="85" t="s">
        <v>3838</v>
      </c>
      <c r="F416" s="85" t="s">
        <v>317</v>
      </c>
      <c r="G416" s="96">
        <v>3130576</v>
      </c>
      <c r="H416" s="97" t="s">
        <v>3839</v>
      </c>
      <c r="J416" s="88"/>
    </row>
    <row r="417" spans="1:10" ht="15" customHeight="1">
      <c r="A417" s="94">
        <f t="shared" si="12"/>
        <v>414</v>
      </c>
      <c r="B417" s="95">
        <v>7278</v>
      </c>
      <c r="C417" s="85" t="s">
        <v>3840</v>
      </c>
      <c r="D417" s="85" t="str">
        <f t="shared" si="13"/>
        <v>DOM ZA ODGOJ DJECE I MLADEŽI OSIJEK (7278)</v>
      </c>
      <c r="E417" s="85" t="s">
        <v>3841</v>
      </c>
      <c r="F417" s="85" t="s">
        <v>39</v>
      </c>
      <c r="G417" s="96">
        <v>3014428</v>
      </c>
      <c r="H417" s="97" t="s">
        <v>3842</v>
      </c>
      <c r="J417" s="88"/>
    </row>
    <row r="418" spans="1:10" ht="15" customHeight="1">
      <c r="A418" s="94">
        <f t="shared" si="12"/>
        <v>415</v>
      </c>
      <c r="B418" s="95">
        <v>7286</v>
      </c>
      <c r="C418" s="85" t="s">
        <v>3843</v>
      </c>
      <c r="D418" s="85" t="str">
        <f t="shared" si="13"/>
        <v>DOM ZA ODGOJ DJECE I MLADEŽI PULA (7286)</v>
      </c>
      <c r="E418" s="85" t="s">
        <v>3844</v>
      </c>
      <c r="F418" s="85" t="s">
        <v>95</v>
      </c>
      <c r="G418" s="96">
        <v>3203832</v>
      </c>
      <c r="H418" s="97" t="s">
        <v>3845</v>
      </c>
      <c r="J418" s="88"/>
    </row>
    <row r="419" spans="1:10" ht="15" customHeight="1">
      <c r="A419" s="94">
        <f t="shared" si="12"/>
        <v>416</v>
      </c>
      <c r="B419" s="95">
        <v>7294</v>
      </c>
      <c r="C419" s="85" t="s">
        <v>3846</v>
      </c>
      <c r="D419" s="85" t="str">
        <f t="shared" si="13"/>
        <v>DOM ZA ODGOJ DJECE I MLADEŽI RIJEKA (7294)</v>
      </c>
      <c r="E419" s="85" t="s">
        <v>3847</v>
      </c>
      <c r="F419" s="85" t="s">
        <v>108</v>
      </c>
      <c r="G419" s="96">
        <v>3321282</v>
      </c>
      <c r="H419" s="97" t="s">
        <v>3848</v>
      </c>
      <c r="J419" s="88"/>
    </row>
    <row r="420" spans="1:10" ht="15" customHeight="1">
      <c r="A420" s="94">
        <f t="shared" si="12"/>
        <v>417</v>
      </c>
      <c r="B420" s="95">
        <v>7317</v>
      </c>
      <c r="C420" s="85" t="s">
        <v>3849</v>
      </c>
      <c r="D420" s="85" t="str">
        <f t="shared" si="13"/>
        <v>DOM ZA ODGOJ DJECE I MLADEŽI ZADAR (7317)</v>
      </c>
      <c r="E420" s="85" t="s">
        <v>3850</v>
      </c>
      <c r="F420" s="85" t="s">
        <v>196</v>
      </c>
      <c r="G420" s="96">
        <v>3153037</v>
      </c>
      <c r="H420" s="97" t="s">
        <v>3851</v>
      </c>
      <c r="J420" s="88"/>
    </row>
    <row r="421" spans="1:10" ht="15" customHeight="1">
      <c r="A421" s="94">
        <f t="shared" si="12"/>
        <v>418</v>
      </c>
      <c r="B421" s="95">
        <v>7325</v>
      </c>
      <c r="C421" s="85" t="s">
        <v>3852</v>
      </c>
      <c r="D421" s="85" t="str">
        <f t="shared" si="13"/>
        <v>DOM ZA ODGOJ DJECE I MLADEŽI ZAGREB (7325)</v>
      </c>
      <c r="E421" s="85" t="s">
        <v>3853</v>
      </c>
      <c r="F421" s="85" t="s">
        <v>3854</v>
      </c>
      <c r="G421" s="96">
        <v>3207536</v>
      </c>
      <c r="H421" s="97" t="s">
        <v>3855</v>
      </c>
      <c r="J421" s="88"/>
    </row>
    <row r="422" spans="1:10" ht="15" customHeight="1">
      <c r="A422" s="94">
        <f t="shared" si="12"/>
        <v>419</v>
      </c>
      <c r="B422" s="95">
        <v>22283</v>
      </c>
      <c r="C422" s="85" t="s">
        <v>3856</v>
      </c>
      <c r="D422" s="85" t="str">
        <f t="shared" si="13"/>
        <v>DOM ZA ODRASLE OSOBE BIDRUŽICA (22283)</v>
      </c>
      <c r="E422" s="85" t="s">
        <v>3857</v>
      </c>
      <c r="F422" s="85" t="s">
        <v>3858</v>
      </c>
      <c r="G422" s="96">
        <v>1354248</v>
      </c>
      <c r="H422" s="97" t="s">
        <v>3859</v>
      </c>
      <c r="J422" s="88"/>
    </row>
    <row r="423" spans="1:10" ht="15" customHeight="1">
      <c r="A423" s="94">
        <f t="shared" si="12"/>
        <v>420</v>
      </c>
      <c r="B423" s="95">
        <v>7840</v>
      </c>
      <c r="C423" s="85" t="s">
        <v>3860</v>
      </c>
      <c r="D423" s="85" t="str">
        <f t="shared" si="13"/>
        <v>DOM ZA ODRASLE OSOBE BOROVA (7840)</v>
      </c>
      <c r="E423" s="85" t="s">
        <v>3861</v>
      </c>
      <c r="F423" s="85" t="s">
        <v>3862</v>
      </c>
      <c r="G423" s="96">
        <v>3105407</v>
      </c>
      <c r="H423" s="97" t="s">
        <v>3863</v>
      </c>
      <c r="J423" s="88"/>
    </row>
    <row r="424" spans="1:10" ht="15" customHeight="1">
      <c r="A424" s="94">
        <f t="shared" si="12"/>
        <v>421</v>
      </c>
      <c r="B424" s="95">
        <v>26547</v>
      </c>
      <c r="C424" s="85" t="s">
        <v>3864</v>
      </c>
      <c r="D424" s="85" t="str">
        <f t="shared" si="13"/>
        <v>DOM ZA ODRASLE OSOBE I REHABILITACIJU METKOVIĆ (26547)</v>
      </c>
      <c r="E424" s="85" t="s">
        <v>3653</v>
      </c>
      <c r="F424" s="85" t="s">
        <v>3654</v>
      </c>
      <c r="G424" s="96">
        <v>1831976</v>
      </c>
      <c r="H424" s="97" t="s">
        <v>3865</v>
      </c>
      <c r="J424" s="88"/>
    </row>
    <row r="425" spans="1:10" ht="15" customHeight="1">
      <c r="A425" s="94">
        <f t="shared" si="12"/>
        <v>422</v>
      </c>
      <c r="B425" s="95">
        <v>7673</v>
      </c>
      <c r="C425" s="85" t="s">
        <v>3866</v>
      </c>
      <c r="D425" s="85" t="str">
        <f t="shared" si="13"/>
        <v>DOM ZA ODRASLE OSOBE LJESKOVICA (7673)</v>
      </c>
      <c r="E425" s="85" t="s">
        <v>3867</v>
      </c>
      <c r="F425" s="85" t="s">
        <v>3868</v>
      </c>
      <c r="G425" s="96">
        <v>3346366</v>
      </c>
      <c r="H425" s="97" t="s">
        <v>3869</v>
      </c>
      <c r="J425" s="88"/>
    </row>
    <row r="426" spans="1:10" ht="15" customHeight="1">
      <c r="A426" s="94">
        <f t="shared" si="12"/>
        <v>423</v>
      </c>
      <c r="B426" s="95">
        <v>7729</v>
      </c>
      <c r="C426" s="85" t="s">
        <v>3870</v>
      </c>
      <c r="D426" s="85" t="str">
        <f t="shared" si="13"/>
        <v>DOM ZA ODRASLE OSOBE NUŠTAR (7729)</v>
      </c>
      <c r="E426" s="85" t="s">
        <v>3871</v>
      </c>
      <c r="F426" s="85" t="s">
        <v>3872</v>
      </c>
      <c r="G426" s="96">
        <v>3301451</v>
      </c>
      <c r="H426" s="97" t="s">
        <v>3873</v>
      </c>
      <c r="J426" s="88"/>
    </row>
    <row r="427" spans="1:10" ht="15" customHeight="1">
      <c r="A427" s="94">
        <f t="shared" si="12"/>
        <v>424</v>
      </c>
      <c r="B427" s="95">
        <v>7745</v>
      </c>
      <c r="C427" s="85" t="s">
        <v>3874</v>
      </c>
      <c r="D427" s="85" t="str">
        <f t="shared" si="13"/>
        <v>DOM ZA ODRASLE OSOBE OREHOVICA (7745)</v>
      </c>
      <c r="E427" s="85" t="s">
        <v>3875</v>
      </c>
      <c r="F427" s="85" t="s">
        <v>3876</v>
      </c>
      <c r="G427" s="96">
        <v>3110150</v>
      </c>
      <c r="H427" s="97" t="s">
        <v>3877</v>
      </c>
      <c r="J427" s="88"/>
    </row>
    <row r="428" spans="1:10" ht="15" customHeight="1">
      <c r="A428" s="94">
        <f t="shared" si="12"/>
        <v>425</v>
      </c>
      <c r="B428" s="95">
        <v>23569</v>
      </c>
      <c r="C428" s="85" t="s">
        <v>3878</v>
      </c>
      <c r="D428" s="85" t="str">
        <f t="shared" si="13"/>
        <v>DOM ZA ODRASLE OSOBE TURNIĆ (23569)</v>
      </c>
      <c r="E428" s="85" t="s">
        <v>3879</v>
      </c>
      <c r="F428" s="85" t="s">
        <v>108</v>
      </c>
      <c r="G428" s="96">
        <v>2848317</v>
      </c>
      <c r="H428" s="97" t="s">
        <v>3880</v>
      </c>
      <c r="J428" s="88"/>
    </row>
    <row r="429" spans="1:10" ht="15" customHeight="1">
      <c r="A429" s="94">
        <f t="shared" si="12"/>
        <v>426</v>
      </c>
      <c r="B429" s="95">
        <v>7544</v>
      </c>
      <c r="C429" s="85" t="s">
        <v>3881</v>
      </c>
      <c r="D429" s="85" t="str">
        <f t="shared" si="13"/>
        <v>DOM ZA ODRASLE OSOBE BJELOVAR (7544)</v>
      </c>
      <c r="E429" s="85" t="s">
        <v>3882</v>
      </c>
      <c r="F429" s="85" t="s">
        <v>3011</v>
      </c>
      <c r="G429" s="96">
        <v>3316998</v>
      </c>
      <c r="H429" s="97" t="s">
        <v>3883</v>
      </c>
      <c r="J429" s="88"/>
    </row>
    <row r="430" spans="1:10" ht="15" customHeight="1">
      <c r="A430" s="94">
        <f t="shared" si="12"/>
        <v>427</v>
      </c>
      <c r="B430" s="95">
        <v>7569</v>
      </c>
      <c r="C430" s="85" t="s">
        <v>3884</v>
      </c>
      <c r="D430" s="85" t="str">
        <f t="shared" si="13"/>
        <v>DOM ZA PSIHIČKI BOLESNE ODRASLE OSOBE BLATO (7569)</v>
      </c>
      <c r="E430" s="85" t="s">
        <v>3885</v>
      </c>
      <c r="F430" s="85" t="s">
        <v>3886</v>
      </c>
      <c r="G430" s="96">
        <v>3081192</v>
      </c>
      <c r="H430" s="97" t="s">
        <v>3887</v>
      </c>
      <c r="J430" s="88"/>
    </row>
    <row r="431" spans="1:10" ht="15" customHeight="1">
      <c r="A431" s="94">
        <f t="shared" si="12"/>
        <v>428</v>
      </c>
      <c r="B431" s="95">
        <v>7624</v>
      </c>
      <c r="C431" s="85" t="s">
        <v>3888</v>
      </c>
      <c r="D431" s="85" t="str">
        <f t="shared" si="13"/>
        <v>DOM ZA ODRASLE OSOBE JALŽABET (7624)</v>
      </c>
      <c r="E431" s="85" t="s">
        <v>3889</v>
      </c>
      <c r="F431" s="85" t="s">
        <v>3890</v>
      </c>
      <c r="G431" s="96">
        <v>3006441</v>
      </c>
      <c r="H431" s="97" t="s">
        <v>3891</v>
      </c>
      <c r="J431" s="88"/>
    </row>
    <row r="432" spans="1:10" ht="15" customHeight="1">
      <c r="A432" s="94">
        <f t="shared" si="12"/>
        <v>429</v>
      </c>
      <c r="B432" s="95">
        <v>7690</v>
      </c>
      <c r="C432" s="85" t="s">
        <v>3892</v>
      </c>
      <c r="D432" s="85" t="str">
        <f t="shared" si="13"/>
        <v>DOM ZA PSIHIČKI BOLESNE ODRASLE OSOBE MOTOVUN (7690)</v>
      </c>
      <c r="E432" s="85" t="s">
        <v>3893</v>
      </c>
      <c r="F432" s="85" t="s">
        <v>3894</v>
      </c>
      <c r="G432" s="96">
        <v>3089304</v>
      </c>
      <c r="H432" s="97" t="s">
        <v>3895</v>
      </c>
      <c r="J432" s="88"/>
    </row>
    <row r="433" spans="1:10" ht="15" customHeight="1">
      <c r="A433" s="94">
        <f t="shared" si="12"/>
        <v>430</v>
      </c>
      <c r="B433" s="95">
        <v>7938</v>
      </c>
      <c r="C433" s="85" t="s">
        <v>3896</v>
      </c>
      <c r="D433" s="85" t="str">
        <f t="shared" si="13"/>
        <v>DOM ZA ODRASLE OSOBE SV. FRANE ZADAR (7938)</v>
      </c>
      <c r="E433" s="85" t="s">
        <v>3897</v>
      </c>
      <c r="F433" s="85" t="s">
        <v>196</v>
      </c>
      <c r="G433" s="96">
        <v>3132226</v>
      </c>
      <c r="H433" s="97" t="s">
        <v>3898</v>
      </c>
      <c r="J433" s="88"/>
    </row>
    <row r="434" spans="1:10" ht="15" customHeight="1">
      <c r="A434" s="94">
        <f t="shared" si="12"/>
        <v>431</v>
      </c>
      <c r="B434" s="95">
        <v>7704</v>
      </c>
      <c r="C434" s="85" t="s">
        <v>3899</v>
      </c>
      <c r="D434" s="85" t="str">
        <f t="shared" si="13"/>
        <v>DOM ZA ODRASLE OSOBE "SVETA NEDJELJA" NEDEŠĆINA (7704)</v>
      </c>
      <c r="E434" s="85" t="s">
        <v>3900</v>
      </c>
      <c r="F434" s="85" t="s">
        <v>3901</v>
      </c>
      <c r="G434" s="96">
        <v>3075184</v>
      </c>
      <c r="H434" s="97" t="s">
        <v>3902</v>
      </c>
      <c r="J434" s="88"/>
    </row>
    <row r="435" spans="1:10" ht="15" customHeight="1">
      <c r="A435" s="94">
        <f t="shared" si="12"/>
        <v>432</v>
      </c>
      <c r="B435" s="95">
        <v>7866</v>
      </c>
      <c r="C435" s="85" t="s">
        <v>3903</v>
      </c>
      <c r="D435" s="85" t="str">
        <f t="shared" si="13"/>
        <v>DOM ZA PSIHIČKI BOLESNE ODRASLE OSOBE TROGIR (7866)</v>
      </c>
      <c r="E435" s="85" t="s">
        <v>3904</v>
      </c>
      <c r="F435" s="85" t="s">
        <v>3905</v>
      </c>
      <c r="G435" s="96">
        <v>3039200</v>
      </c>
      <c r="H435" s="97" t="s">
        <v>3906</v>
      </c>
      <c r="J435" s="88"/>
    </row>
    <row r="436" spans="1:10" ht="15" customHeight="1">
      <c r="A436" s="94">
        <f t="shared" si="12"/>
        <v>433</v>
      </c>
      <c r="B436" s="95">
        <v>23657</v>
      </c>
      <c r="C436" s="85" t="s">
        <v>3907</v>
      </c>
      <c r="D436" s="85" t="str">
        <f t="shared" si="13"/>
        <v>DOM ZA ODRASLE OSOBE VILA MARIA (23657)</v>
      </c>
      <c r="E436" s="85" t="s">
        <v>3908</v>
      </c>
      <c r="F436" s="85" t="s">
        <v>95</v>
      </c>
      <c r="G436" s="96">
        <v>1599585</v>
      </c>
      <c r="H436" s="97" t="s">
        <v>3909</v>
      </c>
      <c r="J436" s="88"/>
    </row>
    <row r="437" spans="1:10" ht="15" customHeight="1">
      <c r="A437" s="94">
        <f t="shared" si="12"/>
        <v>434</v>
      </c>
      <c r="B437" s="95">
        <v>8051</v>
      </c>
      <c r="C437" s="85" t="s">
        <v>3910</v>
      </c>
      <c r="D437" s="85" t="str">
        <f t="shared" si="13"/>
        <v>DOM ZA PSIHIČKI BOLESNE ODRASLE OSOBE ZAGREB (8051)</v>
      </c>
      <c r="E437" s="85" t="s">
        <v>3911</v>
      </c>
      <c r="F437" s="85" t="s">
        <v>20</v>
      </c>
      <c r="G437" s="96">
        <v>1354256</v>
      </c>
      <c r="H437" s="97" t="s">
        <v>3912</v>
      </c>
      <c r="J437" s="88"/>
    </row>
    <row r="438" spans="1:10" ht="15" customHeight="1">
      <c r="A438" s="94">
        <f t="shared" si="12"/>
        <v>435</v>
      </c>
      <c r="B438" s="95">
        <v>22322</v>
      </c>
      <c r="C438" s="85" t="s">
        <v>3913</v>
      </c>
      <c r="D438" s="85" t="str">
        <f t="shared" si="13"/>
        <v>DOM ZA ODRASLE OSOBE ZEMUNIK (22322)</v>
      </c>
      <c r="E438" s="85" t="s">
        <v>3914</v>
      </c>
      <c r="F438" s="85" t="s">
        <v>3915</v>
      </c>
      <c r="G438" s="96">
        <v>1364464</v>
      </c>
      <c r="H438" s="97" t="s">
        <v>3916</v>
      </c>
      <c r="J438" s="88"/>
    </row>
    <row r="439" spans="1:10" ht="15" customHeight="1">
      <c r="A439" s="94">
        <f t="shared" si="12"/>
        <v>436</v>
      </c>
      <c r="B439" s="95">
        <v>43327</v>
      </c>
      <c r="C439" s="112" t="s">
        <v>3917</v>
      </c>
      <c r="D439" s="85" t="str">
        <f t="shared" si="13"/>
        <v>DOM ZA STARIJE I TEŠKO BOLESNE ODRASLE OSOBE "MAJKA MARIJA PETKOVIĆ" (43327)</v>
      </c>
      <c r="E439" s="112" t="s">
        <v>3918</v>
      </c>
      <c r="F439" s="112" t="s">
        <v>3886</v>
      </c>
      <c r="G439" s="107" t="s">
        <v>3919</v>
      </c>
      <c r="H439" s="115" t="s">
        <v>3920</v>
      </c>
      <c r="J439" s="88"/>
    </row>
    <row r="440" spans="1:10" ht="15" customHeight="1">
      <c r="A440" s="94">
        <f t="shared" si="12"/>
        <v>437</v>
      </c>
      <c r="B440" s="95">
        <v>46052</v>
      </c>
      <c r="C440" s="85" t="s">
        <v>3921</v>
      </c>
      <c r="D440" s="85" t="str">
        <f t="shared" si="13"/>
        <v>DOM ZA STARIJE OSOBE OKLAJ (46052)</v>
      </c>
      <c r="E440" s="85" t="s">
        <v>3922</v>
      </c>
      <c r="F440" s="85" t="s">
        <v>3923</v>
      </c>
      <c r="G440" s="96">
        <v>1917790</v>
      </c>
      <c r="H440" s="97" t="s">
        <v>3924</v>
      </c>
      <c r="J440" s="88"/>
    </row>
    <row r="441" spans="1:10" ht="15" customHeight="1">
      <c r="A441" s="94">
        <f t="shared" si="12"/>
        <v>438</v>
      </c>
      <c r="B441" s="95">
        <v>7243</v>
      </c>
      <c r="C441" s="85" t="s">
        <v>3925</v>
      </c>
      <c r="D441" s="85" t="str">
        <f t="shared" si="13"/>
        <v>ODGOJNI DOM IVANEC (7243)</v>
      </c>
      <c r="E441" s="85" t="s">
        <v>3926</v>
      </c>
      <c r="F441" s="85" t="s">
        <v>3605</v>
      </c>
      <c r="G441" s="96">
        <v>3126013</v>
      </c>
      <c r="H441" s="97" t="s">
        <v>3927</v>
      </c>
      <c r="J441" s="88"/>
    </row>
    <row r="442" spans="1:10" ht="15" customHeight="1">
      <c r="A442" s="94">
        <f t="shared" si="12"/>
        <v>439</v>
      </c>
      <c r="B442" s="95">
        <v>7260</v>
      </c>
      <c r="C442" s="85" t="s">
        <v>3928</v>
      </c>
      <c r="D442" s="85" t="str">
        <f t="shared" si="13"/>
        <v>ODGOJNI DOM MALI LOŠINJ (7260)</v>
      </c>
      <c r="E442" s="85" t="s">
        <v>3929</v>
      </c>
      <c r="F442" s="85" t="s">
        <v>3534</v>
      </c>
      <c r="G442" s="96">
        <v>3040216</v>
      </c>
      <c r="H442" s="97" t="s">
        <v>3930</v>
      </c>
      <c r="J442" s="88"/>
    </row>
    <row r="443" spans="1:10" s="88" customFormat="1" ht="15" customHeight="1">
      <c r="A443" s="82">
        <f t="shared" si="12"/>
        <v>440</v>
      </c>
      <c r="B443" s="90">
        <v>43214</v>
      </c>
      <c r="C443" s="91" t="s">
        <v>3931</v>
      </c>
      <c r="D443" s="85" t="str">
        <f t="shared" si="13"/>
        <v>MINISTARSTVO TURIZMA I SPORTA (43214)</v>
      </c>
      <c r="E443" s="91" t="s">
        <v>3183</v>
      </c>
      <c r="F443" s="91" t="s">
        <v>20</v>
      </c>
      <c r="G443" s="92">
        <v>2323427</v>
      </c>
      <c r="H443" s="93" t="s">
        <v>3932</v>
      </c>
    </row>
    <row r="444" spans="1:10" ht="15" customHeight="1">
      <c r="A444" s="82">
        <f t="shared" ref="A444:A507" si="14">+A443+1</f>
        <v>441</v>
      </c>
      <c r="B444" s="90" t="s">
        <v>3933</v>
      </c>
      <c r="C444" s="91" t="s">
        <v>3934</v>
      </c>
      <c r="D444" s="85" t="str">
        <f t="shared" si="13"/>
        <v>MINISTARSTVO ZDRAVSTVA (47107)</v>
      </c>
      <c r="E444" s="91" t="s">
        <v>3935</v>
      </c>
      <c r="F444" s="91" t="s">
        <v>20</v>
      </c>
      <c r="G444" s="92">
        <v>2830396</v>
      </c>
      <c r="H444" s="93" t="s">
        <v>3936</v>
      </c>
      <c r="J444" s="88"/>
    </row>
    <row r="445" spans="1:10" ht="15" customHeight="1">
      <c r="A445" s="94">
        <f t="shared" si="14"/>
        <v>442</v>
      </c>
      <c r="B445" s="95">
        <v>26571</v>
      </c>
      <c r="C445" s="85" t="s">
        <v>3937</v>
      </c>
      <c r="D445" s="85" t="str">
        <f t="shared" si="13"/>
        <v>KLINIČKA BOLNICA DUBRAVA (26571)</v>
      </c>
      <c r="E445" s="85" t="s">
        <v>3938</v>
      </c>
      <c r="F445" s="85" t="s">
        <v>20</v>
      </c>
      <c r="G445" s="96">
        <v>3799913</v>
      </c>
      <c r="H445" s="97" t="s">
        <v>3939</v>
      </c>
      <c r="J445" s="88"/>
    </row>
    <row r="446" spans="1:10" ht="15" customHeight="1">
      <c r="A446" s="94">
        <f t="shared" si="14"/>
        <v>443</v>
      </c>
      <c r="B446" s="95">
        <v>26387</v>
      </c>
      <c r="C446" s="85" t="s">
        <v>3940</v>
      </c>
      <c r="D446" s="85" t="str">
        <f t="shared" si="13"/>
        <v>KLINIČKA BOLNICA MERKUR (26387)</v>
      </c>
      <c r="E446" s="85" t="s">
        <v>3941</v>
      </c>
      <c r="F446" s="85" t="s">
        <v>20</v>
      </c>
      <c r="G446" s="96">
        <v>3279057</v>
      </c>
      <c r="H446" s="97" t="s">
        <v>3942</v>
      </c>
      <c r="J446" s="88"/>
    </row>
    <row r="447" spans="1:10" ht="15" customHeight="1">
      <c r="A447" s="94">
        <f t="shared" si="14"/>
        <v>444</v>
      </c>
      <c r="B447" s="95">
        <v>26400</v>
      </c>
      <c r="C447" s="105" t="s">
        <v>3943</v>
      </c>
      <c r="D447" s="85" t="str">
        <f t="shared" si="13"/>
        <v>KLINIČKI BOLNIČKI CENTAR OSIJEK (26400)</v>
      </c>
      <c r="E447" s="85" t="s">
        <v>3944</v>
      </c>
      <c r="F447" s="85" t="s">
        <v>39</v>
      </c>
      <c r="G447" s="96">
        <v>3018822</v>
      </c>
      <c r="H447" s="97" t="s">
        <v>3945</v>
      </c>
      <c r="J447" s="88"/>
    </row>
    <row r="448" spans="1:10" ht="15" customHeight="1">
      <c r="A448" s="94">
        <f t="shared" si="14"/>
        <v>445</v>
      </c>
      <c r="B448" s="95">
        <v>26379</v>
      </c>
      <c r="C448" s="85" t="s">
        <v>3946</v>
      </c>
      <c r="D448" s="85" t="str">
        <f t="shared" si="13"/>
        <v>KLINIČKI BOLNIČKI CENTAR RIJEKA (26379)</v>
      </c>
      <c r="E448" s="85" t="s">
        <v>3947</v>
      </c>
      <c r="F448" s="85" t="s">
        <v>108</v>
      </c>
      <c r="G448" s="96">
        <v>3368041</v>
      </c>
      <c r="H448" s="97" t="s">
        <v>3948</v>
      </c>
      <c r="J448" s="88"/>
    </row>
    <row r="449" spans="1:10" ht="15" customHeight="1">
      <c r="A449" s="94">
        <f t="shared" si="14"/>
        <v>446</v>
      </c>
      <c r="B449" s="95">
        <v>26395</v>
      </c>
      <c r="C449" s="85" t="s">
        <v>3949</v>
      </c>
      <c r="D449" s="85" t="str">
        <f t="shared" si="13"/>
        <v>KLINIČKI BOLNIČKI CENTAR SESTRE MILOSRDNICE (26395)</v>
      </c>
      <c r="E449" s="85" t="s">
        <v>3950</v>
      </c>
      <c r="F449" s="85" t="s">
        <v>20</v>
      </c>
      <c r="G449" s="96">
        <v>3208036</v>
      </c>
      <c r="H449" s="97" t="s">
        <v>3951</v>
      </c>
      <c r="J449" s="88"/>
    </row>
    <row r="450" spans="1:10" ht="15" customHeight="1">
      <c r="A450" s="94">
        <f t="shared" si="14"/>
        <v>447</v>
      </c>
      <c r="B450" s="95">
        <v>26418</v>
      </c>
      <c r="C450" s="105" t="s">
        <v>3952</v>
      </c>
      <c r="D450" s="85" t="str">
        <f t="shared" si="13"/>
        <v>KLINIČKI BOLNIČKI CENTAR SPLIT (26418)</v>
      </c>
      <c r="E450" s="85" t="s">
        <v>3953</v>
      </c>
      <c r="F450" s="85" t="s">
        <v>155</v>
      </c>
      <c r="G450" s="96">
        <v>242870</v>
      </c>
      <c r="H450" s="97" t="s">
        <v>3954</v>
      </c>
      <c r="J450" s="88"/>
    </row>
    <row r="451" spans="1:10" ht="15" customHeight="1">
      <c r="A451" s="94">
        <f t="shared" si="14"/>
        <v>448</v>
      </c>
      <c r="B451" s="95">
        <v>38069</v>
      </c>
      <c r="C451" s="85" t="s">
        <v>3955</v>
      </c>
      <c r="D451" s="85" t="str">
        <f t="shared" si="13"/>
        <v>KLINIČKI BOLNIČKI CENTAR ZAGREB (38069)</v>
      </c>
      <c r="E451" s="85" t="s">
        <v>3956</v>
      </c>
      <c r="F451" s="85" t="s">
        <v>20</v>
      </c>
      <c r="G451" s="96">
        <v>3270777</v>
      </c>
      <c r="H451" s="97" t="s">
        <v>3957</v>
      </c>
      <c r="J451" s="88"/>
    </row>
    <row r="452" spans="1:10" ht="15" customHeight="1">
      <c r="A452" s="94">
        <f t="shared" si="14"/>
        <v>449</v>
      </c>
      <c r="B452" s="95">
        <v>47893</v>
      </c>
      <c r="C452" s="85" t="s">
        <v>3958</v>
      </c>
      <c r="D452" s="85" t="str">
        <f t="shared" ref="D452:D515" si="15">C452&amp;" ("&amp;B452&amp;")"</f>
        <v>KLINIKA ZA DJEČJE BOLESTI ZAGREB (47893)</v>
      </c>
      <c r="E452" s="85" t="s">
        <v>3959</v>
      </c>
      <c r="F452" s="85" t="s">
        <v>20</v>
      </c>
      <c r="G452" s="96">
        <v>2874989</v>
      </c>
      <c r="H452" s="97" t="s">
        <v>3960</v>
      </c>
      <c r="J452" s="88"/>
    </row>
    <row r="453" spans="1:10" ht="15" customHeight="1">
      <c r="A453" s="94">
        <f t="shared" si="14"/>
        <v>450</v>
      </c>
      <c r="B453" s="95">
        <v>26459</v>
      </c>
      <c r="C453" s="85" t="s">
        <v>3961</v>
      </c>
      <c r="D453" s="85" t="str">
        <f t="shared" si="15"/>
        <v>KLINIKA ZA INFEKTIVNE BOLESTI DR. FRAN MIHALJEVIĆ (26459)</v>
      </c>
      <c r="E453" s="85" t="s">
        <v>3962</v>
      </c>
      <c r="F453" s="85" t="s">
        <v>20</v>
      </c>
      <c r="G453" s="96">
        <v>3270793</v>
      </c>
      <c r="H453" s="97" t="s">
        <v>3963</v>
      </c>
      <c r="J453" s="88"/>
    </row>
    <row r="454" spans="1:10" ht="15" customHeight="1">
      <c r="A454" s="94">
        <f t="shared" si="14"/>
        <v>451</v>
      </c>
      <c r="B454" s="95">
        <v>26426</v>
      </c>
      <c r="C454" s="105" t="s">
        <v>3964</v>
      </c>
      <c r="D454" s="85" t="str">
        <f t="shared" si="15"/>
        <v>KLINIKA ZA ORTOPEDIJU LOVRAN (26426)</v>
      </c>
      <c r="E454" s="85" t="s">
        <v>3965</v>
      </c>
      <c r="F454" s="85" t="s">
        <v>3321</v>
      </c>
      <c r="G454" s="96">
        <v>3090302</v>
      </c>
      <c r="H454" s="97" t="s">
        <v>3966</v>
      </c>
      <c r="J454" s="88"/>
    </row>
    <row r="455" spans="1:10" ht="15" customHeight="1">
      <c r="A455" s="94">
        <f t="shared" si="14"/>
        <v>452</v>
      </c>
      <c r="B455" s="95">
        <v>38028</v>
      </c>
      <c r="C455" s="105" t="s">
        <v>3967</v>
      </c>
      <c r="D455" s="85" t="str">
        <f t="shared" si="15"/>
        <v>NACIONALNA MEMORIJALNA BOLNICA VUKOVAR (38028)</v>
      </c>
      <c r="E455" s="112" t="s">
        <v>3968</v>
      </c>
      <c r="F455" s="112" t="s">
        <v>305</v>
      </c>
      <c r="G455" s="107" t="s">
        <v>3969</v>
      </c>
      <c r="H455" s="113">
        <v>54896856295</v>
      </c>
      <c r="J455" s="88"/>
    </row>
    <row r="456" spans="1:10" ht="15" customHeight="1">
      <c r="A456" s="94">
        <f t="shared" si="14"/>
        <v>453</v>
      </c>
      <c r="B456" s="95">
        <v>38655</v>
      </c>
      <c r="C456" s="85" t="s">
        <v>3970</v>
      </c>
      <c r="D456" s="85" t="str">
        <f t="shared" si="15"/>
        <v>DOM ZDRAVLJA MINISTARSTVA UNUTARNJIH POSLOVA REPUBLIKE HRVATSKE (38655)</v>
      </c>
      <c r="E456" s="85" t="s">
        <v>3971</v>
      </c>
      <c r="F456" s="85" t="s">
        <v>20</v>
      </c>
      <c r="G456" s="96">
        <v>3274314</v>
      </c>
      <c r="H456" s="97" t="s">
        <v>3972</v>
      </c>
      <c r="J456" s="88"/>
    </row>
    <row r="457" spans="1:10" ht="15" customHeight="1">
      <c r="A457" s="94">
        <f t="shared" si="14"/>
        <v>454</v>
      </c>
      <c r="B457" s="95">
        <v>44573</v>
      </c>
      <c r="C457" s="85" t="s">
        <v>3973</v>
      </c>
      <c r="D457" s="85" t="str">
        <f t="shared" si="15"/>
        <v>HRVATSKI ZAVOD ZA HITNU MEDICINU (44573)</v>
      </c>
      <c r="E457" s="85" t="s">
        <v>3974</v>
      </c>
      <c r="F457" s="85" t="s">
        <v>20</v>
      </c>
      <c r="G457" s="96">
        <v>2536145</v>
      </c>
      <c r="H457" s="97" t="s">
        <v>3975</v>
      </c>
      <c r="J457" s="88"/>
    </row>
    <row r="458" spans="1:10" ht="15" customHeight="1">
      <c r="A458" s="94">
        <f t="shared" si="14"/>
        <v>455</v>
      </c>
      <c r="B458" s="95">
        <v>26346</v>
      </c>
      <c r="C458" s="85" t="s">
        <v>3976</v>
      </c>
      <c r="D458" s="85" t="str">
        <f t="shared" si="15"/>
        <v>HRVATSKI ZAVOD ZA JAVNO ZDRAVSTVO (26346)</v>
      </c>
      <c r="E458" s="85" t="s">
        <v>3977</v>
      </c>
      <c r="F458" s="85" t="s">
        <v>20</v>
      </c>
      <c r="G458" s="96">
        <v>3270963</v>
      </c>
      <c r="H458" s="97" t="s">
        <v>3978</v>
      </c>
      <c r="J458" s="88"/>
    </row>
    <row r="459" spans="1:10" ht="15" customHeight="1">
      <c r="A459" s="94">
        <f t="shared" si="14"/>
        <v>456</v>
      </c>
      <c r="B459" s="95">
        <v>26354</v>
      </c>
      <c r="C459" s="85" t="s">
        <v>3979</v>
      </c>
      <c r="D459" s="85" t="str">
        <f t="shared" si="15"/>
        <v>HRVATSKI ZAVOD ZA TRANSFUZIJSKU MEDICINU (26354)</v>
      </c>
      <c r="E459" s="85" t="s">
        <v>3980</v>
      </c>
      <c r="F459" s="85" t="s">
        <v>20</v>
      </c>
      <c r="G459" s="96">
        <v>3281973</v>
      </c>
      <c r="H459" s="97" t="s">
        <v>3981</v>
      </c>
      <c r="J459" s="88"/>
    </row>
    <row r="460" spans="1:10" ht="15" customHeight="1">
      <c r="A460" s="94">
        <f t="shared" si="14"/>
        <v>457</v>
      </c>
      <c r="B460" s="95">
        <v>23616</v>
      </c>
      <c r="C460" s="85" t="s">
        <v>3982</v>
      </c>
      <c r="D460" s="85" t="str">
        <f t="shared" si="15"/>
        <v>IMUNOLOŠKI ZAVOD (23616)</v>
      </c>
      <c r="E460" s="85" t="s">
        <v>3983</v>
      </c>
      <c r="F460" s="85" t="s">
        <v>20</v>
      </c>
      <c r="G460" s="98" t="s">
        <v>3984</v>
      </c>
      <c r="H460" s="116" t="s">
        <v>3985</v>
      </c>
      <c r="J460" s="88"/>
    </row>
    <row r="461" spans="1:10" ht="15" customHeight="1">
      <c r="A461" s="82">
        <f t="shared" si="14"/>
        <v>458</v>
      </c>
      <c r="B461" s="90">
        <v>21828</v>
      </c>
      <c r="C461" s="91" t="s">
        <v>3986</v>
      </c>
      <c r="D461" s="85" t="str">
        <f t="shared" si="15"/>
        <v>HRVATSKA AKADEMIJA ZNANOSTI I UMJETNOSTI (21828)</v>
      </c>
      <c r="E461" s="91" t="s">
        <v>3987</v>
      </c>
      <c r="F461" s="91" t="s">
        <v>20</v>
      </c>
      <c r="G461" s="92">
        <v>3205207</v>
      </c>
      <c r="H461" s="93" t="s">
        <v>3988</v>
      </c>
      <c r="J461" s="88"/>
    </row>
    <row r="462" spans="1:10" ht="15" customHeight="1">
      <c r="A462" s="82">
        <f t="shared" si="14"/>
        <v>459</v>
      </c>
      <c r="B462" s="90">
        <v>51441</v>
      </c>
      <c r="C462" s="91" t="s">
        <v>3989</v>
      </c>
      <c r="D462" s="85" t="str">
        <f t="shared" si="15"/>
        <v>MINISTARSTVO PRAVOSUĐA I UPRAVE (51441)</v>
      </c>
      <c r="E462" s="91" t="s">
        <v>3990</v>
      </c>
      <c r="F462" s="91" t="s">
        <v>20</v>
      </c>
      <c r="G462" s="92">
        <v>5287260</v>
      </c>
      <c r="H462" s="93" t="s">
        <v>3991</v>
      </c>
      <c r="I462" s="117"/>
      <c r="J462" s="88"/>
    </row>
    <row r="463" spans="1:10" ht="15" customHeight="1">
      <c r="A463" s="94">
        <f t="shared" si="14"/>
        <v>460</v>
      </c>
      <c r="B463" s="95">
        <v>45978</v>
      </c>
      <c r="C463" s="85" t="s">
        <v>3992</v>
      </c>
      <c r="D463" s="85" t="str">
        <f t="shared" si="15"/>
        <v>PRAVOSUDNA AKADEMIJA (45978)</v>
      </c>
      <c r="E463" s="85" t="s">
        <v>3990</v>
      </c>
      <c r="F463" s="85" t="s">
        <v>20</v>
      </c>
      <c r="G463" s="96" t="s">
        <v>3993</v>
      </c>
      <c r="H463" s="118" t="s">
        <v>3994</v>
      </c>
      <c r="J463" s="88"/>
    </row>
    <row r="464" spans="1:10" ht="15" customHeight="1">
      <c r="A464" s="94">
        <f t="shared" si="14"/>
        <v>461</v>
      </c>
      <c r="B464" s="95">
        <v>47668</v>
      </c>
      <c r="C464" s="85" t="s">
        <v>3995</v>
      </c>
      <c r="D464" s="85" t="str">
        <f t="shared" si="15"/>
        <v>CENTAR ZA DIJAGNOSTIKU U ZAGREBU (47668)</v>
      </c>
      <c r="E464" s="85" t="s">
        <v>3996</v>
      </c>
      <c r="F464" s="85" t="s">
        <v>445</v>
      </c>
      <c r="G464" s="96" t="s">
        <v>3997</v>
      </c>
      <c r="H464" s="118">
        <v>95770301332</v>
      </c>
      <c r="J464" s="88"/>
    </row>
    <row r="465" spans="1:10" ht="15" customHeight="1">
      <c r="A465" s="94">
        <f t="shared" si="14"/>
        <v>462</v>
      </c>
      <c r="B465" s="95">
        <v>24086</v>
      </c>
      <c r="C465" s="85" t="s">
        <v>3998</v>
      </c>
      <c r="D465" s="85" t="str">
        <f t="shared" si="15"/>
        <v>CENTAR ZA IZOBRAZBU  (24086)</v>
      </c>
      <c r="E465" s="85" t="s">
        <v>3996</v>
      </c>
      <c r="F465" s="85" t="s">
        <v>20</v>
      </c>
      <c r="G465" s="96">
        <v>1740024</v>
      </c>
      <c r="H465" s="97" t="s">
        <v>3999</v>
      </c>
      <c r="J465" s="88"/>
    </row>
    <row r="466" spans="1:10" ht="15" customHeight="1">
      <c r="A466" s="94">
        <f t="shared" si="14"/>
        <v>463</v>
      </c>
      <c r="B466" s="95">
        <v>20727</v>
      </c>
      <c r="C466" s="85" t="s">
        <v>4000</v>
      </c>
      <c r="D466" s="85" t="str">
        <f t="shared" si="15"/>
        <v>KAZNIONICA U GLINI (20727)</v>
      </c>
      <c r="E466" s="85" t="s">
        <v>4001</v>
      </c>
      <c r="F466" s="85" t="s">
        <v>3586</v>
      </c>
      <c r="G466" s="96">
        <v>1149695</v>
      </c>
      <c r="H466" s="97" t="s">
        <v>4002</v>
      </c>
      <c r="J466" s="88"/>
    </row>
    <row r="467" spans="1:10" ht="15" customHeight="1">
      <c r="A467" s="94">
        <f t="shared" si="14"/>
        <v>464</v>
      </c>
      <c r="B467" s="95">
        <v>3164</v>
      </c>
      <c r="C467" s="85" t="s">
        <v>4003</v>
      </c>
      <c r="D467" s="85" t="str">
        <f t="shared" si="15"/>
        <v>KAZNIONICA U LEPOGLAVI (3164)</v>
      </c>
      <c r="E467" s="85" t="s">
        <v>4004</v>
      </c>
      <c r="F467" s="85" t="s">
        <v>4005</v>
      </c>
      <c r="G467" s="96">
        <v>3125971</v>
      </c>
      <c r="H467" s="97" t="s">
        <v>4006</v>
      </c>
      <c r="J467" s="88"/>
    </row>
    <row r="468" spans="1:10" ht="15" customHeight="1">
      <c r="A468" s="94">
        <f t="shared" si="14"/>
        <v>465</v>
      </c>
      <c r="B468" s="95">
        <v>3172</v>
      </c>
      <c r="C468" s="85" t="s">
        <v>4007</v>
      </c>
      <c r="D468" s="85" t="str">
        <f t="shared" si="15"/>
        <v>KAZNIONICA U LIPOVICI - POPOVAČA (3172)</v>
      </c>
      <c r="E468" s="85" t="s">
        <v>4008</v>
      </c>
      <c r="F468" s="85" t="s">
        <v>4009</v>
      </c>
      <c r="G468" s="96">
        <v>3331482</v>
      </c>
      <c r="H468" s="97" t="s">
        <v>4010</v>
      </c>
      <c r="J468" s="88"/>
    </row>
    <row r="469" spans="1:10" ht="15" customHeight="1">
      <c r="A469" s="94">
        <f t="shared" si="14"/>
        <v>466</v>
      </c>
      <c r="B469" s="95">
        <v>50395</v>
      </c>
      <c r="C469" s="85" t="s">
        <v>4011</v>
      </c>
      <c r="D469" s="85" t="str">
        <f t="shared" si="15"/>
        <v>KAZNIONICA U POŽEGI (50395)</v>
      </c>
      <c r="E469" s="85" t="s">
        <v>4012</v>
      </c>
      <c r="F469" s="85" t="s">
        <v>3363</v>
      </c>
      <c r="G469" s="96">
        <v>4982495</v>
      </c>
      <c r="H469" s="97" t="s">
        <v>4013</v>
      </c>
      <c r="J469" s="88"/>
    </row>
    <row r="470" spans="1:10" ht="15" customHeight="1">
      <c r="A470" s="94">
        <f t="shared" si="14"/>
        <v>467</v>
      </c>
      <c r="B470" s="95">
        <v>3197</v>
      </c>
      <c r="C470" s="85" t="s">
        <v>4014</v>
      </c>
      <c r="D470" s="85" t="str">
        <f t="shared" si="15"/>
        <v>KAZNIONICA U TUROPOLJU (3197)</v>
      </c>
      <c r="E470" s="85" t="s">
        <v>4015</v>
      </c>
      <c r="F470" s="85" t="s">
        <v>2941</v>
      </c>
      <c r="G470" s="96">
        <v>3230015</v>
      </c>
      <c r="H470" s="97" t="s">
        <v>4016</v>
      </c>
      <c r="J470" s="88"/>
    </row>
    <row r="471" spans="1:10" ht="15" customHeight="1">
      <c r="A471" s="94">
        <f t="shared" si="14"/>
        <v>468</v>
      </c>
      <c r="B471" s="95">
        <v>3201</v>
      </c>
      <c r="C471" s="85" t="s">
        <v>4017</v>
      </c>
      <c r="D471" s="85" t="str">
        <f t="shared" si="15"/>
        <v>KAZNIONICA U VALTURI (3201)</v>
      </c>
      <c r="E471" s="85" t="s">
        <v>4018</v>
      </c>
      <c r="F471" s="85" t="s">
        <v>95</v>
      </c>
      <c r="G471" s="96">
        <v>3221784</v>
      </c>
      <c r="H471" s="97" t="s">
        <v>4019</v>
      </c>
      <c r="J471" s="88"/>
    </row>
    <row r="472" spans="1:10" ht="15" customHeight="1">
      <c r="A472" s="94">
        <f t="shared" si="14"/>
        <v>469</v>
      </c>
      <c r="B472" s="95">
        <v>3156</v>
      </c>
      <c r="C472" s="85" t="s">
        <v>4020</v>
      </c>
      <c r="D472" s="85" t="str">
        <f t="shared" si="15"/>
        <v>ODGOJNI ZAVOD TUROPOLJE (3156)</v>
      </c>
      <c r="E472" s="85" t="s">
        <v>4021</v>
      </c>
      <c r="F472" s="85" t="s">
        <v>2941</v>
      </c>
      <c r="G472" s="96">
        <v>3126498</v>
      </c>
      <c r="H472" s="97" t="s">
        <v>4022</v>
      </c>
      <c r="J472" s="88"/>
    </row>
    <row r="473" spans="1:10" ht="15" customHeight="1">
      <c r="A473" s="94">
        <f t="shared" si="14"/>
        <v>470</v>
      </c>
      <c r="B473" s="95">
        <v>46614</v>
      </c>
      <c r="C473" s="85" t="s">
        <v>4023</v>
      </c>
      <c r="D473" s="85" t="str">
        <f t="shared" si="15"/>
        <v>ODGOJNI ZAVOD U POŽEGI (46614)</v>
      </c>
      <c r="E473" s="85" t="s">
        <v>4012</v>
      </c>
      <c r="F473" s="85" t="s">
        <v>3363</v>
      </c>
      <c r="G473" s="96">
        <v>3342719</v>
      </c>
      <c r="H473" s="97" t="s">
        <v>4024</v>
      </c>
      <c r="J473" s="88"/>
    </row>
    <row r="474" spans="1:10" ht="15" customHeight="1">
      <c r="A474" s="94">
        <f t="shared" si="14"/>
        <v>471</v>
      </c>
      <c r="B474" s="95">
        <v>3210</v>
      </c>
      <c r="C474" s="85" t="s">
        <v>4025</v>
      </c>
      <c r="D474" s="85" t="str">
        <f t="shared" si="15"/>
        <v>ZATVOR U BJELOVARU (3210)</v>
      </c>
      <c r="E474" s="85" t="s">
        <v>4026</v>
      </c>
      <c r="F474" s="85" t="s">
        <v>3011</v>
      </c>
      <c r="G474" s="96">
        <v>3331369</v>
      </c>
      <c r="H474" s="97" t="s">
        <v>4027</v>
      </c>
      <c r="J474" s="88"/>
    </row>
    <row r="475" spans="1:10" ht="15" customHeight="1">
      <c r="A475" s="94">
        <f t="shared" si="14"/>
        <v>472</v>
      </c>
      <c r="B475" s="95">
        <v>3228</v>
      </c>
      <c r="C475" s="85" t="s">
        <v>4028</v>
      </c>
      <c r="D475" s="85" t="str">
        <f t="shared" si="15"/>
        <v>ZATVOR U DUBROVNIKU  (3228)</v>
      </c>
      <c r="E475" s="85" t="s">
        <v>4029</v>
      </c>
      <c r="F475" s="85" t="s">
        <v>103</v>
      </c>
      <c r="G475" s="96">
        <v>3312062</v>
      </c>
      <c r="H475" s="97" t="s">
        <v>4030</v>
      </c>
      <c r="J475" s="88"/>
    </row>
    <row r="476" spans="1:10" ht="15" customHeight="1">
      <c r="A476" s="94">
        <f t="shared" si="14"/>
        <v>473</v>
      </c>
      <c r="B476" s="95">
        <v>3236</v>
      </c>
      <c r="C476" s="85" t="s">
        <v>4031</v>
      </c>
      <c r="D476" s="85" t="str">
        <f t="shared" si="15"/>
        <v>ZATVOR U GOSPIĆU (3236)</v>
      </c>
      <c r="E476" s="85" t="s">
        <v>4032</v>
      </c>
      <c r="F476" s="85" t="s">
        <v>313</v>
      </c>
      <c r="G476" s="96">
        <v>3345971</v>
      </c>
      <c r="H476" s="97" t="s">
        <v>4033</v>
      </c>
      <c r="J476" s="88"/>
    </row>
    <row r="477" spans="1:10" ht="15" customHeight="1">
      <c r="A477" s="94">
        <f t="shared" si="14"/>
        <v>474</v>
      </c>
      <c r="B477" s="95">
        <v>3244</v>
      </c>
      <c r="C477" s="85" t="s">
        <v>4034</v>
      </c>
      <c r="D477" s="85" t="str">
        <f t="shared" si="15"/>
        <v>ZATVOR U KARLOVCU (3244)</v>
      </c>
      <c r="E477" s="85" t="s">
        <v>4035</v>
      </c>
      <c r="F477" s="85" t="s">
        <v>317</v>
      </c>
      <c r="G477" s="96">
        <v>3141667</v>
      </c>
      <c r="H477" s="97" t="s">
        <v>4036</v>
      </c>
      <c r="J477" s="88"/>
    </row>
    <row r="478" spans="1:10" ht="15" customHeight="1">
      <c r="A478" s="94">
        <f t="shared" si="14"/>
        <v>475</v>
      </c>
      <c r="B478" s="95">
        <v>3252</v>
      </c>
      <c r="C478" s="85" t="s">
        <v>4037</v>
      </c>
      <c r="D478" s="85" t="str">
        <f t="shared" si="15"/>
        <v>ZATVOR U OSIJEKU (3252)</v>
      </c>
      <c r="E478" s="85" t="s">
        <v>4038</v>
      </c>
      <c r="F478" s="85" t="s">
        <v>39</v>
      </c>
      <c r="G478" s="96">
        <v>3055264</v>
      </c>
      <c r="H478" s="97" t="s">
        <v>4039</v>
      </c>
      <c r="J478" s="88"/>
    </row>
    <row r="479" spans="1:10" ht="15" customHeight="1">
      <c r="A479" s="94">
        <f t="shared" si="14"/>
        <v>476</v>
      </c>
      <c r="B479" s="95">
        <v>50400</v>
      </c>
      <c r="C479" s="85" t="s">
        <v>4040</v>
      </c>
      <c r="D479" s="85" t="str">
        <f t="shared" si="15"/>
        <v>ZATVOR U POŽEGI (50400)</v>
      </c>
      <c r="E479" s="85" t="s">
        <v>4041</v>
      </c>
      <c r="F479" s="85" t="s">
        <v>3363</v>
      </c>
      <c r="G479" s="96">
        <v>4982533</v>
      </c>
      <c r="H479" s="97" t="s">
        <v>4042</v>
      </c>
      <c r="J479" s="88"/>
    </row>
    <row r="480" spans="1:10" ht="15" customHeight="1">
      <c r="A480" s="94">
        <f t="shared" si="14"/>
        <v>477</v>
      </c>
      <c r="B480" s="95">
        <v>3277</v>
      </c>
      <c r="C480" s="85" t="s">
        <v>4043</v>
      </c>
      <c r="D480" s="85" t="str">
        <f t="shared" si="15"/>
        <v>ZATVOR U PULI (3277)</v>
      </c>
      <c r="E480" s="85" t="s">
        <v>4044</v>
      </c>
      <c r="F480" s="85" t="s">
        <v>95</v>
      </c>
      <c r="G480" s="96">
        <v>3227693</v>
      </c>
      <c r="H480" s="97" t="s">
        <v>4045</v>
      </c>
      <c r="J480" s="88"/>
    </row>
    <row r="481" spans="1:10" ht="15" customHeight="1">
      <c r="A481" s="94">
        <f t="shared" si="14"/>
        <v>478</v>
      </c>
      <c r="B481" s="95">
        <v>3285</v>
      </c>
      <c r="C481" s="85" t="s">
        <v>4046</v>
      </c>
      <c r="D481" s="85" t="str">
        <f t="shared" si="15"/>
        <v>ZATVOR U RIJECI (3285)</v>
      </c>
      <c r="E481" s="85" t="s">
        <v>4047</v>
      </c>
      <c r="F481" s="85" t="s">
        <v>108</v>
      </c>
      <c r="G481" s="96">
        <v>3341640</v>
      </c>
      <c r="H481" s="97" t="s">
        <v>4048</v>
      </c>
      <c r="J481" s="88"/>
    </row>
    <row r="482" spans="1:10" ht="15" customHeight="1">
      <c r="A482" s="94">
        <f t="shared" si="14"/>
        <v>479</v>
      </c>
      <c r="B482" s="95">
        <v>3293</v>
      </c>
      <c r="C482" s="85" t="s">
        <v>4049</v>
      </c>
      <c r="D482" s="85" t="str">
        <f t="shared" si="15"/>
        <v>ZATVOR U SISKU (3293)</v>
      </c>
      <c r="E482" s="85" t="s">
        <v>4050</v>
      </c>
      <c r="F482" s="85" t="s">
        <v>267</v>
      </c>
      <c r="G482" s="96">
        <v>3314707</v>
      </c>
      <c r="H482" s="97" t="s">
        <v>4051</v>
      </c>
      <c r="J482" s="88"/>
    </row>
    <row r="483" spans="1:10" ht="15" customHeight="1">
      <c r="A483" s="94">
        <f t="shared" si="14"/>
        <v>480</v>
      </c>
      <c r="B483" s="95">
        <v>3308</v>
      </c>
      <c r="C483" s="85" t="s">
        <v>4052</v>
      </c>
      <c r="D483" s="85" t="str">
        <f t="shared" si="15"/>
        <v>ZATVOR U SPLITU (3308)</v>
      </c>
      <c r="E483" s="85" t="s">
        <v>4053</v>
      </c>
      <c r="F483" s="85" t="s">
        <v>155</v>
      </c>
      <c r="G483" s="96">
        <v>3148262</v>
      </c>
      <c r="H483" s="97" t="s">
        <v>4054</v>
      </c>
      <c r="J483" s="88"/>
    </row>
    <row r="484" spans="1:10" ht="15" customHeight="1">
      <c r="A484" s="94">
        <f t="shared" si="14"/>
        <v>481</v>
      </c>
      <c r="B484" s="95">
        <v>3316</v>
      </c>
      <c r="C484" s="85" t="s">
        <v>4055</v>
      </c>
      <c r="D484" s="85" t="str">
        <f t="shared" si="15"/>
        <v>ZATVOR U ŠIBENIKU (3316)</v>
      </c>
      <c r="E484" s="85" t="s">
        <v>4056</v>
      </c>
      <c r="F484" s="85" t="s">
        <v>324</v>
      </c>
      <c r="G484" s="96">
        <v>3060870</v>
      </c>
      <c r="H484" s="97" t="s">
        <v>4057</v>
      </c>
      <c r="J484" s="88"/>
    </row>
    <row r="485" spans="1:10" ht="15" customHeight="1">
      <c r="A485" s="94">
        <f t="shared" si="14"/>
        <v>482</v>
      </c>
      <c r="B485" s="95">
        <v>3324</v>
      </c>
      <c r="C485" s="85" t="s">
        <v>4058</v>
      </c>
      <c r="D485" s="85" t="str">
        <f t="shared" si="15"/>
        <v>ZATVOR U VARAŽDINU (3324)</v>
      </c>
      <c r="E485" s="85" t="s">
        <v>4059</v>
      </c>
      <c r="F485" s="85" t="s">
        <v>27</v>
      </c>
      <c r="G485" s="96">
        <v>3048560</v>
      </c>
      <c r="H485" s="97" t="s">
        <v>4060</v>
      </c>
      <c r="J485" s="88"/>
    </row>
    <row r="486" spans="1:10" ht="15" customHeight="1">
      <c r="A486" s="94">
        <f t="shared" si="14"/>
        <v>483</v>
      </c>
      <c r="B486" s="95">
        <v>3332</v>
      </c>
      <c r="C486" s="85" t="s">
        <v>4061</v>
      </c>
      <c r="D486" s="85" t="str">
        <f t="shared" si="15"/>
        <v>ZATVOR U ZADRU (3332)</v>
      </c>
      <c r="E486" s="85" t="s">
        <v>4062</v>
      </c>
      <c r="F486" s="85" t="s">
        <v>196</v>
      </c>
      <c r="G486" s="96">
        <v>3159973</v>
      </c>
      <c r="H486" s="97" t="s">
        <v>4063</v>
      </c>
      <c r="J486" s="88"/>
    </row>
    <row r="487" spans="1:10" ht="15" customHeight="1">
      <c r="A487" s="94">
        <f t="shared" si="14"/>
        <v>484</v>
      </c>
      <c r="B487" s="95">
        <v>3349</v>
      </c>
      <c r="C487" s="85" t="s">
        <v>4064</v>
      </c>
      <c r="D487" s="85" t="str">
        <f t="shared" si="15"/>
        <v>ZATVOR U ZAGREBU (3349)</v>
      </c>
      <c r="E487" s="85" t="s">
        <v>3996</v>
      </c>
      <c r="F487" s="85" t="s">
        <v>20</v>
      </c>
      <c r="G487" s="96">
        <v>3226476</v>
      </c>
      <c r="H487" s="97" t="s">
        <v>4065</v>
      </c>
      <c r="J487" s="88"/>
    </row>
    <row r="488" spans="1:10" ht="15" customHeight="1">
      <c r="A488" s="94">
        <f t="shared" si="14"/>
        <v>485</v>
      </c>
      <c r="B488" s="95">
        <v>3148</v>
      </c>
      <c r="C488" s="85" t="s">
        <v>4066</v>
      </c>
      <c r="D488" s="85" t="str">
        <f t="shared" si="15"/>
        <v>ZATVORSKA BOLNICA U ZAGREBU (3148)</v>
      </c>
      <c r="E488" s="85" t="s">
        <v>4067</v>
      </c>
      <c r="F488" s="85" t="s">
        <v>20</v>
      </c>
      <c r="G488" s="96">
        <v>3283089</v>
      </c>
      <c r="H488" s="97" t="s">
        <v>4068</v>
      </c>
      <c r="J488" s="88"/>
    </row>
    <row r="489" spans="1:10" ht="15" customHeight="1">
      <c r="A489" s="94">
        <f t="shared" si="14"/>
        <v>486</v>
      </c>
      <c r="B489" s="95">
        <v>3357</v>
      </c>
      <c r="C489" s="85" t="s">
        <v>4069</v>
      </c>
      <c r="D489" s="85" t="str">
        <f t="shared" si="15"/>
        <v>VRHOVNI SUD REPUBLIKE HRVATSKE (3357)</v>
      </c>
      <c r="E489" s="85" t="s">
        <v>4070</v>
      </c>
      <c r="F489" s="85" t="s">
        <v>20</v>
      </c>
      <c r="G489" s="96">
        <v>3206050</v>
      </c>
      <c r="H489" s="97" t="s">
        <v>4071</v>
      </c>
      <c r="J489" s="88"/>
    </row>
    <row r="490" spans="1:10" ht="15" customHeight="1">
      <c r="A490" s="94">
        <f t="shared" si="14"/>
        <v>487</v>
      </c>
      <c r="B490" s="95">
        <v>3582</v>
      </c>
      <c r="C490" s="85" t="s">
        <v>4072</v>
      </c>
      <c r="D490" s="85" t="str">
        <f t="shared" si="15"/>
        <v>VISOKI TRGOVAČKI SUD REPUBLIKE HRVATSKE (3582)</v>
      </c>
      <c r="E490" s="85" t="s">
        <v>4073</v>
      </c>
      <c r="F490" s="85" t="s">
        <v>20</v>
      </c>
      <c r="G490" s="96">
        <v>3271064</v>
      </c>
      <c r="H490" s="97" t="s">
        <v>4074</v>
      </c>
      <c r="J490" s="88"/>
    </row>
    <row r="491" spans="1:10" ht="15" customHeight="1">
      <c r="A491" s="94">
        <f t="shared" si="14"/>
        <v>488</v>
      </c>
      <c r="B491" s="95">
        <v>20639</v>
      </c>
      <c r="C491" s="85" t="s">
        <v>4075</v>
      </c>
      <c r="D491" s="85" t="str">
        <f t="shared" si="15"/>
        <v>VISOKI UPRAVNI SUD REPUBLIKE HRVATSKE (20639)</v>
      </c>
      <c r="E491" s="85" t="s">
        <v>4076</v>
      </c>
      <c r="F491" s="85" t="s">
        <v>20</v>
      </c>
      <c r="G491" s="96">
        <v>3232719</v>
      </c>
      <c r="H491" s="97" t="s">
        <v>4077</v>
      </c>
      <c r="J491" s="88"/>
    </row>
    <row r="492" spans="1:10" ht="15" customHeight="1">
      <c r="A492" s="94">
        <f t="shared" si="14"/>
        <v>489</v>
      </c>
      <c r="B492" s="95">
        <v>47140</v>
      </c>
      <c r="C492" s="85" t="s">
        <v>4078</v>
      </c>
      <c r="D492" s="85" t="str">
        <f t="shared" si="15"/>
        <v>UPRAVNI SUD U OSIJEKU (47140)</v>
      </c>
      <c r="E492" s="85" t="s">
        <v>4079</v>
      </c>
      <c r="F492" s="85" t="s">
        <v>39</v>
      </c>
      <c r="G492" s="96">
        <v>2790416</v>
      </c>
      <c r="H492" s="97" t="s">
        <v>4080</v>
      </c>
      <c r="J492" s="88"/>
    </row>
    <row r="493" spans="1:10" ht="15" customHeight="1">
      <c r="A493" s="94">
        <f t="shared" si="14"/>
        <v>490</v>
      </c>
      <c r="B493" s="95">
        <v>47158</v>
      </c>
      <c r="C493" s="85" t="s">
        <v>4081</v>
      </c>
      <c r="D493" s="85" t="str">
        <f t="shared" si="15"/>
        <v>UPRAVNI SUD U RIJECI (47158)</v>
      </c>
      <c r="E493" s="85" t="s">
        <v>4082</v>
      </c>
      <c r="F493" s="85" t="s">
        <v>108</v>
      </c>
      <c r="G493" s="96">
        <v>2790424</v>
      </c>
      <c r="H493" s="97" t="s">
        <v>4083</v>
      </c>
      <c r="J493" s="88"/>
    </row>
    <row r="494" spans="1:10" ht="15" customHeight="1">
      <c r="A494" s="94">
        <f t="shared" si="14"/>
        <v>491</v>
      </c>
      <c r="B494" s="95">
        <v>47203</v>
      </c>
      <c r="C494" s="85" t="s">
        <v>4084</v>
      </c>
      <c r="D494" s="85" t="str">
        <f t="shared" si="15"/>
        <v>UPRAVNI SUD U SPLITU (47203)</v>
      </c>
      <c r="E494" s="85" t="s">
        <v>4085</v>
      </c>
      <c r="F494" s="85" t="s">
        <v>155</v>
      </c>
      <c r="G494" s="96">
        <v>2790432</v>
      </c>
      <c r="H494" s="97" t="s">
        <v>4086</v>
      </c>
      <c r="J494" s="88"/>
    </row>
    <row r="495" spans="1:10" ht="15" customHeight="1">
      <c r="A495" s="94">
        <f t="shared" si="14"/>
        <v>492</v>
      </c>
      <c r="B495" s="95">
        <v>47199</v>
      </c>
      <c r="C495" s="85" t="s">
        <v>4087</v>
      </c>
      <c r="D495" s="85" t="str">
        <f t="shared" si="15"/>
        <v>UPRAVNI SUD U ZAGREBU (47199)</v>
      </c>
      <c r="E495" s="85" t="s">
        <v>4088</v>
      </c>
      <c r="F495" s="85" t="s">
        <v>20</v>
      </c>
      <c r="G495" s="96">
        <v>2790467</v>
      </c>
      <c r="H495" s="97" t="s">
        <v>4089</v>
      </c>
      <c r="J495" s="88"/>
    </row>
    <row r="496" spans="1:10" ht="15" customHeight="1">
      <c r="A496" s="94">
        <f t="shared" si="14"/>
        <v>493</v>
      </c>
      <c r="B496" s="95">
        <v>3365</v>
      </c>
      <c r="C496" s="85" t="s">
        <v>4090</v>
      </c>
      <c r="D496" s="85" t="str">
        <f t="shared" si="15"/>
        <v>DRŽAVNO ODVJETNIŠTVO REPUBLIKE HRVATSKE (3365)</v>
      </c>
      <c r="E496" s="85" t="s">
        <v>4091</v>
      </c>
      <c r="F496" s="85" t="s">
        <v>20</v>
      </c>
      <c r="G496" s="96">
        <v>3277151</v>
      </c>
      <c r="H496" s="97" t="s">
        <v>4092</v>
      </c>
      <c r="J496" s="88"/>
    </row>
    <row r="497" spans="1:10" ht="15" customHeight="1">
      <c r="A497" s="94">
        <f t="shared" si="14"/>
        <v>494</v>
      </c>
      <c r="B497" s="95">
        <v>47287</v>
      </c>
      <c r="C497" s="85" t="s">
        <v>4093</v>
      </c>
      <c r="D497" s="85" t="str">
        <f t="shared" si="15"/>
        <v>DRŽAVNO ODVJETNIČKO VIJEĆE (47287)</v>
      </c>
      <c r="E497" s="85" t="s">
        <v>3990</v>
      </c>
      <c r="F497" s="85" t="s">
        <v>20</v>
      </c>
      <c r="G497" s="96">
        <v>2797712</v>
      </c>
      <c r="H497" s="97" t="s">
        <v>4094</v>
      </c>
      <c r="J497" s="88"/>
    </row>
    <row r="498" spans="1:10" ht="15" customHeight="1">
      <c r="A498" s="94">
        <f t="shared" si="14"/>
        <v>495</v>
      </c>
      <c r="B498" s="95">
        <v>47295</v>
      </c>
      <c r="C498" s="85" t="s">
        <v>4095</v>
      </c>
      <c r="D498" s="85" t="str">
        <f t="shared" si="15"/>
        <v>DRŽAVNO SUDBENO VIJEĆE (47295)</v>
      </c>
      <c r="E498" s="85" t="s">
        <v>4096</v>
      </c>
      <c r="F498" s="85" t="s">
        <v>20</v>
      </c>
      <c r="G498" s="96">
        <v>2747987</v>
      </c>
      <c r="H498" s="97" t="s">
        <v>4097</v>
      </c>
      <c r="J498" s="88"/>
    </row>
    <row r="499" spans="1:10" ht="15" customHeight="1">
      <c r="A499" s="94">
        <f t="shared" si="14"/>
        <v>496</v>
      </c>
      <c r="B499" s="95">
        <v>3381</v>
      </c>
      <c r="C499" s="85" t="s">
        <v>4098</v>
      </c>
      <c r="D499" s="85" t="str">
        <f t="shared" si="15"/>
        <v>VISOKI PREKRŠAJNII SUD REPUBLIKE HRVATSKE (3381)</v>
      </c>
      <c r="E499" s="85" t="s">
        <v>4099</v>
      </c>
      <c r="F499" s="85" t="s">
        <v>20</v>
      </c>
      <c r="G499" s="96">
        <v>3206068</v>
      </c>
      <c r="H499" s="97" t="s">
        <v>4100</v>
      </c>
      <c r="J499" s="88"/>
    </row>
    <row r="500" spans="1:10" ht="15" customHeight="1">
      <c r="A500" s="94">
        <f t="shared" si="14"/>
        <v>497</v>
      </c>
      <c r="B500" s="95">
        <v>50928</v>
      </c>
      <c r="C500" s="85" t="s">
        <v>4101</v>
      </c>
      <c r="D500" s="85" t="str">
        <f t="shared" si="15"/>
        <v>VISOKI KAZNENI SUD REPUBLIKE HRVATSKE (50928)</v>
      </c>
      <c r="E500" s="85" t="s">
        <v>4102</v>
      </c>
      <c r="F500" s="85" t="s">
        <v>20</v>
      </c>
      <c r="G500" s="96">
        <v>5090890</v>
      </c>
      <c r="H500" s="97" t="s">
        <v>4103</v>
      </c>
      <c r="J500" s="88"/>
    </row>
    <row r="501" spans="1:10" ht="15" customHeight="1">
      <c r="A501" s="94">
        <f t="shared" si="14"/>
        <v>498</v>
      </c>
      <c r="B501" s="95">
        <v>20743</v>
      </c>
      <c r="C501" s="85" t="s">
        <v>4104</v>
      </c>
      <c r="D501" s="85" t="str">
        <f t="shared" si="15"/>
        <v>ŽUPANIJSKI SUD U BJELOVARU (20743)</v>
      </c>
      <c r="E501" s="85" t="s">
        <v>4105</v>
      </c>
      <c r="F501" s="85" t="s">
        <v>3011</v>
      </c>
      <c r="G501" s="96">
        <v>3308677</v>
      </c>
      <c r="H501" s="97" t="s">
        <v>4106</v>
      </c>
      <c r="J501" s="88"/>
    </row>
    <row r="502" spans="1:10" ht="15" customHeight="1">
      <c r="A502" s="94">
        <f t="shared" si="14"/>
        <v>499</v>
      </c>
      <c r="B502" s="95">
        <v>3390</v>
      </c>
      <c r="C502" s="85" t="s">
        <v>4107</v>
      </c>
      <c r="D502" s="85" t="str">
        <f t="shared" si="15"/>
        <v>ŽUPANIJSKI SUD U DUBROVNIKU (3390)</v>
      </c>
      <c r="E502" s="85" t="s">
        <v>4108</v>
      </c>
      <c r="F502" s="85" t="s">
        <v>103</v>
      </c>
      <c r="G502" s="96">
        <v>3304680</v>
      </c>
      <c r="H502" s="97" t="s">
        <v>4109</v>
      </c>
      <c r="J502" s="88"/>
    </row>
    <row r="503" spans="1:10" ht="15" customHeight="1">
      <c r="A503" s="94">
        <f t="shared" si="14"/>
        <v>500</v>
      </c>
      <c r="B503" s="95">
        <v>3412</v>
      </c>
      <c r="C503" s="85" t="s">
        <v>4110</v>
      </c>
      <c r="D503" s="85" t="str">
        <f t="shared" si="15"/>
        <v>ŽUPANIJSKI SUD U KARLOVCU (3412)</v>
      </c>
      <c r="E503" s="85" t="s">
        <v>4111</v>
      </c>
      <c r="F503" s="85" t="s">
        <v>317</v>
      </c>
      <c r="G503" s="96">
        <v>3123502</v>
      </c>
      <c r="H503" s="97" t="s">
        <v>4112</v>
      </c>
      <c r="J503" s="88"/>
    </row>
    <row r="504" spans="1:10" ht="15" customHeight="1">
      <c r="A504" s="94">
        <f t="shared" si="14"/>
        <v>501</v>
      </c>
      <c r="B504" s="95">
        <v>3429</v>
      </c>
      <c r="C504" s="85" t="s">
        <v>4113</v>
      </c>
      <c r="D504" s="85" t="str">
        <f t="shared" si="15"/>
        <v>ŽUPANIJSKI SUD U OSIJEKU (3429)</v>
      </c>
      <c r="E504" s="85" t="s">
        <v>4114</v>
      </c>
      <c r="F504" s="85" t="s">
        <v>39</v>
      </c>
      <c r="G504" s="96">
        <v>3014819</v>
      </c>
      <c r="H504" s="97" t="s">
        <v>4115</v>
      </c>
      <c r="J504" s="88"/>
    </row>
    <row r="505" spans="1:10" ht="15" customHeight="1">
      <c r="A505" s="94">
        <f t="shared" si="14"/>
        <v>502</v>
      </c>
      <c r="B505" s="95">
        <v>3445</v>
      </c>
      <c r="C505" s="85" t="s">
        <v>4116</v>
      </c>
      <c r="D505" s="85" t="str">
        <f t="shared" si="15"/>
        <v>ŽUPANIJSKI SUD U PULI - POLA (3445)</v>
      </c>
      <c r="E505" s="85" t="s">
        <v>4117</v>
      </c>
      <c r="F505" s="85" t="s">
        <v>4118</v>
      </c>
      <c r="G505" s="96">
        <v>3204138</v>
      </c>
      <c r="H505" s="97" t="s">
        <v>4119</v>
      </c>
      <c r="J505" s="88"/>
    </row>
    <row r="506" spans="1:10" ht="15" customHeight="1">
      <c r="A506" s="94">
        <f t="shared" si="14"/>
        <v>503</v>
      </c>
      <c r="B506" s="95">
        <v>3453</v>
      </c>
      <c r="C506" s="85" t="s">
        <v>4120</v>
      </c>
      <c r="D506" s="85" t="str">
        <f t="shared" si="15"/>
        <v>ŽUPANIJSKI SUD U RIJECI (3453)</v>
      </c>
      <c r="E506" s="85" t="s">
        <v>4121</v>
      </c>
      <c r="F506" s="85" t="s">
        <v>108</v>
      </c>
      <c r="G506" s="96">
        <v>3321401</v>
      </c>
      <c r="H506" s="97" t="s">
        <v>4122</v>
      </c>
      <c r="J506" s="88"/>
    </row>
    <row r="507" spans="1:10" ht="15" customHeight="1">
      <c r="A507" s="94">
        <f t="shared" si="14"/>
        <v>504</v>
      </c>
      <c r="B507" s="95">
        <v>3461</v>
      </c>
      <c r="C507" s="85" t="s">
        <v>4123</v>
      </c>
      <c r="D507" s="85" t="str">
        <f t="shared" si="15"/>
        <v>ŽUPANIJSKI SUD U SISKU (3461)</v>
      </c>
      <c r="E507" s="85" t="s">
        <v>4124</v>
      </c>
      <c r="F507" s="85" t="s">
        <v>267</v>
      </c>
      <c r="G507" s="96">
        <v>3314731</v>
      </c>
      <c r="H507" s="97" t="s">
        <v>4125</v>
      </c>
      <c r="J507" s="88"/>
    </row>
    <row r="508" spans="1:10" ht="15" customHeight="1">
      <c r="A508" s="94">
        <f t="shared" ref="A508:A571" si="16">+A507+1</f>
        <v>505</v>
      </c>
      <c r="B508" s="95">
        <v>20778</v>
      </c>
      <c r="C508" s="85" t="s">
        <v>4126</v>
      </c>
      <c r="D508" s="85" t="str">
        <f t="shared" si="15"/>
        <v>ŽUPANIJSKI SUD U SLAVONSKOM BRODU (20778)</v>
      </c>
      <c r="E508" s="85" t="s">
        <v>4127</v>
      </c>
      <c r="F508" s="85" t="s">
        <v>151</v>
      </c>
      <c r="G508" s="96">
        <v>1228226</v>
      </c>
      <c r="H508" s="97" t="s">
        <v>4128</v>
      </c>
      <c r="J508" s="88"/>
    </row>
    <row r="509" spans="1:10" ht="15" customHeight="1">
      <c r="A509" s="94">
        <f t="shared" si="16"/>
        <v>506</v>
      </c>
      <c r="B509" s="95">
        <v>3470</v>
      </c>
      <c r="C509" s="85" t="s">
        <v>4129</v>
      </c>
      <c r="D509" s="85" t="str">
        <f t="shared" si="15"/>
        <v>ŽUPANIJSKI SUD U SPLITU (3470)</v>
      </c>
      <c r="E509" s="85" t="s">
        <v>4130</v>
      </c>
      <c r="F509" s="85" t="s">
        <v>155</v>
      </c>
      <c r="G509" s="96">
        <v>3118673</v>
      </c>
      <c r="H509" s="97" t="s">
        <v>4131</v>
      </c>
      <c r="J509" s="88"/>
    </row>
    <row r="510" spans="1:10" ht="15" customHeight="1">
      <c r="A510" s="94">
        <f t="shared" si="16"/>
        <v>507</v>
      </c>
      <c r="B510" s="95">
        <v>20786</v>
      </c>
      <c r="C510" s="85" t="s">
        <v>4132</v>
      </c>
      <c r="D510" s="85" t="str">
        <f t="shared" si="15"/>
        <v>ŽUPANIJSKI SUD U ŠIBENIKU (20786)</v>
      </c>
      <c r="E510" s="85" t="s">
        <v>4133</v>
      </c>
      <c r="F510" s="85" t="s">
        <v>324</v>
      </c>
      <c r="G510" s="96">
        <v>3019799</v>
      </c>
      <c r="H510" s="97" t="s">
        <v>4134</v>
      </c>
      <c r="J510" s="88"/>
    </row>
    <row r="511" spans="1:10" ht="15" customHeight="1">
      <c r="A511" s="94">
        <f t="shared" si="16"/>
        <v>508</v>
      </c>
      <c r="B511" s="95">
        <v>3488</v>
      </c>
      <c r="C511" s="85" t="s">
        <v>4135</v>
      </c>
      <c r="D511" s="85" t="str">
        <f t="shared" si="15"/>
        <v>ŽUPANIJSKI SUD U VARAŽDINU (3488)</v>
      </c>
      <c r="E511" s="85" t="s">
        <v>3749</v>
      </c>
      <c r="F511" s="85" t="s">
        <v>27</v>
      </c>
      <c r="G511" s="96">
        <v>3006719</v>
      </c>
      <c r="H511" s="97" t="s">
        <v>4136</v>
      </c>
      <c r="J511" s="88"/>
    </row>
    <row r="512" spans="1:10" ht="15" customHeight="1">
      <c r="A512" s="94">
        <f t="shared" si="16"/>
        <v>509</v>
      </c>
      <c r="B512" s="95">
        <v>23421</v>
      </c>
      <c r="C512" s="85" t="s">
        <v>4137</v>
      </c>
      <c r="D512" s="85" t="str">
        <f t="shared" si="15"/>
        <v>ŽUPANIJSKI SUD U VELIKOJ GORICI (23421)</v>
      </c>
      <c r="E512" s="85" t="s">
        <v>4138</v>
      </c>
      <c r="F512" s="85" t="s">
        <v>2941</v>
      </c>
      <c r="G512" s="96">
        <v>1476351</v>
      </c>
      <c r="H512" s="97" t="s">
        <v>4139</v>
      </c>
      <c r="J512" s="88"/>
    </row>
    <row r="513" spans="1:10" ht="15" customHeight="1">
      <c r="A513" s="94">
        <f t="shared" si="16"/>
        <v>510</v>
      </c>
      <c r="B513" s="95">
        <v>20809</v>
      </c>
      <c r="C513" s="85" t="s">
        <v>4140</v>
      </c>
      <c r="D513" s="85" t="str">
        <f t="shared" si="15"/>
        <v>ŽUPANIJSKI SUD U VUKOVARU (20809)</v>
      </c>
      <c r="E513" s="85" t="s">
        <v>4141</v>
      </c>
      <c r="F513" s="85" t="s">
        <v>305</v>
      </c>
      <c r="G513" s="96">
        <v>1210696</v>
      </c>
      <c r="H513" s="97" t="s">
        <v>4142</v>
      </c>
      <c r="J513" s="88"/>
    </row>
    <row r="514" spans="1:10" ht="15" customHeight="1">
      <c r="A514" s="94">
        <f t="shared" si="16"/>
        <v>511</v>
      </c>
      <c r="B514" s="95">
        <v>3496</v>
      </c>
      <c r="C514" s="85" t="s">
        <v>4143</v>
      </c>
      <c r="D514" s="85" t="str">
        <f t="shared" si="15"/>
        <v>ŽUPANIJSKI SUD U ZADRU (3496)</v>
      </c>
      <c r="E514" s="85" t="s">
        <v>4144</v>
      </c>
      <c r="F514" s="85" t="s">
        <v>196</v>
      </c>
      <c r="G514" s="96">
        <v>3142434</v>
      </c>
      <c r="H514" s="97" t="s">
        <v>4145</v>
      </c>
      <c r="J514" s="88"/>
    </row>
    <row r="515" spans="1:10" ht="15" customHeight="1">
      <c r="A515" s="94">
        <f t="shared" si="16"/>
        <v>512</v>
      </c>
      <c r="B515" s="95">
        <v>3507</v>
      </c>
      <c r="C515" s="85" t="s">
        <v>4146</v>
      </c>
      <c r="D515" s="85" t="str">
        <f t="shared" si="15"/>
        <v>ŽUPANIJSKI SUD U ZAGREBU (3507)</v>
      </c>
      <c r="E515" s="85" t="s">
        <v>4102</v>
      </c>
      <c r="F515" s="85" t="s">
        <v>20</v>
      </c>
      <c r="G515" s="96">
        <v>3206076</v>
      </c>
      <c r="H515" s="97" t="s">
        <v>4147</v>
      </c>
      <c r="J515" s="88"/>
    </row>
    <row r="516" spans="1:10" ht="15" customHeight="1">
      <c r="A516" s="94">
        <f t="shared" si="16"/>
        <v>513</v>
      </c>
      <c r="B516" s="95">
        <v>3515</v>
      </c>
      <c r="C516" s="85" t="s">
        <v>4148</v>
      </c>
      <c r="D516" s="85" t="str">
        <f t="shared" ref="D516:D568" si="17">C516&amp;" ("&amp;B516&amp;")"</f>
        <v>TRGOVAČKI SUD U BJELOVARU (3515)</v>
      </c>
      <c r="E516" s="85" t="s">
        <v>4149</v>
      </c>
      <c r="F516" s="85" t="s">
        <v>3011</v>
      </c>
      <c r="G516" s="96">
        <v>3333299</v>
      </c>
      <c r="H516" s="97" t="s">
        <v>4150</v>
      </c>
      <c r="J516" s="88"/>
    </row>
    <row r="517" spans="1:10" ht="15" customHeight="1">
      <c r="A517" s="94">
        <f t="shared" si="16"/>
        <v>514</v>
      </c>
      <c r="B517" s="95">
        <v>50598</v>
      </c>
      <c r="C517" s="85" t="s">
        <v>4151</v>
      </c>
      <c r="D517" s="85" t="str">
        <f t="shared" si="17"/>
        <v>TRGOVAČKI SUD U DUBROVNIKU (50598)</v>
      </c>
      <c r="E517" s="85" t="s">
        <v>4152</v>
      </c>
      <c r="F517" s="85" t="s">
        <v>103</v>
      </c>
      <c r="G517" s="98" t="s">
        <v>4153</v>
      </c>
      <c r="H517" s="97" t="s">
        <v>4154</v>
      </c>
      <c r="J517" s="88"/>
    </row>
    <row r="518" spans="1:10" ht="15" customHeight="1">
      <c r="A518" s="94">
        <f t="shared" si="16"/>
        <v>515</v>
      </c>
      <c r="B518" s="95">
        <v>3531</v>
      </c>
      <c r="C518" s="85" t="s">
        <v>4155</v>
      </c>
      <c r="D518" s="85" t="str">
        <f t="shared" si="17"/>
        <v>TRGOVAČKI SUD U OSIJEKU (3531)</v>
      </c>
      <c r="E518" s="85" t="s">
        <v>4156</v>
      </c>
      <c r="F518" s="85" t="s">
        <v>39</v>
      </c>
      <c r="G518" s="96">
        <v>3014797</v>
      </c>
      <c r="H518" s="97" t="s">
        <v>4157</v>
      </c>
      <c r="J518" s="88"/>
    </row>
    <row r="519" spans="1:10" ht="15" customHeight="1">
      <c r="A519" s="94">
        <f t="shared" si="16"/>
        <v>516</v>
      </c>
      <c r="B519" s="95">
        <v>48752</v>
      </c>
      <c r="C519" s="85" t="s">
        <v>4158</v>
      </c>
      <c r="D519" s="85" t="str">
        <f t="shared" si="17"/>
        <v>TRGOVAČKI SUD U PAZINU (48752)</v>
      </c>
      <c r="E519" s="85" t="s">
        <v>4159</v>
      </c>
      <c r="F519" s="85" t="s">
        <v>3027</v>
      </c>
      <c r="G519" s="96">
        <v>4344677</v>
      </c>
      <c r="H519" s="97" t="s">
        <v>4160</v>
      </c>
      <c r="J519" s="88"/>
    </row>
    <row r="520" spans="1:10" ht="15" customHeight="1">
      <c r="A520" s="94">
        <f t="shared" si="16"/>
        <v>517</v>
      </c>
      <c r="B520" s="95">
        <v>3540</v>
      </c>
      <c r="C520" s="85" t="s">
        <v>4161</v>
      </c>
      <c r="D520" s="85" t="str">
        <f t="shared" si="17"/>
        <v>TRGOVAČKI SUD U RIJECI (3540)</v>
      </c>
      <c r="E520" s="85" t="s">
        <v>4162</v>
      </c>
      <c r="F520" s="85" t="s">
        <v>108</v>
      </c>
      <c r="G520" s="96">
        <v>3321410</v>
      </c>
      <c r="H520" s="97" t="s">
        <v>4163</v>
      </c>
      <c r="J520" s="88"/>
    </row>
    <row r="521" spans="1:10" ht="15" customHeight="1">
      <c r="A521" s="94">
        <f t="shared" si="16"/>
        <v>518</v>
      </c>
      <c r="B521" s="95">
        <v>3566</v>
      </c>
      <c r="C521" s="85" t="s">
        <v>4164</v>
      </c>
      <c r="D521" s="85" t="str">
        <f t="shared" si="17"/>
        <v>TRGOVAČKI SUD U SPLITU (3566)</v>
      </c>
      <c r="E521" s="85" t="s">
        <v>4165</v>
      </c>
      <c r="F521" s="85" t="s">
        <v>155</v>
      </c>
      <c r="G521" s="96">
        <v>3119505</v>
      </c>
      <c r="H521" s="97" t="s">
        <v>4166</v>
      </c>
      <c r="J521" s="88"/>
    </row>
    <row r="522" spans="1:10" ht="15" customHeight="1">
      <c r="A522" s="94">
        <f t="shared" si="16"/>
        <v>519</v>
      </c>
      <c r="B522" s="95">
        <v>3574</v>
      </c>
      <c r="C522" s="85" t="s">
        <v>4167</v>
      </c>
      <c r="D522" s="85" t="str">
        <f t="shared" si="17"/>
        <v>TRGOVAČKI SUD U VARAŽDINU (3574)</v>
      </c>
      <c r="E522" s="85" t="s">
        <v>3749</v>
      </c>
      <c r="F522" s="85" t="s">
        <v>4168</v>
      </c>
      <c r="G522" s="96">
        <v>3365042</v>
      </c>
      <c r="H522" s="97" t="s">
        <v>4169</v>
      </c>
      <c r="J522" s="88"/>
    </row>
    <row r="523" spans="1:10" ht="15" customHeight="1">
      <c r="A523" s="94">
        <f t="shared" si="16"/>
        <v>520</v>
      </c>
      <c r="B523" s="95">
        <v>23405</v>
      </c>
      <c r="C523" s="85" t="s">
        <v>4170</v>
      </c>
      <c r="D523" s="85" t="str">
        <f t="shared" si="17"/>
        <v>TRGOVAČKI SUD U ZADRU (23405)</v>
      </c>
      <c r="E523" s="85" t="s">
        <v>4171</v>
      </c>
      <c r="F523" s="85" t="s">
        <v>196</v>
      </c>
      <c r="G523" s="96">
        <v>1476793</v>
      </c>
      <c r="H523" s="97" t="s">
        <v>4172</v>
      </c>
      <c r="J523" s="88"/>
    </row>
    <row r="524" spans="1:10" ht="15" customHeight="1">
      <c r="A524" s="94">
        <f t="shared" si="16"/>
        <v>521</v>
      </c>
      <c r="B524" s="95">
        <v>20735</v>
      </c>
      <c r="C524" s="85" t="s">
        <v>4173</v>
      </c>
      <c r="D524" s="85" t="str">
        <f t="shared" si="17"/>
        <v>TRGOVAČKI SUD U ZAGREBU (20735)</v>
      </c>
      <c r="E524" s="85" t="s">
        <v>4174</v>
      </c>
      <c r="F524" s="85" t="s">
        <v>20</v>
      </c>
      <c r="G524" s="96">
        <v>3206092</v>
      </c>
      <c r="H524" s="97" t="s">
        <v>4175</v>
      </c>
      <c r="J524" s="88"/>
    </row>
    <row r="525" spans="1:10" ht="15" customHeight="1">
      <c r="A525" s="94">
        <f t="shared" si="16"/>
        <v>522</v>
      </c>
      <c r="B525" s="95">
        <v>20647</v>
      </c>
      <c r="C525" s="85" t="s">
        <v>4176</v>
      </c>
      <c r="D525" s="85" t="str">
        <f t="shared" si="17"/>
        <v>ŽUPANIJSKO DRŽAVNO ODVJETNIŠTVO U BJELOVARU (20647)</v>
      </c>
      <c r="E525" s="85" t="s">
        <v>4177</v>
      </c>
      <c r="F525" s="85" t="s">
        <v>3011</v>
      </c>
      <c r="G525" s="96">
        <v>3308685</v>
      </c>
      <c r="H525" s="97" t="s">
        <v>4178</v>
      </c>
      <c r="J525" s="88"/>
    </row>
    <row r="526" spans="1:10" ht="15" customHeight="1">
      <c r="A526" s="94">
        <f t="shared" si="16"/>
        <v>523</v>
      </c>
      <c r="B526" s="95">
        <v>3599</v>
      </c>
      <c r="C526" s="85" t="s">
        <v>4179</v>
      </c>
      <c r="D526" s="85" t="str">
        <f t="shared" si="17"/>
        <v>ŽUPANIJSKO DRŽAVNO ODVJETNIŠTVO U DUBROVNIKU (3599)</v>
      </c>
      <c r="E526" s="85" t="s">
        <v>4152</v>
      </c>
      <c r="F526" s="85" t="s">
        <v>103</v>
      </c>
      <c r="G526" s="96">
        <v>3304698</v>
      </c>
      <c r="H526" s="97" t="s">
        <v>4180</v>
      </c>
      <c r="J526" s="88"/>
    </row>
    <row r="527" spans="1:10" ht="15" customHeight="1">
      <c r="A527" s="94">
        <f t="shared" si="16"/>
        <v>524</v>
      </c>
      <c r="B527" s="95">
        <v>3611</v>
      </c>
      <c r="C527" s="85" t="s">
        <v>4181</v>
      </c>
      <c r="D527" s="85" t="str">
        <f t="shared" si="17"/>
        <v>ŽUPANIJSKO DRŽAVNO ODVJETNIŠTVO U KARLOVCU (3611)</v>
      </c>
      <c r="E527" s="85" t="s">
        <v>4111</v>
      </c>
      <c r="F527" s="85" t="s">
        <v>317</v>
      </c>
      <c r="G527" s="96">
        <v>3123545</v>
      </c>
      <c r="H527" s="97" t="s">
        <v>4182</v>
      </c>
      <c r="J527" s="88"/>
    </row>
    <row r="528" spans="1:10" ht="15" customHeight="1">
      <c r="A528" s="94">
        <f t="shared" si="16"/>
        <v>525</v>
      </c>
      <c r="B528" s="95">
        <v>3620</v>
      </c>
      <c r="C528" s="85" t="s">
        <v>4183</v>
      </c>
      <c r="D528" s="85" t="str">
        <f t="shared" si="17"/>
        <v>ŽUPANIJSKO DRŽAVNO ODVJETNIŠTVO U OSIJEKU (3620)</v>
      </c>
      <c r="E528" s="85" t="s">
        <v>4184</v>
      </c>
      <c r="F528" s="85" t="s">
        <v>39</v>
      </c>
      <c r="G528" s="96">
        <v>3014835</v>
      </c>
      <c r="H528" s="97" t="s">
        <v>4185</v>
      </c>
      <c r="J528" s="88"/>
    </row>
    <row r="529" spans="1:10" ht="15" customHeight="1">
      <c r="A529" s="94">
        <f t="shared" si="16"/>
        <v>526</v>
      </c>
      <c r="B529" s="95">
        <v>3646</v>
      </c>
      <c r="C529" s="85" t="s">
        <v>4186</v>
      </c>
      <c r="D529" s="85" t="str">
        <f t="shared" si="17"/>
        <v>ŽUPANIJSKO DRŽAVNO ODVJETNIŠTVO U PULI - POLA (3646)</v>
      </c>
      <c r="E529" s="85" t="s">
        <v>4187</v>
      </c>
      <c r="F529" s="85" t="s">
        <v>95</v>
      </c>
      <c r="G529" s="96">
        <v>3204154</v>
      </c>
      <c r="H529" s="97" t="s">
        <v>4188</v>
      </c>
      <c r="J529" s="88"/>
    </row>
    <row r="530" spans="1:10" ht="15" customHeight="1">
      <c r="A530" s="94">
        <f t="shared" si="16"/>
        <v>527</v>
      </c>
      <c r="B530" s="95">
        <v>3654</v>
      </c>
      <c r="C530" s="85" t="s">
        <v>4189</v>
      </c>
      <c r="D530" s="85" t="str">
        <f t="shared" si="17"/>
        <v>ŽUPANIJSKO DRŽAVNO ODVJETNIŠTVO U RIJECI (3654)</v>
      </c>
      <c r="E530" s="85" t="s">
        <v>4190</v>
      </c>
      <c r="F530" s="85" t="s">
        <v>108</v>
      </c>
      <c r="G530" s="96">
        <v>3332101</v>
      </c>
      <c r="H530" s="97" t="s">
        <v>4191</v>
      </c>
      <c r="J530" s="88"/>
    </row>
    <row r="531" spans="1:10" ht="15" customHeight="1">
      <c r="A531" s="94">
        <f t="shared" si="16"/>
        <v>528</v>
      </c>
      <c r="B531" s="95">
        <v>3662</v>
      </c>
      <c r="C531" s="85" t="s">
        <v>4192</v>
      </c>
      <c r="D531" s="85" t="str">
        <f t="shared" si="17"/>
        <v>ŽUPANIJSKO DRŽAVNO ODVJETNIŠTVO U SISKU (3662)</v>
      </c>
      <c r="E531" s="85" t="s">
        <v>4193</v>
      </c>
      <c r="F531" s="85" t="s">
        <v>267</v>
      </c>
      <c r="G531" s="96">
        <v>3314758</v>
      </c>
      <c r="H531" s="97" t="s">
        <v>4194</v>
      </c>
      <c r="J531" s="88"/>
    </row>
    <row r="532" spans="1:10" ht="15" customHeight="1">
      <c r="A532" s="94">
        <f t="shared" si="16"/>
        <v>529</v>
      </c>
      <c r="B532" s="95">
        <v>23456</v>
      </c>
      <c r="C532" s="85" t="s">
        <v>4195</v>
      </c>
      <c r="D532" s="85" t="str">
        <f t="shared" si="17"/>
        <v>ŽUPANIJSKO DRŽAVNO ODVJETNIŠTVO U SLAVONSKOM BRODU (23456)</v>
      </c>
      <c r="E532" s="85" t="s">
        <v>4196</v>
      </c>
      <c r="F532" s="85" t="s">
        <v>151</v>
      </c>
      <c r="G532" s="96">
        <v>1490141</v>
      </c>
      <c r="H532" s="97" t="s">
        <v>4197</v>
      </c>
      <c r="J532" s="88"/>
    </row>
    <row r="533" spans="1:10" ht="15" customHeight="1">
      <c r="A533" s="94">
        <f t="shared" si="16"/>
        <v>530</v>
      </c>
      <c r="B533" s="95">
        <v>3679</v>
      </c>
      <c r="C533" s="85" t="s">
        <v>4198</v>
      </c>
      <c r="D533" s="85" t="str">
        <f t="shared" si="17"/>
        <v>ŽUPANIJSKO DRŽAVNO ODVJETNIŠTVO U SPLITU (3679)</v>
      </c>
      <c r="E533" s="85" t="s">
        <v>4199</v>
      </c>
      <c r="F533" s="85" t="s">
        <v>155</v>
      </c>
      <c r="G533" s="96">
        <v>3118681</v>
      </c>
      <c r="H533" s="97" t="s">
        <v>4200</v>
      </c>
      <c r="J533" s="88"/>
    </row>
    <row r="534" spans="1:10" ht="15" customHeight="1">
      <c r="A534" s="94">
        <f t="shared" si="16"/>
        <v>531</v>
      </c>
      <c r="B534" s="95">
        <v>3687</v>
      </c>
      <c r="C534" s="85" t="s">
        <v>4201</v>
      </c>
      <c r="D534" s="85" t="str">
        <f t="shared" si="17"/>
        <v>ŽUPANIJSKO DRŽAVNO ODVJETNIŠTVO U ŠIBENIKU (3687)</v>
      </c>
      <c r="E534" s="85" t="s">
        <v>4133</v>
      </c>
      <c r="F534" s="85" t="s">
        <v>324</v>
      </c>
      <c r="G534" s="96">
        <v>3023508</v>
      </c>
      <c r="H534" s="97" t="s">
        <v>4202</v>
      </c>
      <c r="J534" s="88"/>
    </row>
    <row r="535" spans="1:10" ht="15" customHeight="1">
      <c r="A535" s="94">
        <f t="shared" si="16"/>
        <v>532</v>
      </c>
      <c r="B535" s="95">
        <v>3695</v>
      </c>
      <c r="C535" s="85" t="s">
        <v>4203</v>
      </c>
      <c r="D535" s="85" t="str">
        <f t="shared" si="17"/>
        <v>ŽUPANIJSKO DRŽAVNO ODVJETNIŠTVO U VARAŽDINU (3695)</v>
      </c>
      <c r="E535" s="85" t="s">
        <v>3749</v>
      </c>
      <c r="F535" s="85" t="s">
        <v>27</v>
      </c>
      <c r="G535" s="96">
        <v>3006743</v>
      </c>
      <c r="H535" s="97" t="s">
        <v>4204</v>
      </c>
      <c r="J535" s="88"/>
    </row>
    <row r="536" spans="1:10" ht="15" customHeight="1">
      <c r="A536" s="94">
        <f t="shared" si="16"/>
        <v>533</v>
      </c>
      <c r="B536" s="95">
        <v>23807</v>
      </c>
      <c r="C536" s="85" t="s">
        <v>4205</v>
      </c>
      <c r="D536" s="85" t="str">
        <f t="shared" si="17"/>
        <v>ŽUPANIJSKO DRŽAVNO ODVJETNIŠTVO U VELIKOJ GORICI (23807)</v>
      </c>
      <c r="E536" s="85" t="s">
        <v>4206</v>
      </c>
      <c r="F536" s="85" t="s">
        <v>2941</v>
      </c>
      <c r="G536" s="96">
        <v>1693646</v>
      </c>
      <c r="H536" s="97" t="s">
        <v>4207</v>
      </c>
      <c r="J536" s="88"/>
    </row>
    <row r="537" spans="1:10" ht="15" customHeight="1">
      <c r="A537" s="94">
        <f t="shared" si="16"/>
        <v>534</v>
      </c>
      <c r="B537" s="95">
        <v>21949</v>
      </c>
      <c r="C537" s="85" t="s">
        <v>4208</v>
      </c>
      <c r="D537" s="85" t="str">
        <f t="shared" si="17"/>
        <v>ŽUPANIJSKO DRŽAVNO ODVJETNIŠTVO U VUKOVARU (21949)</v>
      </c>
      <c r="E537" s="85" t="s">
        <v>4209</v>
      </c>
      <c r="F537" s="85" t="s">
        <v>305</v>
      </c>
      <c r="G537" s="96">
        <v>1312278</v>
      </c>
      <c r="H537" s="97" t="s">
        <v>4210</v>
      </c>
      <c r="J537" s="88"/>
    </row>
    <row r="538" spans="1:10" ht="15" customHeight="1">
      <c r="A538" s="94">
        <f t="shared" si="16"/>
        <v>535</v>
      </c>
      <c r="B538" s="95">
        <v>3700</v>
      </c>
      <c r="C538" s="85" t="s">
        <v>4211</v>
      </c>
      <c r="D538" s="85" t="str">
        <f t="shared" si="17"/>
        <v>ŽUPANIJSKO DRŽAVNO ODVJETNIŠTVO U ZADRU (3700)</v>
      </c>
      <c r="E538" s="85" t="s">
        <v>4144</v>
      </c>
      <c r="F538" s="85" t="s">
        <v>196</v>
      </c>
      <c r="G538" s="96">
        <v>3142469</v>
      </c>
      <c r="H538" s="97" t="s">
        <v>4212</v>
      </c>
      <c r="J538" s="88"/>
    </row>
    <row r="539" spans="1:10" ht="15" customHeight="1">
      <c r="A539" s="94">
        <f t="shared" si="16"/>
        <v>536</v>
      </c>
      <c r="B539" s="95">
        <v>3718</v>
      </c>
      <c r="C539" s="85" t="s">
        <v>4213</v>
      </c>
      <c r="D539" s="85" t="str">
        <f t="shared" si="17"/>
        <v>ŽUPANIJSKO DRŽAVNO ODVJETNIŠTVO U ZAGREBU (3718)</v>
      </c>
      <c r="E539" s="85" t="s">
        <v>4214</v>
      </c>
      <c r="F539" s="85" t="s">
        <v>20</v>
      </c>
      <c r="G539" s="96">
        <v>3277143</v>
      </c>
      <c r="H539" s="97" t="s">
        <v>4215</v>
      </c>
      <c r="J539" s="88"/>
    </row>
    <row r="540" spans="1:10" ht="15" customHeight="1">
      <c r="A540" s="94">
        <f t="shared" si="16"/>
        <v>537</v>
      </c>
      <c r="B540" s="95">
        <v>42910</v>
      </c>
      <c r="C540" s="85" t="s">
        <v>4216</v>
      </c>
      <c r="D540" s="85" t="str">
        <f t="shared" si="17"/>
        <v>OPĆINSKI GRAĐANSKI SUD U ZAGREBU (42910)</v>
      </c>
      <c r="E540" s="85" t="s">
        <v>4217</v>
      </c>
      <c r="F540" s="85" t="s">
        <v>20</v>
      </c>
      <c r="G540" s="96">
        <v>2279215</v>
      </c>
      <c r="H540" s="97" t="s">
        <v>4218</v>
      </c>
      <c r="J540" s="88"/>
    </row>
    <row r="541" spans="1:10" ht="15" customHeight="1">
      <c r="A541" s="94">
        <f t="shared" si="16"/>
        <v>538</v>
      </c>
      <c r="B541" s="95">
        <v>42928</v>
      </c>
      <c r="C541" s="85" t="s">
        <v>4219</v>
      </c>
      <c r="D541" s="85" t="str">
        <f t="shared" si="17"/>
        <v>OPĆINSKI KAZNENI SUD U ZAGREBU (42928)</v>
      </c>
      <c r="E541" s="85" t="s">
        <v>4220</v>
      </c>
      <c r="F541" s="85" t="s">
        <v>20</v>
      </c>
      <c r="G541" s="96">
        <v>2279223</v>
      </c>
      <c r="H541" s="97" t="s">
        <v>4221</v>
      </c>
      <c r="J541" s="88"/>
    </row>
    <row r="542" spans="1:10" ht="15" customHeight="1">
      <c r="A542" s="94">
        <f t="shared" si="16"/>
        <v>539</v>
      </c>
      <c r="B542" s="95">
        <v>20622</v>
      </c>
      <c r="C542" s="85" t="s">
        <v>4222</v>
      </c>
      <c r="D542" s="85" t="str">
        <f t="shared" si="17"/>
        <v>OPĆINSKI PREKRŠAJNI SUD U SPLITU (20622)</v>
      </c>
      <c r="E542" s="85" t="s">
        <v>4223</v>
      </c>
      <c r="F542" s="85" t="s">
        <v>155</v>
      </c>
      <c r="G542" s="96">
        <v>3133800</v>
      </c>
      <c r="H542" s="97" t="s">
        <v>4224</v>
      </c>
      <c r="J542" s="88"/>
    </row>
    <row r="543" spans="1:10" ht="15" customHeight="1">
      <c r="A543" s="94">
        <f t="shared" si="16"/>
        <v>540</v>
      </c>
      <c r="B543" s="95">
        <v>20454</v>
      </c>
      <c r="C543" s="85" t="s">
        <v>4225</v>
      </c>
      <c r="D543" s="85" t="str">
        <f t="shared" si="17"/>
        <v>OPĆINSKI PREKRŠAJNI SUD U ZAGREBU (20454)</v>
      </c>
      <c r="E543" s="85" t="s">
        <v>4226</v>
      </c>
      <c r="F543" s="85" t="s">
        <v>20</v>
      </c>
      <c r="G543" s="96">
        <v>3206041</v>
      </c>
      <c r="H543" s="97" t="s">
        <v>4227</v>
      </c>
      <c r="J543" s="88"/>
    </row>
    <row r="544" spans="1:10" s="88" customFormat="1" ht="15" customHeight="1">
      <c r="A544" s="94">
        <f t="shared" si="16"/>
        <v>541</v>
      </c>
      <c r="B544" s="95">
        <v>46841</v>
      </c>
      <c r="C544" s="85" t="s">
        <v>4228</v>
      </c>
      <c r="D544" s="85" t="str">
        <f t="shared" si="17"/>
        <v>OPĆINSKI RADNI SUD U ZAGREBU (46841)</v>
      </c>
      <c r="E544" s="85" t="s">
        <v>4217</v>
      </c>
      <c r="F544" s="85" t="s">
        <v>20</v>
      </c>
      <c r="G544" s="96">
        <v>2808285</v>
      </c>
      <c r="H544" s="97" t="s">
        <v>4229</v>
      </c>
    </row>
    <row r="545" spans="1:10" ht="15" customHeight="1">
      <c r="A545" s="94">
        <f t="shared" si="16"/>
        <v>542</v>
      </c>
      <c r="B545" s="95">
        <v>3742</v>
      </c>
      <c r="C545" s="85" t="s">
        <v>4230</v>
      </c>
      <c r="D545" s="85" t="str">
        <f t="shared" si="17"/>
        <v>OPĆINSKI SUD U BJELOVARU (3742)</v>
      </c>
      <c r="E545" s="85" t="s">
        <v>4231</v>
      </c>
      <c r="F545" s="85" t="s">
        <v>3011</v>
      </c>
      <c r="G545" s="96">
        <v>3317072</v>
      </c>
      <c r="H545" s="97" t="s">
        <v>4232</v>
      </c>
      <c r="J545" s="88"/>
    </row>
    <row r="546" spans="1:10" ht="15" customHeight="1">
      <c r="A546" s="94">
        <f t="shared" si="16"/>
        <v>543</v>
      </c>
      <c r="B546" s="95">
        <v>50514</v>
      </c>
      <c r="C546" s="85" t="s">
        <v>4233</v>
      </c>
      <c r="D546" s="85" t="str">
        <f t="shared" si="17"/>
        <v>OPĆINSKI SUD U CRIKVENICI (50514)</v>
      </c>
      <c r="E546" s="85" t="s">
        <v>4234</v>
      </c>
      <c r="F546" s="85" t="s">
        <v>3438</v>
      </c>
      <c r="G546" s="98" t="s">
        <v>4235</v>
      </c>
      <c r="H546" s="97" t="s">
        <v>4236</v>
      </c>
      <c r="J546" s="88"/>
    </row>
    <row r="547" spans="1:10" ht="15" customHeight="1">
      <c r="A547" s="94">
        <f t="shared" si="16"/>
        <v>544</v>
      </c>
      <c r="B547" s="95">
        <v>3783</v>
      </c>
      <c r="C547" s="85" t="s">
        <v>4237</v>
      </c>
      <c r="D547" s="85" t="str">
        <f t="shared" si="17"/>
        <v>OPĆINSKI SUD U ČAKOVCU (3783)</v>
      </c>
      <c r="E547" s="85" t="s">
        <v>4238</v>
      </c>
      <c r="F547" s="85" t="s">
        <v>34</v>
      </c>
      <c r="G547" s="96">
        <v>3110761</v>
      </c>
      <c r="H547" s="97" t="s">
        <v>4239</v>
      </c>
      <c r="J547" s="88"/>
    </row>
    <row r="548" spans="1:10" ht="15" customHeight="1">
      <c r="A548" s="94">
        <f t="shared" si="16"/>
        <v>545</v>
      </c>
      <c r="B548" s="95">
        <v>3847</v>
      </c>
      <c r="C548" s="85" t="s">
        <v>4240</v>
      </c>
      <c r="D548" s="85" t="str">
        <f t="shared" si="17"/>
        <v>OPĆINSKI SUD U DUBROVNIKU (3847)</v>
      </c>
      <c r="E548" s="85" t="s">
        <v>4152</v>
      </c>
      <c r="F548" s="85" t="s">
        <v>103</v>
      </c>
      <c r="G548" s="96">
        <v>3304671</v>
      </c>
      <c r="H548" s="97" t="s">
        <v>4241</v>
      </c>
      <c r="J548" s="88"/>
    </row>
    <row r="549" spans="1:10" ht="15" customHeight="1">
      <c r="A549" s="94">
        <f t="shared" si="16"/>
        <v>546</v>
      </c>
      <c r="B549" s="95">
        <v>50522</v>
      </c>
      <c r="C549" s="85" t="s">
        <v>4242</v>
      </c>
      <c r="D549" s="85" t="str">
        <f t="shared" si="17"/>
        <v>OPĆINSKI SUD U ĐAKOVU (50522)</v>
      </c>
      <c r="E549" s="85" t="s">
        <v>4243</v>
      </c>
      <c r="F549" s="85" t="s">
        <v>74</v>
      </c>
      <c r="G549" s="98" t="s">
        <v>4244</v>
      </c>
      <c r="H549" s="97" t="s">
        <v>4245</v>
      </c>
      <c r="J549" s="88"/>
    </row>
    <row r="550" spans="1:10" ht="15" customHeight="1">
      <c r="A550" s="94">
        <f t="shared" si="16"/>
        <v>547</v>
      </c>
      <c r="B550" s="95">
        <v>3919</v>
      </c>
      <c r="C550" s="85" t="s">
        <v>4246</v>
      </c>
      <c r="D550" s="85" t="str">
        <f t="shared" si="17"/>
        <v>OPĆINSKI SUD U GOSPIĆU (3919)</v>
      </c>
      <c r="E550" s="85" t="s">
        <v>4247</v>
      </c>
      <c r="F550" s="85" t="s">
        <v>313</v>
      </c>
      <c r="G550" s="96">
        <v>3315886</v>
      </c>
      <c r="H550" s="97" t="s">
        <v>4248</v>
      </c>
      <c r="J550" s="88"/>
    </row>
    <row r="551" spans="1:10" ht="15" customHeight="1">
      <c r="A551" s="94">
        <f t="shared" si="16"/>
        <v>548</v>
      </c>
      <c r="B551" s="95">
        <v>20892</v>
      </c>
      <c r="C551" s="85" t="s">
        <v>4249</v>
      </c>
      <c r="D551" s="85" t="str">
        <f t="shared" si="17"/>
        <v>OPĆINSKI SUD U KARLOVCU (20892)</v>
      </c>
      <c r="E551" s="85" t="s">
        <v>4111</v>
      </c>
      <c r="F551" s="85" t="s">
        <v>317</v>
      </c>
      <c r="G551" s="96">
        <v>3123499</v>
      </c>
      <c r="H551" s="97" t="s">
        <v>4250</v>
      </c>
      <c r="J551" s="88"/>
    </row>
    <row r="552" spans="1:10" ht="15" customHeight="1">
      <c r="A552" s="94">
        <f t="shared" si="16"/>
        <v>549</v>
      </c>
      <c r="B552" s="95">
        <v>3994</v>
      </c>
      <c r="C552" s="85" t="s">
        <v>4251</v>
      </c>
      <c r="D552" s="85" t="str">
        <f t="shared" si="17"/>
        <v>OPĆINSKI SUD U KOPRIVNICI (3994)</v>
      </c>
      <c r="E552" s="85" t="s">
        <v>4252</v>
      </c>
      <c r="F552" s="85" t="s">
        <v>99</v>
      </c>
      <c r="G552" s="96">
        <v>3010805</v>
      </c>
      <c r="H552" s="97" t="s">
        <v>4253</v>
      </c>
      <c r="J552" s="88"/>
    </row>
    <row r="553" spans="1:10" ht="15" customHeight="1">
      <c r="A553" s="94">
        <f t="shared" si="16"/>
        <v>550</v>
      </c>
      <c r="B553" s="95">
        <v>50539</v>
      </c>
      <c r="C553" s="85" t="s">
        <v>4254</v>
      </c>
      <c r="D553" s="85" t="str">
        <f t="shared" si="17"/>
        <v>OPĆINSKI SUD U KUTINI (50539)</v>
      </c>
      <c r="E553" s="85" t="s">
        <v>4255</v>
      </c>
      <c r="F553" s="85" t="s">
        <v>3639</v>
      </c>
      <c r="G553" s="98" t="s">
        <v>4256</v>
      </c>
      <c r="H553" s="97" t="s">
        <v>4257</v>
      </c>
      <c r="J553" s="88"/>
    </row>
    <row r="554" spans="1:10" ht="15" customHeight="1">
      <c r="A554" s="94">
        <f t="shared" si="16"/>
        <v>551</v>
      </c>
      <c r="B554" s="95">
        <v>50547</v>
      </c>
      <c r="C554" s="85" t="s">
        <v>4258</v>
      </c>
      <c r="D554" s="85" t="str">
        <f t="shared" si="17"/>
        <v>OPĆINSKI SUD U MAKARSKOJ (50547)</v>
      </c>
      <c r="E554" s="85" t="s">
        <v>4259</v>
      </c>
      <c r="F554" s="85" t="s">
        <v>3294</v>
      </c>
      <c r="G554" s="98" t="s">
        <v>4260</v>
      </c>
      <c r="H554" s="97" t="s">
        <v>4261</v>
      </c>
      <c r="J554" s="88"/>
    </row>
    <row r="555" spans="1:10" ht="15" customHeight="1">
      <c r="A555" s="94">
        <f t="shared" si="16"/>
        <v>552</v>
      </c>
      <c r="B555" s="95">
        <v>50555</v>
      </c>
      <c r="C555" s="85" t="s">
        <v>4262</v>
      </c>
      <c r="D555" s="85" t="str">
        <f t="shared" si="17"/>
        <v>OPĆINSKI SUD U METKOVIĆU (50555)</v>
      </c>
      <c r="E555" s="85" t="s">
        <v>4263</v>
      </c>
      <c r="F555" s="85" t="s">
        <v>3654</v>
      </c>
      <c r="G555" s="98" t="s">
        <v>4264</v>
      </c>
      <c r="H555" s="97" t="s">
        <v>4265</v>
      </c>
      <c r="J555" s="88"/>
    </row>
    <row r="556" spans="1:10" ht="15" customHeight="1">
      <c r="A556" s="94">
        <f t="shared" si="16"/>
        <v>553</v>
      </c>
      <c r="B556" s="95">
        <v>48769</v>
      </c>
      <c r="C556" s="85" t="s">
        <v>4266</v>
      </c>
      <c r="D556" s="85" t="str">
        <f t="shared" si="17"/>
        <v>OPĆINSKI SUD U NOVOM ZAGREBU (48769)</v>
      </c>
      <c r="E556" s="85" t="s">
        <v>4267</v>
      </c>
      <c r="F556" s="85" t="s">
        <v>20</v>
      </c>
      <c r="G556" s="96">
        <v>4341872</v>
      </c>
      <c r="H556" s="97" t="s">
        <v>4268</v>
      </c>
      <c r="J556" s="88"/>
    </row>
    <row r="557" spans="1:10" ht="15" customHeight="1">
      <c r="A557" s="94">
        <f t="shared" si="16"/>
        <v>554</v>
      </c>
      <c r="B557" s="95">
        <v>4132</v>
      </c>
      <c r="C557" s="85" t="s">
        <v>4269</v>
      </c>
      <c r="D557" s="85" t="str">
        <f t="shared" si="17"/>
        <v>OPĆINSKI SUD U OSIJEKU (4132)</v>
      </c>
      <c r="E557" s="85" t="s">
        <v>4270</v>
      </c>
      <c r="F557" s="85" t="s">
        <v>39</v>
      </c>
      <c r="G557" s="96">
        <v>3014789</v>
      </c>
      <c r="H557" s="97" t="s">
        <v>4271</v>
      </c>
      <c r="J557" s="88"/>
    </row>
    <row r="558" spans="1:10" ht="15" customHeight="1">
      <c r="A558" s="94">
        <f t="shared" si="16"/>
        <v>555</v>
      </c>
      <c r="B558" s="95">
        <v>50563</v>
      </c>
      <c r="C558" s="85" t="s">
        <v>4272</v>
      </c>
      <c r="D558" s="85" t="str">
        <f t="shared" si="17"/>
        <v>OPĆINSKI SUD U PAZINU (50563)</v>
      </c>
      <c r="E558" s="85" t="s">
        <v>4273</v>
      </c>
      <c r="F558" s="85" t="s">
        <v>3027</v>
      </c>
      <c r="G558" s="98" t="s">
        <v>4274</v>
      </c>
      <c r="H558" s="97" t="s">
        <v>4275</v>
      </c>
      <c r="J558" s="88"/>
    </row>
    <row r="559" spans="1:10" ht="15" customHeight="1">
      <c r="A559" s="94">
        <f t="shared" si="16"/>
        <v>556</v>
      </c>
      <c r="B559" s="95">
        <v>4212</v>
      </c>
      <c r="C559" s="85" t="s">
        <v>4276</v>
      </c>
      <c r="D559" s="85" t="str">
        <f t="shared" si="17"/>
        <v>OPĆINSKI SUD U POŽEGI (4212)</v>
      </c>
      <c r="E559" s="85" t="s">
        <v>4277</v>
      </c>
      <c r="F559" s="85" t="s">
        <v>3363</v>
      </c>
      <c r="G559" s="96">
        <v>3310302</v>
      </c>
      <c r="H559" s="97" t="s">
        <v>4278</v>
      </c>
      <c r="J559" s="88"/>
    </row>
    <row r="560" spans="1:10" ht="15" customHeight="1">
      <c r="A560" s="94">
        <f t="shared" si="16"/>
        <v>557</v>
      </c>
      <c r="B560" s="95">
        <v>4237</v>
      </c>
      <c r="C560" s="85" t="s">
        <v>4279</v>
      </c>
      <c r="D560" s="85" t="str">
        <f t="shared" si="17"/>
        <v>OPĆINSKI SUD U PULI - POLA (4237)</v>
      </c>
      <c r="E560" s="85" t="s">
        <v>4280</v>
      </c>
      <c r="F560" s="85" t="s">
        <v>95</v>
      </c>
      <c r="G560" s="96">
        <v>3204120</v>
      </c>
      <c r="H560" s="97" t="s">
        <v>4281</v>
      </c>
      <c r="J560" s="88"/>
    </row>
    <row r="561" spans="1:10" ht="15" customHeight="1">
      <c r="A561" s="94">
        <f t="shared" si="16"/>
        <v>558</v>
      </c>
      <c r="B561" s="95">
        <v>4253</v>
      </c>
      <c r="C561" s="85" t="s">
        <v>4282</v>
      </c>
      <c r="D561" s="85" t="str">
        <f t="shared" si="17"/>
        <v>OPĆINSKI SUD U RIJECI (4253)</v>
      </c>
      <c r="E561" s="85" t="s">
        <v>4121</v>
      </c>
      <c r="F561" s="85" t="s">
        <v>108</v>
      </c>
      <c r="G561" s="96">
        <v>3321428</v>
      </c>
      <c r="H561" s="97" t="s">
        <v>4283</v>
      </c>
      <c r="J561" s="88"/>
    </row>
    <row r="562" spans="1:10" ht="15" customHeight="1">
      <c r="A562" s="94">
        <f t="shared" si="16"/>
        <v>559</v>
      </c>
      <c r="B562" s="95">
        <v>50571</v>
      </c>
      <c r="C562" s="85" t="s">
        <v>4284</v>
      </c>
      <c r="D562" s="85" t="str">
        <f t="shared" si="17"/>
        <v>OPĆINSKI SUD U SESVETAMA (50571)</v>
      </c>
      <c r="E562" s="85" t="s">
        <v>4285</v>
      </c>
      <c r="F562" s="85" t="s">
        <v>4286</v>
      </c>
      <c r="G562" s="98" t="s">
        <v>4287</v>
      </c>
      <c r="H562" s="97" t="s">
        <v>4288</v>
      </c>
      <c r="J562" s="88"/>
    </row>
    <row r="563" spans="1:10" ht="15" customHeight="1">
      <c r="A563" s="94">
        <f t="shared" si="16"/>
        <v>560</v>
      </c>
      <c r="B563" s="95">
        <v>4307</v>
      </c>
      <c r="C563" s="85" t="s">
        <v>4289</v>
      </c>
      <c r="D563" s="85" t="str">
        <f t="shared" si="17"/>
        <v>OPĆINSKI SUD U SISKU (4307)</v>
      </c>
      <c r="E563" s="85" t="s">
        <v>4124</v>
      </c>
      <c r="F563" s="85" t="s">
        <v>267</v>
      </c>
      <c r="G563" s="96">
        <v>3314723</v>
      </c>
      <c r="H563" s="97" t="s">
        <v>4290</v>
      </c>
      <c r="J563" s="88"/>
    </row>
    <row r="564" spans="1:10" ht="15" customHeight="1">
      <c r="A564" s="94">
        <f t="shared" si="16"/>
        <v>561</v>
      </c>
      <c r="B564" s="95">
        <v>4323</v>
      </c>
      <c r="C564" s="85" t="s">
        <v>4291</v>
      </c>
      <c r="D564" s="85" t="str">
        <f t="shared" si="17"/>
        <v>OPĆINSKI SUD U SLAVONSKOM BRODU (4323)</v>
      </c>
      <c r="E564" s="85" t="s">
        <v>4292</v>
      </c>
      <c r="F564" s="85" t="s">
        <v>151</v>
      </c>
      <c r="G564" s="96">
        <v>3071456</v>
      </c>
      <c r="H564" s="97" t="s">
        <v>4293</v>
      </c>
      <c r="J564" s="88"/>
    </row>
    <row r="565" spans="1:10" ht="15" customHeight="1">
      <c r="A565" s="94">
        <f t="shared" si="16"/>
        <v>562</v>
      </c>
      <c r="B565" s="95">
        <v>21004</v>
      </c>
      <c r="C565" s="85" t="s">
        <v>4294</v>
      </c>
      <c r="D565" s="85" t="str">
        <f t="shared" si="17"/>
        <v>OPĆINSKI SUD U SPLITU (21004)</v>
      </c>
      <c r="E565" s="85" t="s">
        <v>4295</v>
      </c>
      <c r="F565" s="85" t="s">
        <v>155</v>
      </c>
      <c r="G565" s="96">
        <v>3118665</v>
      </c>
      <c r="H565" s="97" t="s">
        <v>4296</v>
      </c>
      <c r="J565" s="88"/>
    </row>
    <row r="566" spans="1:10" ht="15" customHeight="1">
      <c r="A566" s="94">
        <f t="shared" si="16"/>
        <v>563</v>
      </c>
      <c r="B566" s="95">
        <v>4340</v>
      </c>
      <c r="C566" s="85" t="s">
        <v>4297</v>
      </c>
      <c r="D566" s="85" t="str">
        <f t="shared" si="17"/>
        <v>OPĆINSKI SUD U ŠIBENIKU (4340)</v>
      </c>
      <c r="E566" s="85" t="s">
        <v>4133</v>
      </c>
      <c r="F566" s="85" t="s">
        <v>324</v>
      </c>
      <c r="G566" s="96">
        <v>3019772</v>
      </c>
      <c r="H566" s="97" t="s">
        <v>4298</v>
      </c>
      <c r="J566" s="88"/>
    </row>
    <row r="567" spans="1:10" ht="15" customHeight="1">
      <c r="A567" s="94">
        <f t="shared" si="16"/>
        <v>564</v>
      </c>
      <c r="B567" s="95">
        <v>4366</v>
      </c>
      <c r="C567" s="85" t="s">
        <v>4299</v>
      </c>
      <c r="D567" s="85" t="str">
        <f t="shared" si="17"/>
        <v>OPĆINSKI SUD U VARAŽDINU (4366)</v>
      </c>
      <c r="E567" s="85" t="s">
        <v>3749</v>
      </c>
      <c r="F567" s="85" t="s">
        <v>27</v>
      </c>
      <c r="G567" s="96">
        <v>3006697</v>
      </c>
      <c r="H567" s="97" t="s">
        <v>4300</v>
      </c>
      <c r="J567" s="88"/>
    </row>
    <row r="568" spans="1:10" ht="15" customHeight="1">
      <c r="A568" s="94">
        <f t="shared" si="16"/>
        <v>565</v>
      </c>
      <c r="B568" s="95">
        <v>4374</v>
      </c>
      <c r="C568" s="85" t="s">
        <v>4301</v>
      </c>
      <c r="D568" s="85" t="str">
        <f t="shared" si="17"/>
        <v>OPĆINSKI SUD U VELIKOJ GORICI (4374)</v>
      </c>
      <c r="E568" s="85" t="s">
        <v>4302</v>
      </c>
      <c r="F568" s="85" t="s">
        <v>2941</v>
      </c>
      <c r="G568" s="96">
        <v>3216365</v>
      </c>
      <c r="H568" s="97" t="s">
        <v>4303</v>
      </c>
      <c r="J568" s="88"/>
    </row>
    <row r="569" spans="1:10" ht="15" customHeight="1">
      <c r="A569" s="94">
        <f t="shared" si="16"/>
        <v>566</v>
      </c>
      <c r="B569" s="95">
        <v>50580</v>
      </c>
      <c r="C569" s="85" t="s">
        <v>4304</v>
      </c>
      <c r="D569" s="85" t="str">
        <f>C569&amp;" ("&amp;B569&amp;")"</f>
        <v>OPĆINSKI SUD U VINKOVCIMA (50580)</v>
      </c>
      <c r="E569" s="85" t="s">
        <v>4305</v>
      </c>
      <c r="F569" s="85" t="s">
        <v>3809</v>
      </c>
      <c r="G569" s="98" t="s">
        <v>4306</v>
      </c>
      <c r="H569" s="97" t="s">
        <v>4307</v>
      </c>
      <c r="J569" s="88"/>
    </row>
    <row r="570" spans="1:10" ht="15" customHeight="1">
      <c r="A570" s="94">
        <f t="shared" si="16"/>
        <v>567</v>
      </c>
      <c r="B570" s="95">
        <v>4399</v>
      </c>
      <c r="C570" s="85" t="s">
        <v>4308</v>
      </c>
      <c r="D570" s="85" t="str">
        <f t="shared" ref="D570:D614" si="18">C570&amp;" ("&amp;B570&amp;")"</f>
        <v>OPĆINSKI SUD U VIROVITICI (4399)</v>
      </c>
      <c r="E570" s="85" t="s">
        <v>4309</v>
      </c>
      <c r="F570" s="85" t="s">
        <v>328</v>
      </c>
      <c r="G570" s="96">
        <v>3106071</v>
      </c>
      <c r="H570" s="97" t="s">
        <v>4310</v>
      </c>
      <c r="J570" s="88"/>
    </row>
    <row r="571" spans="1:10" ht="15" customHeight="1">
      <c r="A571" s="94">
        <f t="shared" si="16"/>
        <v>568</v>
      </c>
      <c r="B571" s="95">
        <v>4420</v>
      </c>
      <c r="C571" s="85" t="s">
        <v>4311</v>
      </c>
      <c r="D571" s="85" t="str">
        <f t="shared" si="18"/>
        <v>OPĆINSKI SUD U VUKOVARU (4420)</v>
      </c>
      <c r="E571" s="85" t="s">
        <v>4312</v>
      </c>
      <c r="F571" s="85" t="s">
        <v>305</v>
      </c>
      <c r="G571" s="96">
        <v>3008886</v>
      </c>
      <c r="H571" s="97" t="s">
        <v>4313</v>
      </c>
      <c r="J571" s="88"/>
    </row>
    <row r="572" spans="1:10" ht="15" customHeight="1">
      <c r="A572" s="94">
        <f t="shared" ref="A572:A614" si="19">+A571+1</f>
        <v>569</v>
      </c>
      <c r="B572" s="95">
        <v>4446</v>
      </c>
      <c r="C572" s="85" t="s">
        <v>4314</v>
      </c>
      <c r="D572" s="85" t="str">
        <f t="shared" si="18"/>
        <v>OPĆINSKI SUD U ZADRU (4446)</v>
      </c>
      <c r="E572" s="85" t="s">
        <v>4144</v>
      </c>
      <c r="F572" s="85" t="s">
        <v>196</v>
      </c>
      <c r="G572" s="96">
        <v>3142442</v>
      </c>
      <c r="H572" s="97" t="s">
        <v>4315</v>
      </c>
      <c r="J572" s="88"/>
    </row>
    <row r="573" spans="1:10" ht="15" customHeight="1">
      <c r="A573" s="94">
        <f t="shared" si="19"/>
        <v>570</v>
      </c>
      <c r="B573" s="95">
        <v>4462</v>
      </c>
      <c r="C573" s="85" t="s">
        <v>4316</v>
      </c>
      <c r="D573" s="85" t="str">
        <f t="shared" si="18"/>
        <v>OPĆINSKI SUD U ZLATARU (4462)</v>
      </c>
      <c r="E573" s="85" t="s">
        <v>4317</v>
      </c>
      <c r="F573" s="85" t="s">
        <v>4318</v>
      </c>
      <c r="G573" s="96">
        <v>3100952</v>
      </c>
      <c r="H573" s="97" t="s">
        <v>4319</v>
      </c>
      <c r="J573" s="88"/>
    </row>
    <row r="574" spans="1:10" ht="15" customHeight="1">
      <c r="A574" s="94">
        <f t="shared" si="19"/>
        <v>571</v>
      </c>
      <c r="B574" s="95">
        <v>4500</v>
      </c>
      <c r="C574" s="85" t="s">
        <v>4320</v>
      </c>
      <c r="D574" s="85" t="str">
        <f t="shared" si="18"/>
        <v>OPĆINSKO DRŽAVNO ODVJETNIŠTVO U BJELOVARU (4500)</v>
      </c>
      <c r="E574" s="85" t="s">
        <v>4105</v>
      </c>
      <c r="F574" s="85" t="s">
        <v>3011</v>
      </c>
      <c r="G574" s="96">
        <v>3308693</v>
      </c>
      <c r="H574" s="97" t="s">
        <v>4321</v>
      </c>
      <c r="J574" s="88"/>
    </row>
    <row r="575" spans="1:10" ht="15" customHeight="1">
      <c r="A575" s="94">
        <f t="shared" si="19"/>
        <v>572</v>
      </c>
      <c r="B575" s="95">
        <v>4526</v>
      </c>
      <c r="C575" s="85" t="s">
        <v>4322</v>
      </c>
      <c r="D575" s="85" t="str">
        <f t="shared" si="18"/>
        <v>OPĆINSKO DRŽAVNO ODVJETNIŠTVO U ČAKOVCU (4526)</v>
      </c>
      <c r="E575" s="85" t="s">
        <v>4238</v>
      </c>
      <c r="F575" s="85" t="s">
        <v>34</v>
      </c>
      <c r="G575" s="96">
        <v>3110770</v>
      </c>
      <c r="H575" s="97" t="s">
        <v>4323</v>
      </c>
      <c r="J575" s="88"/>
    </row>
    <row r="576" spans="1:10" ht="15" customHeight="1">
      <c r="A576" s="94">
        <f t="shared" si="19"/>
        <v>573</v>
      </c>
      <c r="B576" s="95">
        <v>4567</v>
      </c>
      <c r="C576" s="85" t="s">
        <v>4324</v>
      </c>
      <c r="D576" s="85" t="str">
        <f t="shared" si="18"/>
        <v>OPĆINSKO DRŽAVNO ODVJETNIŠTVO U DUBROVNIKU (4567)</v>
      </c>
      <c r="E576" s="85" t="s">
        <v>4152</v>
      </c>
      <c r="F576" s="85" t="s">
        <v>103</v>
      </c>
      <c r="G576" s="96">
        <v>3364968</v>
      </c>
      <c r="H576" s="97" t="s">
        <v>4325</v>
      </c>
      <c r="J576" s="88"/>
    </row>
    <row r="577" spans="1:10" ht="15" customHeight="1">
      <c r="A577" s="94">
        <f t="shared" si="19"/>
        <v>574</v>
      </c>
      <c r="B577" s="95">
        <v>4606</v>
      </c>
      <c r="C577" s="85" t="s">
        <v>4326</v>
      </c>
      <c r="D577" s="85" t="str">
        <f t="shared" si="18"/>
        <v>OPĆINSKO DRŽAVNO ODVJETNIŠTVO U GOSPIĆU (4606)</v>
      </c>
      <c r="E577" s="85" t="s">
        <v>4247</v>
      </c>
      <c r="F577" s="85" t="s">
        <v>313</v>
      </c>
      <c r="G577" s="96">
        <v>3315908</v>
      </c>
      <c r="H577" s="97" t="s">
        <v>4327</v>
      </c>
      <c r="J577" s="88"/>
    </row>
    <row r="578" spans="1:10" ht="15" customHeight="1">
      <c r="A578" s="94">
        <f t="shared" si="19"/>
        <v>575</v>
      </c>
      <c r="B578" s="95">
        <v>20270</v>
      </c>
      <c r="C578" s="85" t="s">
        <v>4328</v>
      </c>
      <c r="D578" s="85" t="str">
        <f t="shared" si="18"/>
        <v>OPĆINSKO DRŽAVNO ODVJETNIŠTVO U KARLOVCU (20270)</v>
      </c>
      <c r="E578" s="85" t="s">
        <v>4111</v>
      </c>
      <c r="F578" s="85" t="s">
        <v>317</v>
      </c>
      <c r="G578" s="96">
        <v>3123537</v>
      </c>
      <c r="H578" s="97" t="s">
        <v>4329</v>
      </c>
      <c r="J578" s="88"/>
    </row>
    <row r="579" spans="1:10" ht="15" customHeight="1">
      <c r="A579" s="94">
        <f t="shared" si="19"/>
        <v>576</v>
      </c>
      <c r="B579" s="95">
        <v>4655</v>
      </c>
      <c r="C579" s="85" t="s">
        <v>4330</v>
      </c>
      <c r="D579" s="85" t="str">
        <f t="shared" si="18"/>
        <v>OPĆINSKO DRŽAVNO ODVJETNIŠTVO U KOPRIVNICI (4655)</v>
      </c>
      <c r="E579" s="85" t="s">
        <v>4331</v>
      </c>
      <c r="F579" s="85" t="s">
        <v>99</v>
      </c>
      <c r="G579" s="96">
        <v>3010813</v>
      </c>
      <c r="H579" s="97" t="s">
        <v>4332</v>
      </c>
      <c r="J579" s="88"/>
    </row>
    <row r="580" spans="1:10" ht="15" customHeight="1">
      <c r="A580" s="94">
        <f t="shared" si="19"/>
        <v>577</v>
      </c>
      <c r="B580" s="95">
        <v>50483</v>
      </c>
      <c r="C580" s="85" t="s">
        <v>4333</v>
      </c>
      <c r="D580" s="85" t="str">
        <f t="shared" si="18"/>
        <v>OPĆINSKO DRŽAVNO ODVJETNIŠTVO U METKOVIĆU (50483)</v>
      </c>
      <c r="E580" s="85" t="s">
        <v>4263</v>
      </c>
      <c r="F580" s="85" t="s">
        <v>3654</v>
      </c>
      <c r="G580" s="98" t="s">
        <v>4334</v>
      </c>
      <c r="H580" s="97" t="s">
        <v>4335</v>
      </c>
      <c r="J580" s="88"/>
    </row>
    <row r="581" spans="1:10" ht="15" customHeight="1">
      <c r="A581" s="94">
        <f t="shared" si="19"/>
        <v>578</v>
      </c>
      <c r="B581" s="95">
        <v>48785</v>
      </c>
      <c r="C581" s="85" t="s">
        <v>4336</v>
      </c>
      <c r="D581" s="85" t="str">
        <f t="shared" si="18"/>
        <v>OPĆINSKO DRŽAVNO ODVJETNIŠTVO U NOVOM ZAGREBU (48785)</v>
      </c>
      <c r="E581" s="85" t="s">
        <v>4267</v>
      </c>
      <c r="F581" s="85" t="s">
        <v>20</v>
      </c>
      <c r="G581" s="96">
        <v>4355784</v>
      </c>
      <c r="H581" s="97" t="s">
        <v>4337</v>
      </c>
      <c r="J581" s="88"/>
    </row>
    <row r="582" spans="1:10" ht="15" customHeight="1">
      <c r="A582" s="94">
        <f t="shared" si="19"/>
        <v>579</v>
      </c>
      <c r="B582" s="95">
        <v>4760</v>
      </c>
      <c r="C582" s="85" t="s">
        <v>4338</v>
      </c>
      <c r="D582" s="85" t="str">
        <f t="shared" si="18"/>
        <v>OPĆINSKO DRŽAVNO ODVJETNIŠTVO U OSIJEKU (4760)</v>
      </c>
      <c r="E582" s="85" t="s">
        <v>4339</v>
      </c>
      <c r="F582" s="85" t="s">
        <v>39</v>
      </c>
      <c r="G582" s="96">
        <v>3014827</v>
      </c>
      <c r="H582" s="97" t="s">
        <v>4340</v>
      </c>
      <c r="J582" s="88"/>
    </row>
    <row r="583" spans="1:10" ht="15" customHeight="1">
      <c r="A583" s="94">
        <f t="shared" si="19"/>
        <v>580</v>
      </c>
      <c r="B583" s="95">
        <v>50491</v>
      </c>
      <c r="C583" s="85" t="s">
        <v>4341</v>
      </c>
      <c r="D583" s="85" t="str">
        <f t="shared" si="18"/>
        <v>OPĆINSKO DRŽAVNO ODVJETNIŠTVO U PAZINU (50491)</v>
      </c>
      <c r="E583" s="85" t="s">
        <v>4342</v>
      </c>
      <c r="F583" s="85" t="s">
        <v>3027</v>
      </c>
      <c r="G583" s="98" t="s">
        <v>4343</v>
      </c>
      <c r="H583" s="116" t="s">
        <v>4344</v>
      </c>
      <c r="J583" s="88"/>
    </row>
    <row r="584" spans="1:10" ht="15" customHeight="1">
      <c r="A584" s="94">
        <f t="shared" si="19"/>
        <v>581</v>
      </c>
      <c r="B584" s="95">
        <v>4809</v>
      </c>
      <c r="C584" s="85" t="s">
        <v>4345</v>
      </c>
      <c r="D584" s="85" t="str">
        <f t="shared" si="18"/>
        <v>OPĆINSKO DRŽAVNO ODVJETNIŠTVO U POŽEGI (4809)</v>
      </c>
      <c r="E584" s="85" t="s">
        <v>4277</v>
      </c>
      <c r="F584" s="85" t="s">
        <v>3363</v>
      </c>
      <c r="G584" s="96">
        <v>3310744</v>
      </c>
      <c r="H584" s="97" t="s">
        <v>4346</v>
      </c>
      <c r="J584" s="88"/>
    </row>
    <row r="585" spans="1:10" ht="15" customHeight="1">
      <c r="A585" s="94">
        <f t="shared" si="19"/>
        <v>582</v>
      </c>
      <c r="B585" s="95">
        <v>4817</v>
      </c>
      <c r="C585" s="85" t="s">
        <v>4347</v>
      </c>
      <c r="D585" s="85" t="str">
        <f t="shared" si="18"/>
        <v>OPĆINSKO DRŽAVNO ODVJETNIŠTVO U PULI - POLA (4817)</v>
      </c>
      <c r="E585" s="85" t="s">
        <v>4187</v>
      </c>
      <c r="F585" s="85" t="s">
        <v>95</v>
      </c>
      <c r="G585" s="96">
        <v>3204146</v>
      </c>
      <c r="H585" s="97" t="s">
        <v>4348</v>
      </c>
      <c r="J585" s="88"/>
    </row>
    <row r="586" spans="1:10" ht="15" customHeight="1">
      <c r="A586" s="94">
        <f t="shared" si="19"/>
        <v>583</v>
      </c>
      <c r="B586" s="95">
        <v>4825</v>
      </c>
      <c r="C586" s="85" t="s">
        <v>4349</v>
      </c>
      <c r="D586" s="85" t="str">
        <f t="shared" si="18"/>
        <v>OPĆINSKO DRŽAVNO ODVJETNIŠTVO U RIJECI (4825)</v>
      </c>
      <c r="E586" s="85" t="s">
        <v>4350</v>
      </c>
      <c r="F586" s="85" t="s">
        <v>108</v>
      </c>
      <c r="G586" s="96">
        <v>3321436</v>
      </c>
      <c r="H586" s="97" t="s">
        <v>4351</v>
      </c>
      <c r="J586" s="88"/>
    </row>
    <row r="587" spans="1:10" ht="15" customHeight="1">
      <c r="A587" s="94">
        <f t="shared" si="19"/>
        <v>584</v>
      </c>
      <c r="B587" s="95">
        <v>4868</v>
      </c>
      <c r="C587" s="85" t="s">
        <v>4352</v>
      </c>
      <c r="D587" s="85" t="str">
        <f t="shared" si="18"/>
        <v>OPĆINSKO DRŽAVNO ODVJETNIŠTVO U SISKU (4868)</v>
      </c>
      <c r="E587" s="85" t="s">
        <v>4193</v>
      </c>
      <c r="F587" s="85" t="s">
        <v>267</v>
      </c>
      <c r="G587" s="96">
        <v>3314740</v>
      </c>
      <c r="H587" s="97" t="s">
        <v>4353</v>
      </c>
      <c r="J587" s="88"/>
    </row>
    <row r="588" spans="1:10" ht="15" customHeight="1">
      <c r="A588" s="94">
        <f t="shared" si="19"/>
        <v>585</v>
      </c>
      <c r="B588" s="95">
        <v>4876</v>
      </c>
      <c r="C588" s="85" t="s">
        <v>4354</v>
      </c>
      <c r="D588" s="85" t="str">
        <f t="shared" si="18"/>
        <v>OPĆINSKO DRŽAVNO ODVJETNIŠTVO U SLAVONSKOM BRODU (4876)</v>
      </c>
      <c r="E588" s="85" t="s">
        <v>4355</v>
      </c>
      <c r="F588" s="85" t="s">
        <v>151</v>
      </c>
      <c r="G588" s="96">
        <v>3071472</v>
      </c>
      <c r="H588" s="97" t="s">
        <v>4356</v>
      </c>
      <c r="J588" s="88"/>
    </row>
    <row r="589" spans="1:10" ht="15" customHeight="1">
      <c r="A589" s="94">
        <f t="shared" si="19"/>
        <v>586</v>
      </c>
      <c r="B589" s="95">
        <v>4884</v>
      </c>
      <c r="C589" s="85" t="s">
        <v>4357</v>
      </c>
      <c r="D589" s="85" t="str">
        <f t="shared" si="18"/>
        <v>OPĆINSKO DRŽAVNO ODVJETNIŠTVO U SPLITU (4884)</v>
      </c>
      <c r="E589" s="85" t="s">
        <v>4358</v>
      </c>
      <c r="F589" s="85" t="s">
        <v>155</v>
      </c>
      <c r="G589" s="96">
        <v>3161242</v>
      </c>
      <c r="H589" s="97" t="s">
        <v>4359</v>
      </c>
      <c r="J589" s="88"/>
    </row>
    <row r="590" spans="1:10" ht="15" customHeight="1">
      <c r="A590" s="94">
        <f t="shared" si="19"/>
        <v>587</v>
      </c>
      <c r="B590" s="95">
        <v>4892</v>
      </c>
      <c r="C590" s="85" t="s">
        <v>4360</v>
      </c>
      <c r="D590" s="85" t="str">
        <f t="shared" si="18"/>
        <v>OPĆINSKO DRŽAVNO ODVJETNIŠTVO U ŠIBENIKU (4892)</v>
      </c>
      <c r="E590" s="85" t="s">
        <v>4361</v>
      </c>
      <c r="F590" s="85" t="s">
        <v>324</v>
      </c>
      <c r="G590" s="96">
        <v>3019829</v>
      </c>
      <c r="H590" s="97" t="s">
        <v>4362</v>
      </c>
      <c r="J590" s="88"/>
    </row>
    <row r="591" spans="1:10" ht="15" customHeight="1">
      <c r="A591" s="94">
        <f t="shared" si="19"/>
        <v>588</v>
      </c>
      <c r="B591" s="95">
        <v>4913</v>
      </c>
      <c r="C591" s="85" t="s">
        <v>4363</v>
      </c>
      <c r="D591" s="85" t="str">
        <f t="shared" si="18"/>
        <v>OPĆINSKO DRŽAVNO ODVJETNIŠTVO U VARAŽDINU (4913)</v>
      </c>
      <c r="E591" s="85" t="s">
        <v>4364</v>
      </c>
      <c r="F591" s="85" t="s">
        <v>4168</v>
      </c>
      <c r="G591" s="96">
        <v>3006735</v>
      </c>
      <c r="H591" s="97" t="s">
        <v>4365</v>
      </c>
      <c r="J591" s="88"/>
    </row>
    <row r="592" spans="1:10" ht="15" customHeight="1">
      <c r="A592" s="94">
        <f t="shared" si="19"/>
        <v>589</v>
      </c>
      <c r="B592" s="95">
        <v>4921</v>
      </c>
      <c r="C592" s="85" t="s">
        <v>4366</v>
      </c>
      <c r="D592" s="85" t="str">
        <f t="shared" si="18"/>
        <v>OPĆINSKO DRŽAVNO ODVJETNIŠTVO U VELIKOJ GORICI (4921)</v>
      </c>
      <c r="E592" s="85" t="s">
        <v>4302</v>
      </c>
      <c r="F592" s="85" t="s">
        <v>2941</v>
      </c>
      <c r="G592" s="96">
        <v>3216373</v>
      </c>
      <c r="H592" s="97" t="s">
        <v>4367</v>
      </c>
      <c r="J592" s="88"/>
    </row>
    <row r="593" spans="1:10" ht="15" customHeight="1">
      <c r="A593" s="94">
        <f t="shared" si="19"/>
        <v>590</v>
      </c>
      <c r="B593" s="95">
        <v>50506</v>
      </c>
      <c r="C593" s="85" t="s">
        <v>4368</v>
      </c>
      <c r="D593" s="85" t="str">
        <f t="shared" si="18"/>
        <v>OPĆINSKO DRŽAVNO ODVJETNIŠTVO U VINKOVCIMA (50506)</v>
      </c>
      <c r="E593" s="85" t="s">
        <v>4243</v>
      </c>
      <c r="F593" s="85" t="s">
        <v>3809</v>
      </c>
      <c r="G593" s="98" t="s">
        <v>4369</v>
      </c>
      <c r="H593" s="97" t="s">
        <v>4370</v>
      </c>
      <c r="J593" s="88"/>
    </row>
    <row r="594" spans="1:10" ht="15" customHeight="1">
      <c r="A594" s="94">
        <f t="shared" si="19"/>
        <v>591</v>
      </c>
      <c r="B594" s="95">
        <v>4948</v>
      </c>
      <c r="C594" s="85" t="s">
        <v>4371</v>
      </c>
      <c r="D594" s="85" t="str">
        <f t="shared" si="18"/>
        <v>OPĆINSKO DRŽAVNO ODVJETNIŠTVO U VIROVITICI (4948)</v>
      </c>
      <c r="E594" s="85" t="s">
        <v>4372</v>
      </c>
      <c r="F594" s="85" t="s">
        <v>328</v>
      </c>
      <c r="G594" s="96">
        <v>3149625</v>
      </c>
      <c r="H594" s="97" t="s">
        <v>4373</v>
      </c>
      <c r="J594" s="88"/>
    </row>
    <row r="595" spans="1:10" ht="15" customHeight="1">
      <c r="A595" s="94">
        <f t="shared" si="19"/>
        <v>592</v>
      </c>
      <c r="B595" s="95">
        <v>4956</v>
      </c>
      <c r="C595" s="85" t="s">
        <v>4374</v>
      </c>
      <c r="D595" s="85" t="str">
        <f t="shared" si="18"/>
        <v>OPĆINSKO DRŽAVNO ODVJETNIŠTVO U VUKOVARU (4956)</v>
      </c>
      <c r="E595" s="85" t="s">
        <v>4209</v>
      </c>
      <c r="F595" s="85" t="s">
        <v>305</v>
      </c>
      <c r="G595" s="96">
        <v>3008894</v>
      </c>
      <c r="H595" s="97" t="s">
        <v>4375</v>
      </c>
      <c r="J595" s="88"/>
    </row>
    <row r="596" spans="1:10" ht="15" customHeight="1">
      <c r="A596" s="94">
        <f t="shared" si="19"/>
        <v>593</v>
      </c>
      <c r="B596" s="95">
        <v>4972</v>
      </c>
      <c r="C596" s="85" t="s">
        <v>4376</v>
      </c>
      <c r="D596" s="85" t="str">
        <f t="shared" si="18"/>
        <v>OPĆINSKO DRŽAVNO ODVJETNIŠTVO U ZADRU (4972)</v>
      </c>
      <c r="E596" s="85" t="s">
        <v>4377</v>
      </c>
      <c r="F596" s="85" t="s">
        <v>196</v>
      </c>
      <c r="G596" s="96">
        <v>3174786</v>
      </c>
      <c r="H596" s="97" t="s">
        <v>4378</v>
      </c>
      <c r="J596" s="88"/>
    </row>
    <row r="597" spans="1:10" ht="15" customHeight="1">
      <c r="A597" s="94">
        <f t="shared" si="19"/>
        <v>594</v>
      </c>
      <c r="B597" s="95">
        <v>4989</v>
      </c>
      <c r="C597" s="85" t="s">
        <v>4379</v>
      </c>
      <c r="D597" s="85" t="str">
        <f t="shared" si="18"/>
        <v>OPĆINSKO KAZNENO DRŽAVNO ODVJETNIŠTVO U ZAGREBU (4989)</v>
      </c>
      <c r="E597" s="85" t="s">
        <v>4380</v>
      </c>
      <c r="F597" s="85" t="s">
        <v>20</v>
      </c>
      <c r="G597" s="96">
        <v>3277135</v>
      </c>
      <c r="H597" s="97" t="s">
        <v>4381</v>
      </c>
      <c r="J597" s="88"/>
    </row>
    <row r="598" spans="1:10" ht="15" customHeight="1">
      <c r="A598" s="94">
        <f t="shared" si="19"/>
        <v>595</v>
      </c>
      <c r="B598" s="95">
        <v>4997</v>
      </c>
      <c r="C598" s="85" t="s">
        <v>4382</v>
      </c>
      <c r="D598" s="85" t="str">
        <f t="shared" si="18"/>
        <v>OPĆINSKO DRŽAVNO ODVJETNIŠTVO U ZLATARU (4997)</v>
      </c>
      <c r="E598" s="85" t="s">
        <v>4317</v>
      </c>
      <c r="F598" s="85" t="s">
        <v>4318</v>
      </c>
      <c r="G598" s="96">
        <v>3433811</v>
      </c>
      <c r="H598" s="97" t="s">
        <v>4383</v>
      </c>
      <c r="J598" s="88"/>
    </row>
    <row r="599" spans="1:10" ht="15" customHeight="1">
      <c r="A599" s="94">
        <f t="shared" si="19"/>
        <v>596</v>
      </c>
      <c r="B599" s="95">
        <v>52356</v>
      </c>
      <c r="C599" s="85" t="s">
        <v>4384</v>
      </c>
      <c r="D599" s="85" t="str">
        <f t="shared" si="18"/>
        <v>OPĆINSKO GRAĐANSKO DRŽAVNO ODVJETNIŠTVO U ZAGREBU (52356)</v>
      </c>
      <c r="E599" s="85" t="s">
        <v>4385</v>
      </c>
      <c r="F599" s="85" t="s">
        <v>20</v>
      </c>
      <c r="G599" s="96">
        <v>5545471</v>
      </c>
      <c r="H599" s="97" t="s">
        <v>4386</v>
      </c>
      <c r="J599" s="88"/>
    </row>
    <row r="600" spans="1:10" ht="15" customHeight="1">
      <c r="A600" s="94">
        <f t="shared" si="19"/>
        <v>597</v>
      </c>
      <c r="B600" s="95">
        <v>23649</v>
      </c>
      <c r="C600" s="85" t="s">
        <v>4387</v>
      </c>
      <c r="D600" s="85" t="str">
        <f t="shared" si="18"/>
        <v>DRŽAVNO ODVJETNIŠTVO URED ZA SUZBIJANJE KORUPCIJE I ORGANIZIRANOG KRIMINALITETA  (23649)</v>
      </c>
      <c r="E600" s="85" t="s">
        <v>4388</v>
      </c>
      <c r="F600" s="85" t="s">
        <v>20</v>
      </c>
      <c r="G600" s="96">
        <v>1597965</v>
      </c>
      <c r="H600" s="97" t="s">
        <v>4389</v>
      </c>
      <c r="J600" s="88"/>
    </row>
    <row r="601" spans="1:10" ht="15" customHeight="1">
      <c r="A601" s="94">
        <f t="shared" si="19"/>
        <v>598</v>
      </c>
      <c r="B601" s="95">
        <v>46420</v>
      </c>
      <c r="C601" s="119" t="s">
        <v>4390</v>
      </c>
      <c r="D601" s="85" t="str">
        <f t="shared" si="18"/>
        <v>DRŽAVNA ŠKOLA ZA JAVNU UPRAVU (46420)</v>
      </c>
      <c r="E601" s="85" t="s">
        <v>4391</v>
      </c>
      <c r="F601" s="85" t="s">
        <v>20</v>
      </c>
      <c r="G601" s="96">
        <v>2720736</v>
      </c>
      <c r="H601" s="97" t="s">
        <v>4392</v>
      </c>
      <c r="J601" s="88"/>
    </row>
    <row r="602" spans="1:10" ht="15" customHeight="1">
      <c r="A602" s="82">
        <f t="shared" si="19"/>
        <v>599</v>
      </c>
      <c r="B602" s="90">
        <v>6040</v>
      </c>
      <c r="C602" s="91" t="s">
        <v>4393</v>
      </c>
      <c r="D602" s="85" t="str">
        <f t="shared" si="18"/>
        <v>URED PUČKOG PRAVOBRANITELJA (6040)</v>
      </c>
      <c r="E602" s="91" t="s">
        <v>4394</v>
      </c>
      <c r="F602" s="91" t="s">
        <v>20</v>
      </c>
      <c r="G602" s="92">
        <v>515655</v>
      </c>
      <c r="H602" s="93" t="s">
        <v>4395</v>
      </c>
      <c r="J602" s="88"/>
    </row>
    <row r="603" spans="1:10" ht="15" customHeight="1">
      <c r="A603" s="82">
        <f t="shared" si="19"/>
        <v>600</v>
      </c>
      <c r="B603" s="90">
        <v>24027</v>
      </c>
      <c r="C603" s="91" t="s">
        <v>4396</v>
      </c>
      <c r="D603" s="85" t="str">
        <f t="shared" si="18"/>
        <v>PRAVOBRANITELJ ZA DJECU (24027)</v>
      </c>
      <c r="E603" s="91" t="s">
        <v>4397</v>
      </c>
      <c r="F603" s="91" t="s">
        <v>20</v>
      </c>
      <c r="G603" s="92">
        <v>1748068</v>
      </c>
      <c r="H603" s="93" t="s">
        <v>4398</v>
      </c>
      <c r="J603" s="88"/>
    </row>
    <row r="604" spans="1:10" ht="15" customHeight="1">
      <c r="A604" s="82">
        <f t="shared" si="19"/>
        <v>601</v>
      </c>
      <c r="B604" s="90">
        <v>24060</v>
      </c>
      <c r="C604" s="91" t="s">
        <v>4399</v>
      </c>
      <c r="D604" s="85" t="str">
        <f t="shared" si="18"/>
        <v>PRAVOBRANITELJ/ICA ZA RAVNOPRAVNOST SPOLOVA (24060)</v>
      </c>
      <c r="E604" s="91" t="s">
        <v>4400</v>
      </c>
      <c r="F604" s="91" t="s">
        <v>20</v>
      </c>
      <c r="G604" s="92">
        <v>1768832</v>
      </c>
      <c r="H604" s="93" t="s">
        <v>4401</v>
      </c>
      <c r="J604" s="88"/>
    </row>
    <row r="605" spans="1:10" ht="15" customHeight="1">
      <c r="A605" s="82">
        <f t="shared" si="19"/>
        <v>602</v>
      </c>
      <c r="B605" s="90">
        <v>43564</v>
      </c>
      <c r="C605" s="91" t="s">
        <v>4402</v>
      </c>
      <c r="D605" s="85" t="str">
        <f t="shared" si="18"/>
        <v>PRAVOBRANITELJICA ZA OSOBE S INVALIDITETOM (43564)</v>
      </c>
      <c r="E605" s="91" t="s">
        <v>4403</v>
      </c>
      <c r="F605" s="91" t="s">
        <v>20</v>
      </c>
      <c r="G605" s="92">
        <v>2397161</v>
      </c>
      <c r="H605" s="93" t="s">
        <v>4404</v>
      </c>
      <c r="J605" s="88"/>
    </row>
    <row r="606" spans="1:10" ht="15" customHeight="1">
      <c r="A606" s="82">
        <f t="shared" si="19"/>
        <v>603</v>
      </c>
      <c r="B606" s="90">
        <v>6099</v>
      </c>
      <c r="C606" s="91" t="s">
        <v>4405</v>
      </c>
      <c r="D606" s="85" t="str">
        <f t="shared" si="18"/>
        <v>DRŽAVNI ZAVOD ZA STATISTIKU (6099)</v>
      </c>
      <c r="E606" s="91" t="s">
        <v>4406</v>
      </c>
      <c r="F606" s="91" t="s">
        <v>20</v>
      </c>
      <c r="G606" s="92">
        <v>3220338</v>
      </c>
      <c r="H606" s="93" t="s">
        <v>4407</v>
      </c>
      <c r="J606" s="88"/>
    </row>
    <row r="607" spans="1:10" ht="15" customHeight="1">
      <c r="A607" s="82">
        <f t="shared" si="19"/>
        <v>604</v>
      </c>
      <c r="B607" s="90">
        <v>6138</v>
      </c>
      <c r="C607" s="91" t="s">
        <v>4408</v>
      </c>
      <c r="D607" s="85" t="str">
        <f t="shared" si="18"/>
        <v>DRŽAVNI URED ZA REVIZIJU (6138)</v>
      </c>
      <c r="E607" s="91" t="s">
        <v>4409</v>
      </c>
      <c r="F607" s="91" t="s">
        <v>20</v>
      </c>
      <c r="G607" s="92">
        <v>687979</v>
      </c>
      <c r="H607" s="93" t="s">
        <v>4410</v>
      </c>
      <c r="J607" s="88"/>
    </row>
    <row r="608" spans="1:10" ht="15" customHeight="1">
      <c r="A608" s="82">
        <f t="shared" si="19"/>
        <v>605</v>
      </c>
      <c r="B608" s="90">
        <v>24094</v>
      </c>
      <c r="C608" s="91" t="s">
        <v>4411</v>
      </c>
      <c r="D608" s="85" t="str">
        <f t="shared" si="18"/>
        <v>DRŽAVNA KOMISIJA ZA KONTROLU POSTUPAKA JAVNE NABAVE (24094)</v>
      </c>
      <c r="E608" s="91" t="s">
        <v>4412</v>
      </c>
      <c r="F608" s="91" t="s">
        <v>20</v>
      </c>
      <c r="G608" s="92">
        <v>1777831</v>
      </c>
      <c r="H608" s="93" t="s">
        <v>4413</v>
      </c>
      <c r="J608" s="88"/>
    </row>
    <row r="609" spans="1:10" ht="15" customHeight="1">
      <c r="A609" s="82">
        <f t="shared" si="19"/>
        <v>606</v>
      </c>
      <c r="B609" s="90">
        <v>50709</v>
      </c>
      <c r="C609" s="91" t="s">
        <v>4414</v>
      </c>
      <c r="D609" s="85" t="str">
        <f t="shared" si="18"/>
        <v>DRŽAVNI INSPEKTORAT (50709)</v>
      </c>
      <c r="E609" s="91" t="s">
        <v>4415</v>
      </c>
      <c r="F609" s="91" t="s">
        <v>20</v>
      </c>
      <c r="G609" s="92">
        <v>5068711</v>
      </c>
      <c r="H609" s="93" t="s">
        <v>4416</v>
      </c>
      <c r="J609" s="88"/>
    </row>
    <row r="610" spans="1:10" ht="15" customHeight="1">
      <c r="A610" s="82">
        <f t="shared" si="19"/>
        <v>607</v>
      </c>
      <c r="B610" s="90">
        <v>23987</v>
      </c>
      <c r="C610" s="91" t="s">
        <v>4417</v>
      </c>
      <c r="D610" s="85" t="str">
        <f t="shared" si="18"/>
        <v>URED VIJEĆA ZA NACIONALNU SIGURNOST (23987)</v>
      </c>
      <c r="E610" s="91" t="s">
        <v>4418</v>
      </c>
      <c r="F610" s="91" t="s">
        <v>20</v>
      </c>
      <c r="G610" s="92">
        <v>1730100</v>
      </c>
      <c r="H610" s="93" t="s">
        <v>4419</v>
      </c>
      <c r="J610" s="88"/>
    </row>
    <row r="611" spans="1:10" ht="15" customHeight="1">
      <c r="A611" s="82">
        <f t="shared" si="19"/>
        <v>608</v>
      </c>
      <c r="B611" s="90">
        <v>42750</v>
      </c>
      <c r="C611" s="91" t="s">
        <v>4420</v>
      </c>
      <c r="D611" s="85" t="str">
        <f t="shared" si="18"/>
        <v>OPERATIVNO-TEHNIČKI CENTAR ZA NADZOR TELEKOMUNIKACIJA (42750)</v>
      </c>
      <c r="E611" s="91" t="s">
        <v>4421</v>
      </c>
      <c r="F611" s="91" t="s">
        <v>20</v>
      </c>
      <c r="G611" s="92">
        <v>2255308</v>
      </c>
      <c r="H611" s="93" t="s">
        <v>4422</v>
      </c>
      <c r="J611" s="88"/>
    </row>
    <row r="612" spans="1:10" ht="15" customHeight="1">
      <c r="A612" s="82">
        <f t="shared" si="19"/>
        <v>609</v>
      </c>
      <c r="B612" s="90">
        <v>42768</v>
      </c>
      <c r="C612" s="91" t="s">
        <v>4423</v>
      </c>
      <c r="D612" s="85" t="str">
        <f t="shared" si="18"/>
        <v>ZAVOD ZA SIGURNOST INFORMACIJSKIH SUSTAVA (42768)</v>
      </c>
      <c r="E612" s="91" t="s">
        <v>4424</v>
      </c>
      <c r="F612" s="91" t="s">
        <v>20</v>
      </c>
      <c r="G612" s="92">
        <v>2255294</v>
      </c>
      <c r="H612" s="93" t="s">
        <v>4425</v>
      </c>
      <c r="J612" s="88"/>
    </row>
    <row r="613" spans="1:10" ht="15" customHeight="1">
      <c r="A613" s="82">
        <f t="shared" si="19"/>
        <v>610</v>
      </c>
      <c r="B613" s="90">
        <v>25860</v>
      </c>
      <c r="C613" s="91" t="s">
        <v>4426</v>
      </c>
      <c r="D613" s="85" t="str">
        <f t="shared" si="18"/>
        <v>AGENCIJA ZA ZAŠTITU OSOBNIH PODATAKA (25860)</v>
      </c>
      <c r="E613" s="91" t="s">
        <v>4427</v>
      </c>
      <c r="F613" s="91" t="s">
        <v>20</v>
      </c>
      <c r="G613" s="92">
        <v>1837907</v>
      </c>
      <c r="H613" s="93" t="s">
        <v>4428</v>
      </c>
      <c r="J613" s="88"/>
    </row>
    <row r="614" spans="1:10" ht="15" customHeight="1" thickBot="1">
      <c r="A614" s="82">
        <f t="shared" si="19"/>
        <v>611</v>
      </c>
      <c r="B614" s="90">
        <v>48226</v>
      </c>
      <c r="C614" s="120" t="s">
        <v>4429</v>
      </c>
      <c r="D614" s="85" t="str">
        <f t="shared" si="18"/>
        <v>POVJERENIK ZA INFORMIRANJE (48226)</v>
      </c>
      <c r="E614" s="120" t="s">
        <v>4430</v>
      </c>
      <c r="F614" s="120" t="s">
        <v>20</v>
      </c>
      <c r="G614" s="121">
        <v>4126904</v>
      </c>
      <c r="H614" s="122">
        <v>68011638990</v>
      </c>
      <c r="J614" s="88"/>
    </row>
    <row r="615" spans="1:10" ht="29.25" customHeight="1" thickTop="1">
      <c r="A615" s="175" t="s">
        <v>4431</v>
      </c>
      <c r="B615" s="175"/>
      <c r="C615" s="175"/>
      <c r="D615" s="175"/>
      <c r="E615" s="175"/>
      <c r="F615" s="175"/>
      <c r="G615" s="175"/>
      <c r="H615" s="175"/>
    </row>
    <row r="616" spans="1:10" ht="15" customHeight="1">
      <c r="B616" s="124"/>
      <c r="H616" s="126"/>
    </row>
    <row r="617" spans="1:10" ht="15" customHeight="1">
      <c r="B617" s="124"/>
      <c r="H617" s="126"/>
    </row>
    <row r="618" spans="1:10" ht="15" customHeight="1">
      <c r="B618" s="124"/>
      <c r="H618" s="126"/>
    </row>
    <row r="619" spans="1:10" ht="15" customHeight="1">
      <c r="B619" s="124"/>
      <c r="H619" s="126"/>
    </row>
    <row r="620" spans="1:10" ht="15" customHeight="1">
      <c r="B620" s="124"/>
      <c r="H620" s="126"/>
    </row>
    <row r="621" spans="1:10" ht="15" customHeight="1">
      <c r="A621" s="72"/>
      <c r="B621" s="124"/>
      <c r="H621" s="126"/>
    </row>
    <row r="622" spans="1:10" ht="15" customHeight="1">
      <c r="A622" s="72"/>
      <c r="B622" s="124"/>
      <c r="H622" s="126"/>
    </row>
    <row r="623" spans="1:10" ht="15" customHeight="1">
      <c r="A623" s="72"/>
      <c r="B623" s="124"/>
      <c r="H623" s="126"/>
    </row>
    <row r="624" spans="1:10" ht="15" customHeight="1">
      <c r="A624" s="72"/>
      <c r="B624" s="124"/>
      <c r="H624" s="126"/>
    </row>
    <row r="625" spans="1:8" ht="15" customHeight="1">
      <c r="A625" s="72"/>
      <c r="B625" s="124"/>
      <c r="H625" s="126"/>
    </row>
    <row r="626" spans="1:8" ht="15" customHeight="1">
      <c r="A626" s="72"/>
      <c r="B626" s="124"/>
      <c r="H626" s="126"/>
    </row>
    <row r="627" spans="1:8" ht="15" customHeight="1">
      <c r="A627" s="72"/>
      <c r="B627" s="124"/>
      <c r="H627" s="126"/>
    </row>
    <row r="628" spans="1:8" ht="15" customHeight="1">
      <c r="A628" s="72"/>
      <c r="B628" s="124"/>
      <c r="H628" s="126"/>
    </row>
    <row r="629" spans="1:8" ht="15" customHeight="1">
      <c r="A629" s="72"/>
      <c r="B629" s="124"/>
      <c r="H629" s="126"/>
    </row>
    <row r="630" spans="1:8" ht="15" customHeight="1">
      <c r="A630" s="72"/>
      <c r="B630" s="124"/>
      <c r="H630" s="126"/>
    </row>
    <row r="631" spans="1:8" ht="15" customHeight="1">
      <c r="A631" s="72"/>
      <c r="B631" s="124"/>
      <c r="H631" s="126"/>
    </row>
    <row r="632" spans="1:8" ht="15" customHeight="1">
      <c r="A632" s="72"/>
      <c r="B632" s="124"/>
      <c r="H632" s="126"/>
    </row>
    <row r="633" spans="1:8" ht="15" customHeight="1">
      <c r="A633" s="72"/>
      <c r="B633" s="124"/>
      <c r="H633" s="126"/>
    </row>
    <row r="634" spans="1:8" ht="15" customHeight="1">
      <c r="A634" s="72"/>
      <c r="B634" s="124"/>
      <c r="H634" s="126"/>
    </row>
    <row r="635" spans="1:8" ht="15" customHeight="1">
      <c r="A635" s="72"/>
      <c r="B635" s="124"/>
      <c r="H635" s="126"/>
    </row>
    <row r="636" spans="1:8" ht="15" customHeight="1">
      <c r="A636" s="72"/>
      <c r="B636" s="124"/>
      <c r="H636" s="126"/>
    </row>
    <row r="637" spans="1:8" ht="15" customHeight="1">
      <c r="A637" s="72"/>
      <c r="B637" s="124"/>
      <c r="H637" s="126"/>
    </row>
    <row r="638" spans="1:8" ht="15" customHeight="1">
      <c r="A638" s="72"/>
      <c r="B638" s="124"/>
      <c r="H638" s="126"/>
    </row>
    <row r="639" spans="1:8" ht="15" customHeight="1">
      <c r="A639" s="72"/>
      <c r="B639" s="124"/>
      <c r="H639" s="126"/>
    </row>
    <row r="640" spans="1:8" ht="15" customHeight="1">
      <c r="A640" s="72"/>
      <c r="B640" s="124"/>
      <c r="H640" s="126"/>
    </row>
    <row r="641" spans="1:8" ht="15" customHeight="1">
      <c r="A641" s="72"/>
      <c r="B641" s="124"/>
      <c r="H641" s="126"/>
    </row>
    <row r="642" spans="1:8" ht="15" customHeight="1">
      <c r="A642" s="72"/>
      <c r="B642" s="124"/>
      <c r="H642" s="126"/>
    </row>
    <row r="643" spans="1:8" ht="15" customHeight="1">
      <c r="A643" s="72"/>
      <c r="B643" s="124"/>
      <c r="H643" s="126"/>
    </row>
    <row r="644" spans="1:8" ht="15" customHeight="1">
      <c r="A644" s="72"/>
      <c r="B644" s="124"/>
      <c r="H644" s="126"/>
    </row>
    <row r="645" spans="1:8" ht="15" customHeight="1">
      <c r="A645" s="72"/>
      <c r="B645" s="124"/>
      <c r="H645" s="126"/>
    </row>
    <row r="646" spans="1:8" ht="15" customHeight="1">
      <c r="A646" s="72"/>
      <c r="B646" s="124"/>
      <c r="H646" s="126"/>
    </row>
    <row r="647" spans="1:8" ht="15" customHeight="1">
      <c r="A647" s="72"/>
      <c r="B647" s="124"/>
      <c r="H647" s="126"/>
    </row>
    <row r="648" spans="1:8" ht="15" customHeight="1">
      <c r="A648" s="72"/>
      <c r="B648" s="124"/>
      <c r="H648" s="126"/>
    </row>
    <row r="649" spans="1:8" ht="15" customHeight="1">
      <c r="A649" s="72"/>
      <c r="B649" s="124"/>
      <c r="H649" s="126"/>
    </row>
    <row r="650" spans="1:8" ht="15" customHeight="1">
      <c r="A650" s="72"/>
      <c r="B650" s="124"/>
      <c r="H650" s="126"/>
    </row>
    <row r="651" spans="1:8" ht="15" customHeight="1">
      <c r="A651" s="72"/>
      <c r="B651" s="124"/>
      <c r="H651" s="126"/>
    </row>
    <row r="652" spans="1:8" ht="15" customHeight="1">
      <c r="A652" s="72"/>
      <c r="B652" s="124"/>
      <c r="H652" s="126"/>
    </row>
    <row r="653" spans="1:8" ht="15" customHeight="1">
      <c r="A653" s="72"/>
      <c r="B653" s="124"/>
      <c r="H653" s="126"/>
    </row>
    <row r="654" spans="1:8" ht="15" customHeight="1">
      <c r="A654" s="72"/>
      <c r="B654" s="124"/>
      <c r="H654" s="126"/>
    </row>
    <row r="655" spans="1:8" ht="15" customHeight="1">
      <c r="A655" s="72"/>
      <c r="B655" s="124"/>
      <c r="H655" s="126"/>
    </row>
    <row r="656" spans="1:8" ht="15" customHeight="1">
      <c r="A656" s="72"/>
      <c r="B656" s="124"/>
      <c r="H656" s="126"/>
    </row>
    <row r="657" spans="1:8" ht="15" customHeight="1">
      <c r="A657" s="72"/>
      <c r="B657" s="124"/>
      <c r="H657" s="126"/>
    </row>
    <row r="658" spans="1:8" ht="15" customHeight="1">
      <c r="A658" s="72"/>
      <c r="B658" s="124"/>
      <c r="H658" s="126"/>
    </row>
    <row r="659" spans="1:8" ht="15" customHeight="1">
      <c r="A659" s="72"/>
      <c r="B659" s="124"/>
      <c r="H659" s="126"/>
    </row>
    <row r="660" spans="1:8" ht="15" customHeight="1">
      <c r="A660" s="72"/>
      <c r="B660" s="124"/>
      <c r="H660" s="126"/>
    </row>
    <row r="661" spans="1:8" ht="15" customHeight="1">
      <c r="A661" s="72"/>
      <c r="B661" s="124"/>
      <c r="H661" s="126"/>
    </row>
    <row r="662" spans="1:8" ht="15" customHeight="1">
      <c r="A662" s="72"/>
      <c r="B662" s="124"/>
      <c r="H662" s="126"/>
    </row>
    <row r="663" spans="1:8" ht="15" customHeight="1">
      <c r="A663" s="72"/>
      <c r="B663" s="124"/>
      <c r="H663" s="126"/>
    </row>
    <row r="664" spans="1:8" ht="15" customHeight="1">
      <c r="A664" s="72"/>
      <c r="B664" s="124"/>
      <c r="H664" s="126"/>
    </row>
    <row r="665" spans="1:8" ht="15" customHeight="1">
      <c r="A665" s="72"/>
      <c r="B665" s="124"/>
      <c r="H665" s="126"/>
    </row>
    <row r="666" spans="1:8" ht="15" customHeight="1">
      <c r="A666" s="72"/>
      <c r="B666" s="124"/>
      <c r="H666" s="126"/>
    </row>
    <row r="667" spans="1:8" ht="15" customHeight="1">
      <c r="A667" s="72"/>
      <c r="B667" s="124"/>
      <c r="H667" s="126"/>
    </row>
    <row r="668" spans="1:8" ht="15" customHeight="1">
      <c r="A668" s="72"/>
      <c r="B668" s="124"/>
      <c r="H668" s="126"/>
    </row>
    <row r="669" spans="1:8" ht="15" customHeight="1">
      <c r="A669" s="72"/>
      <c r="B669" s="124"/>
      <c r="H669" s="126"/>
    </row>
    <row r="670" spans="1:8" ht="15" customHeight="1">
      <c r="A670" s="72"/>
      <c r="B670" s="124"/>
      <c r="H670" s="126"/>
    </row>
    <row r="671" spans="1:8" ht="15" customHeight="1">
      <c r="A671" s="72"/>
      <c r="B671" s="124"/>
      <c r="H671" s="126"/>
    </row>
    <row r="672" spans="1:8" ht="15" customHeight="1">
      <c r="A672" s="72"/>
      <c r="B672" s="124"/>
      <c r="H672" s="126"/>
    </row>
    <row r="673" spans="1:8" ht="15" customHeight="1">
      <c r="A673" s="72"/>
      <c r="B673" s="124"/>
      <c r="H673" s="126"/>
    </row>
    <row r="674" spans="1:8" ht="15" customHeight="1">
      <c r="A674" s="72"/>
      <c r="B674" s="124"/>
      <c r="H674" s="126"/>
    </row>
    <row r="675" spans="1:8" ht="15" customHeight="1">
      <c r="A675" s="72"/>
      <c r="B675" s="124"/>
      <c r="H675" s="126"/>
    </row>
    <row r="676" spans="1:8" ht="15" customHeight="1">
      <c r="A676" s="72"/>
      <c r="B676" s="124"/>
      <c r="H676" s="126"/>
    </row>
    <row r="677" spans="1:8" ht="15" customHeight="1">
      <c r="A677" s="72"/>
      <c r="B677" s="124"/>
      <c r="H677" s="126"/>
    </row>
    <row r="678" spans="1:8" ht="15" customHeight="1">
      <c r="A678" s="72"/>
      <c r="B678" s="124"/>
      <c r="H678" s="126"/>
    </row>
    <row r="679" spans="1:8" ht="15" customHeight="1">
      <c r="A679" s="72"/>
      <c r="B679" s="124"/>
      <c r="H679" s="126"/>
    </row>
    <row r="680" spans="1:8" ht="15" customHeight="1">
      <c r="A680" s="72"/>
      <c r="B680" s="124"/>
      <c r="H680" s="126"/>
    </row>
    <row r="681" spans="1:8" ht="15" customHeight="1">
      <c r="A681" s="72"/>
      <c r="B681" s="124"/>
      <c r="H681" s="126"/>
    </row>
    <row r="682" spans="1:8" ht="15" customHeight="1">
      <c r="A682" s="72"/>
      <c r="B682" s="124"/>
      <c r="H682" s="126"/>
    </row>
    <row r="683" spans="1:8" ht="15" customHeight="1">
      <c r="A683" s="72"/>
      <c r="B683" s="124"/>
      <c r="H683" s="126"/>
    </row>
    <row r="684" spans="1:8" ht="15" customHeight="1">
      <c r="A684" s="72"/>
      <c r="B684" s="124"/>
      <c r="H684" s="126"/>
    </row>
    <row r="685" spans="1:8" ht="15" customHeight="1">
      <c r="B685" s="124"/>
      <c r="H685" s="126"/>
    </row>
    <row r="686" spans="1:8" s="88" customFormat="1" ht="15" customHeight="1">
      <c r="A686" s="123"/>
      <c r="B686" s="124"/>
      <c r="C686" s="124"/>
      <c r="D686" s="124"/>
      <c r="E686" s="124"/>
      <c r="F686" s="125"/>
      <c r="G686" s="124"/>
      <c r="H686" s="126"/>
    </row>
    <row r="687" spans="1:8" s="88" customFormat="1" ht="15" customHeight="1">
      <c r="A687" s="123"/>
      <c r="B687" s="124"/>
      <c r="C687" s="124"/>
      <c r="D687" s="124"/>
      <c r="E687" s="124"/>
      <c r="F687" s="125"/>
      <c r="G687" s="124"/>
      <c r="H687" s="127"/>
    </row>
    <row r="688" spans="1:8" s="88" customFormat="1" ht="15" customHeight="1">
      <c r="A688" s="123"/>
      <c r="B688" s="124"/>
      <c r="C688" s="124"/>
      <c r="D688" s="124"/>
      <c r="E688" s="124"/>
      <c r="F688" s="125"/>
      <c r="G688" s="124"/>
      <c r="H688" s="127"/>
    </row>
    <row r="689" spans="1:8" s="88" customFormat="1" ht="15" customHeight="1">
      <c r="A689" s="123"/>
      <c r="B689" s="124"/>
      <c r="C689" s="124"/>
      <c r="D689" s="124"/>
      <c r="E689" s="124"/>
      <c r="F689" s="125"/>
      <c r="G689" s="124"/>
      <c r="H689" s="127"/>
    </row>
    <row r="690" spans="1:8" s="88" customFormat="1" ht="15" customHeight="1">
      <c r="A690" s="123"/>
      <c r="B690" s="124"/>
      <c r="C690" s="124"/>
      <c r="D690" s="124"/>
      <c r="E690" s="124"/>
      <c r="F690" s="125"/>
      <c r="G690" s="124"/>
      <c r="H690" s="127"/>
    </row>
    <row r="691" spans="1:8" s="88" customFormat="1" ht="15" customHeight="1">
      <c r="A691" s="123"/>
      <c r="B691" s="124"/>
      <c r="C691" s="124"/>
      <c r="D691" s="124"/>
      <c r="E691" s="124"/>
      <c r="F691" s="125"/>
      <c r="G691" s="124"/>
      <c r="H691" s="127"/>
    </row>
    <row r="692" spans="1:8" s="88" customFormat="1" ht="15" customHeight="1">
      <c r="A692" s="123"/>
      <c r="B692" s="124"/>
      <c r="C692" s="124"/>
      <c r="D692" s="124"/>
      <c r="E692" s="124"/>
      <c r="F692" s="125"/>
      <c r="G692" s="124"/>
      <c r="H692" s="127"/>
    </row>
    <row r="693" spans="1:8" s="88" customFormat="1" ht="15" customHeight="1">
      <c r="A693" s="123"/>
      <c r="B693" s="124"/>
      <c r="C693" s="124"/>
      <c r="D693" s="124"/>
      <c r="E693" s="124"/>
      <c r="F693" s="125"/>
      <c r="G693" s="124"/>
      <c r="H693" s="127"/>
    </row>
    <row r="694" spans="1:8" s="88" customFormat="1" ht="15" customHeight="1">
      <c r="A694" s="123"/>
      <c r="B694" s="124"/>
      <c r="C694" s="124"/>
      <c r="D694" s="124"/>
      <c r="E694" s="124"/>
      <c r="F694" s="125"/>
      <c r="G694" s="124"/>
      <c r="H694" s="127"/>
    </row>
    <row r="695" spans="1:8" s="88" customFormat="1" ht="15" customHeight="1">
      <c r="A695" s="123"/>
      <c r="B695" s="124"/>
      <c r="C695" s="124"/>
      <c r="D695" s="124"/>
      <c r="E695" s="124"/>
      <c r="F695" s="125"/>
      <c r="G695" s="124"/>
      <c r="H695" s="127"/>
    </row>
    <row r="696" spans="1:8" s="88" customFormat="1" ht="15" customHeight="1">
      <c r="A696" s="123"/>
      <c r="B696" s="124"/>
      <c r="C696" s="124"/>
      <c r="D696" s="124"/>
      <c r="E696" s="124"/>
      <c r="F696" s="125"/>
      <c r="G696" s="124"/>
      <c r="H696" s="127"/>
    </row>
    <row r="697" spans="1:8" s="88" customFormat="1" ht="15" customHeight="1">
      <c r="A697" s="123"/>
      <c r="B697" s="124"/>
      <c r="C697" s="124"/>
      <c r="D697" s="124"/>
      <c r="E697" s="124"/>
      <c r="F697" s="125"/>
      <c r="G697" s="124"/>
      <c r="H697" s="127"/>
    </row>
    <row r="698" spans="1:8" s="88" customFormat="1" ht="15" customHeight="1">
      <c r="A698" s="123"/>
      <c r="B698" s="124"/>
      <c r="C698" s="124"/>
      <c r="D698" s="124"/>
      <c r="E698" s="124"/>
      <c r="F698" s="125"/>
      <c r="G698" s="124"/>
      <c r="H698" s="127"/>
    </row>
    <row r="699" spans="1:8" ht="15" customHeight="1">
      <c r="B699" s="124"/>
      <c r="H699" s="127"/>
    </row>
    <row r="700" spans="1:8" s="88" customFormat="1" ht="15" customHeight="1">
      <c r="A700" s="123"/>
      <c r="B700" s="124"/>
      <c r="C700" s="124"/>
      <c r="D700" s="124"/>
      <c r="E700" s="124"/>
      <c r="F700" s="125"/>
      <c r="G700" s="124"/>
      <c r="H700" s="126"/>
    </row>
    <row r="701" spans="1:8" s="88" customFormat="1" ht="15" customHeight="1">
      <c r="A701" s="123"/>
      <c r="B701" s="124"/>
      <c r="C701" s="124"/>
      <c r="D701" s="124"/>
      <c r="E701" s="124"/>
      <c r="F701" s="125"/>
      <c r="G701" s="124"/>
      <c r="H701" s="127"/>
    </row>
    <row r="702" spans="1:8" s="88" customFormat="1" ht="15" customHeight="1">
      <c r="A702" s="123"/>
      <c r="B702" s="124"/>
      <c r="C702" s="124"/>
      <c r="D702" s="124"/>
      <c r="E702" s="124"/>
      <c r="F702" s="125"/>
      <c r="G702" s="124"/>
      <c r="H702" s="127"/>
    </row>
    <row r="703" spans="1:8" s="88" customFormat="1" ht="15" customHeight="1">
      <c r="A703" s="123"/>
      <c r="B703" s="124"/>
      <c r="C703" s="124"/>
      <c r="D703" s="124"/>
      <c r="E703" s="124"/>
      <c r="F703" s="125"/>
      <c r="G703" s="124"/>
      <c r="H703" s="127"/>
    </row>
    <row r="704" spans="1:8" s="88" customFormat="1" ht="15" customHeight="1">
      <c r="A704" s="123"/>
      <c r="B704" s="124"/>
      <c r="C704" s="124"/>
      <c r="D704" s="124"/>
      <c r="E704" s="124"/>
      <c r="F704" s="125"/>
      <c r="G704" s="124"/>
      <c r="H704" s="127"/>
    </row>
    <row r="705" spans="1:8" s="88" customFormat="1" ht="15" customHeight="1">
      <c r="A705" s="123"/>
      <c r="B705" s="124"/>
      <c r="C705" s="124"/>
      <c r="D705" s="124"/>
      <c r="E705" s="124"/>
      <c r="F705" s="125"/>
      <c r="G705" s="124"/>
      <c r="H705" s="127"/>
    </row>
    <row r="706" spans="1:8" s="88" customFormat="1" ht="15" customHeight="1">
      <c r="A706" s="123"/>
      <c r="B706" s="124"/>
      <c r="C706" s="124"/>
      <c r="D706" s="124"/>
      <c r="E706" s="124"/>
      <c r="F706" s="125"/>
      <c r="G706" s="124"/>
      <c r="H706" s="127"/>
    </row>
    <row r="707" spans="1:8" s="88" customFormat="1" ht="15" customHeight="1">
      <c r="A707" s="123"/>
      <c r="B707" s="123"/>
      <c r="C707" s="124"/>
      <c r="D707" s="124"/>
      <c r="E707" s="124"/>
      <c r="F707" s="125"/>
      <c r="G707" s="124"/>
      <c r="H707" s="127"/>
    </row>
    <row r="708" spans="1:8" s="88" customFormat="1" ht="15" customHeight="1">
      <c r="A708" s="123"/>
      <c r="B708" s="123"/>
      <c r="C708" s="124"/>
      <c r="D708" s="124"/>
      <c r="E708" s="124"/>
      <c r="F708" s="125"/>
      <c r="G708" s="124"/>
      <c r="H708" s="127"/>
    </row>
    <row r="709" spans="1:8" s="88" customFormat="1" ht="15" customHeight="1">
      <c r="A709" s="123"/>
      <c r="B709" s="123"/>
      <c r="C709" s="124"/>
      <c r="D709" s="124"/>
      <c r="E709" s="124"/>
      <c r="F709" s="125"/>
      <c r="G709" s="124"/>
      <c r="H709" s="127"/>
    </row>
    <row r="710" spans="1:8" s="88" customFormat="1" ht="15" customHeight="1">
      <c r="A710" s="123"/>
      <c r="B710" s="123"/>
      <c r="C710" s="124"/>
      <c r="D710" s="124"/>
      <c r="E710" s="124"/>
      <c r="F710" s="125"/>
      <c r="G710" s="124"/>
      <c r="H710" s="127"/>
    </row>
    <row r="711" spans="1:8" s="88" customFormat="1" ht="15" customHeight="1">
      <c r="A711" s="123"/>
      <c r="B711" s="123"/>
      <c r="C711" s="124"/>
      <c r="D711" s="124"/>
      <c r="E711" s="124"/>
      <c r="F711" s="125"/>
      <c r="G711" s="124"/>
      <c r="H711" s="127"/>
    </row>
    <row r="712" spans="1:8" ht="15" customHeight="1">
      <c r="H712" s="127"/>
    </row>
    <row r="713" spans="1:8" ht="15" customHeight="1">
      <c r="H713" s="126"/>
    </row>
  </sheetData>
  <mergeCells count="2">
    <mergeCell ref="A1:H1"/>
    <mergeCell ref="A615:H6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</vt:lpstr>
      <vt:lpstr>AKT</vt:lpstr>
      <vt:lpstr>p4</vt:lpstr>
      <vt:lpstr>prihodi</vt:lpstr>
      <vt:lpstr>KORISNICI DP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Ljiljana Fućak</dc:creator>
  <cp:keywords/>
  <dc:description/>
  <cp:lastModifiedBy>korisnik</cp:lastModifiedBy>
  <cp:revision/>
  <cp:lastPrinted>2023-12-20T14:03:48Z</cp:lastPrinted>
  <dcterms:created xsi:type="dcterms:W3CDTF">2023-09-29T10:09:18Z</dcterms:created>
  <dcterms:modified xsi:type="dcterms:W3CDTF">2024-12-19T08:00:00Z</dcterms:modified>
  <cp:category/>
  <cp:contentStatus/>
</cp:coreProperties>
</file>