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orisnik\Desktop\Objava na web- rebalans 2024\"/>
    </mc:Choice>
  </mc:AlternateContent>
  <xr:revisionPtr revIDLastSave="0" documentId="13_ncr:1_{E475B7F5-CD35-4656-B6A9-DA9354EF73AD}" xr6:coauthVersionLast="36" xr6:coauthVersionMax="36" xr10:uidLastSave="{00000000-0000-0000-0000-000000000000}"/>
  <bookViews>
    <workbookView xWindow="0" yWindow="0" windowWidth="14535" windowHeight="11370" xr2:uid="{00000000-000D-0000-FFFF-FFFF00000000}"/>
  </bookViews>
  <sheets>
    <sheet name="POSEBNI DIO" sheetId="9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4" i="9" l="1"/>
  <c r="BC10" i="9" l="1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C99" i="9"/>
  <c r="BC100" i="9"/>
  <c r="BC101" i="9"/>
  <c r="BC102" i="9"/>
  <c r="BC103" i="9"/>
  <c r="BC104" i="9"/>
  <c r="BC105" i="9"/>
  <c r="BC106" i="9"/>
  <c r="BC107" i="9"/>
  <c r="BC108" i="9"/>
  <c r="BC109" i="9"/>
  <c r="BC110" i="9"/>
  <c r="BC111" i="9"/>
  <c r="BC112" i="9"/>
  <c r="BC113" i="9"/>
  <c r="BC114" i="9"/>
  <c r="BC115" i="9"/>
  <c r="BC116" i="9"/>
  <c r="BC117" i="9"/>
  <c r="BC118" i="9"/>
  <c r="BC119" i="9"/>
  <c r="BC120" i="9"/>
  <c r="BC121" i="9"/>
  <c r="BC122" i="9"/>
  <c r="BC123" i="9"/>
  <c r="BC124" i="9"/>
  <c r="BC125" i="9"/>
  <c r="BC126" i="9"/>
  <c r="BC127" i="9"/>
  <c r="BC128" i="9"/>
  <c r="BC129" i="9"/>
  <c r="BC130" i="9"/>
  <c r="BC131" i="9"/>
  <c r="BC132" i="9"/>
  <c r="BC133" i="9"/>
  <c r="BC134" i="9"/>
  <c r="BC135" i="9"/>
  <c r="BC136" i="9"/>
  <c r="BC137" i="9"/>
  <c r="BC138" i="9"/>
  <c r="BC139" i="9"/>
  <c r="BC140" i="9"/>
  <c r="BC141" i="9"/>
  <c r="BC142" i="9"/>
  <c r="BC143" i="9"/>
  <c r="BC144" i="9"/>
  <c r="BC145" i="9"/>
  <c r="BC146" i="9"/>
  <c r="BC147" i="9"/>
  <c r="BC148" i="9"/>
  <c r="BC149" i="9"/>
  <c r="BC150" i="9"/>
  <c r="BC151" i="9"/>
  <c r="BC152" i="9"/>
  <c r="BC153" i="9"/>
  <c r="BC154" i="9"/>
  <c r="BC155" i="9"/>
  <c r="BC156" i="9"/>
  <c r="BC157" i="9"/>
  <c r="BC158" i="9"/>
  <c r="BC159" i="9"/>
  <c r="BC160" i="9"/>
  <c r="BC161" i="9"/>
  <c r="BC162" i="9"/>
  <c r="BC163" i="9"/>
  <c r="BC164" i="9"/>
  <c r="BC165" i="9"/>
  <c r="BC166" i="9"/>
  <c r="BC167" i="9"/>
  <c r="BC168" i="9"/>
  <c r="BC169" i="9"/>
  <c r="BC170" i="9"/>
  <c r="BC171" i="9"/>
  <c r="BC172" i="9"/>
  <c r="BC173" i="9"/>
  <c r="BC174" i="9"/>
  <c r="BC175" i="9"/>
  <c r="BC176" i="9"/>
  <c r="BC177" i="9"/>
  <c r="BC178" i="9"/>
  <c r="BC179" i="9"/>
  <c r="BC180" i="9"/>
  <c r="BC181" i="9"/>
  <c r="BC182" i="9"/>
  <c r="BC183" i="9"/>
  <c r="BC184" i="9"/>
  <c r="BC185" i="9"/>
  <c r="BC186" i="9"/>
  <c r="BC187" i="9"/>
  <c r="BC188" i="9"/>
  <c r="BC189" i="9"/>
  <c r="BC190" i="9"/>
  <c r="BC191" i="9"/>
  <c r="BC192" i="9"/>
  <c r="BC193" i="9"/>
  <c r="BC194" i="9"/>
  <c r="BC195" i="9"/>
  <c r="BC196" i="9"/>
  <c r="BC197" i="9"/>
  <c r="BC198" i="9"/>
  <c r="BC199" i="9"/>
  <c r="BC200" i="9"/>
  <c r="BC201" i="9"/>
  <c r="BC202" i="9"/>
  <c r="BC203" i="9"/>
  <c r="BC204" i="9"/>
  <c r="BC205" i="9"/>
  <c r="BC206" i="9"/>
  <c r="BC207" i="9"/>
  <c r="BC208" i="9"/>
  <c r="BC209" i="9"/>
  <c r="BC210" i="9"/>
  <c r="BC211" i="9"/>
  <c r="BC212" i="9"/>
  <c r="BC213" i="9"/>
  <c r="BC214" i="9"/>
  <c r="BC215" i="9"/>
  <c r="BC216" i="9"/>
  <c r="BC217" i="9"/>
  <c r="BC218" i="9"/>
  <c r="BC219" i="9"/>
  <c r="BC220" i="9"/>
  <c r="BC221" i="9"/>
  <c r="BC222" i="9"/>
  <c r="BC223" i="9"/>
  <c r="BC224" i="9"/>
  <c r="BC225" i="9"/>
  <c r="BC226" i="9"/>
  <c r="BC227" i="9"/>
  <c r="BC228" i="9"/>
  <c r="BC229" i="9"/>
  <c r="BC230" i="9"/>
  <c r="BC231" i="9"/>
  <c r="BC232" i="9"/>
  <c r="BC233" i="9"/>
  <c r="BC234" i="9"/>
  <c r="BC235" i="9"/>
  <c r="BC236" i="9"/>
  <c r="BC237" i="9"/>
  <c r="BC238" i="9"/>
  <c r="BC239" i="9"/>
  <c r="BC240" i="9"/>
  <c r="BC241" i="9"/>
  <c r="BC242" i="9"/>
  <c r="BC243" i="9"/>
  <c r="BC244" i="9"/>
  <c r="BC245" i="9"/>
  <c r="BC246" i="9"/>
  <c r="BC247" i="9"/>
  <c r="BC248" i="9"/>
  <c r="BC249" i="9"/>
  <c r="BC250" i="9"/>
  <c r="BC251" i="9"/>
  <c r="BC252" i="9"/>
  <c r="BC253" i="9"/>
  <c r="BC254" i="9"/>
  <c r="BC255" i="9"/>
  <c r="BC256" i="9"/>
  <c r="BC257" i="9"/>
  <c r="BC258" i="9"/>
  <c r="BC259" i="9"/>
  <c r="BC260" i="9"/>
  <c r="BC261" i="9"/>
  <c r="BC262" i="9"/>
  <c r="BC263" i="9"/>
  <c r="BC264" i="9"/>
  <c r="BC265" i="9"/>
  <c r="BC266" i="9"/>
  <c r="BC267" i="9"/>
  <c r="BC268" i="9"/>
  <c r="BC269" i="9"/>
  <c r="BC270" i="9"/>
  <c r="BC271" i="9"/>
  <c r="BC272" i="9"/>
  <c r="BC273" i="9"/>
  <c r="BC274" i="9"/>
  <c r="BC275" i="9"/>
  <c r="BC276" i="9"/>
  <c r="BC277" i="9"/>
  <c r="BC278" i="9"/>
  <c r="BC279" i="9"/>
  <c r="BC280" i="9"/>
  <c r="BC281" i="9"/>
  <c r="BC282" i="9"/>
  <c r="BC283" i="9"/>
  <c r="BC284" i="9"/>
  <c r="BC285" i="9"/>
  <c r="BC286" i="9"/>
  <c r="BC287" i="9"/>
  <c r="BC288" i="9"/>
  <c r="BC289" i="9"/>
  <c r="BC9" i="9"/>
  <c r="AZ4" i="9"/>
  <c r="AW4" i="9"/>
  <c r="AT4" i="9"/>
  <c r="AQ4" i="9"/>
  <c r="AN4" i="9"/>
  <c r="AK4" i="9"/>
  <c r="AH4" i="9"/>
  <c r="AE4" i="9"/>
  <c r="AB4" i="9"/>
  <c r="Y4" i="9"/>
  <c r="V4" i="9"/>
  <c r="S4" i="9"/>
  <c r="P4" i="9"/>
  <c r="M4" i="9"/>
  <c r="J4" i="9"/>
  <c r="G4" i="9"/>
  <c r="D4" i="9"/>
  <c r="BD208" i="9"/>
  <c r="BD266" i="9"/>
  <c r="W4" i="9" l="1"/>
  <c r="T4" i="9" l="1"/>
  <c r="AL4" i="9"/>
  <c r="BD4" i="9" l="1"/>
  <c r="Y6" i="9" l="1"/>
  <c r="BA6" i="9" l="1"/>
  <c r="AW61" i="9" l="1"/>
  <c r="AW62" i="9"/>
  <c r="AW63" i="9"/>
  <c r="AW64" i="9"/>
  <c r="AW65" i="9"/>
  <c r="AW66" i="9"/>
  <c r="AW67" i="9"/>
  <c r="AW68" i="9"/>
  <c r="AW69" i="9"/>
  <c r="AW70" i="9"/>
  <c r="AW71" i="9"/>
  <c r="AW72" i="9"/>
  <c r="AW73" i="9"/>
  <c r="AW74" i="9"/>
  <c r="AW75" i="9"/>
  <c r="AW76" i="9"/>
  <c r="AW77" i="9"/>
  <c r="AW78" i="9"/>
  <c r="AW79" i="9"/>
  <c r="AW80" i="9"/>
  <c r="AW81" i="9"/>
  <c r="AW82" i="9"/>
  <c r="AW83" i="9"/>
  <c r="AW84" i="9"/>
  <c r="AW85" i="9"/>
  <c r="AW86" i="9"/>
  <c r="AW87" i="9"/>
  <c r="AW88" i="9"/>
  <c r="AW89" i="9"/>
  <c r="AW90" i="9"/>
  <c r="AW91" i="9"/>
  <c r="AW92" i="9"/>
  <c r="AW93" i="9"/>
  <c r="AW94" i="9"/>
  <c r="AW95" i="9"/>
  <c r="AW96" i="9"/>
  <c r="AW97" i="9"/>
  <c r="AW98" i="9"/>
  <c r="AW99" i="9"/>
  <c r="AW100" i="9"/>
  <c r="AW101" i="9"/>
  <c r="AW102" i="9"/>
  <c r="AW103" i="9"/>
  <c r="AW104" i="9"/>
  <c r="AW105" i="9"/>
  <c r="AW106" i="9"/>
  <c r="AW107" i="9"/>
  <c r="AW108" i="9"/>
  <c r="AW109" i="9"/>
  <c r="AW110" i="9"/>
  <c r="AW111" i="9"/>
  <c r="AW112" i="9"/>
  <c r="AW113" i="9"/>
  <c r="AW114" i="9"/>
  <c r="AW115" i="9"/>
  <c r="AW116" i="9"/>
  <c r="AW117" i="9"/>
  <c r="AW118" i="9"/>
  <c r="AW119" i="9"/>
  <c r="AW120" i="9"/>
  <c r="AW121" i="9"/>
  <c r="AW122" i="9"/>
  <c r="AW123" i="9"/>
  <c r="AW124" i="9"/>
  <c r="AW125" i="9"/>
  <c r="AW126" i="9"/>
  <c r="AW127" i="9"/>
  <c r="AW128" i="9"/>
  <c r="AW129" i="9"/>
  <c r="AW130" i="9"/>
  <c r="AW131" i="9"/>
  <c r="AW132" i="9"/>
  <c r="AW133" i="9"/>
  <c r="AW134" i="9"/>
  <c r="AW135" i="9"/>
  <c r="AW136" i="9"/>
  <c r="AW137" i="9"/>
  <c r="AW138" i="9"/>
  <c r="AW139" i="9"/>
  <c r="AW140" i="9"/>
  <c r="AW141" i="9"/>
  <c r="AW142" i="9"/>
  <c r="AW143" i="9"/>
  <c r="AW144" i="9"/>
  <c r="AW145" i="9"/>
  <c r="AW146" i="9"/>
  <c r="AW147" i="9"/>
  <c r="AW60" i="9"/>
  <c r="AW10" i="9"/>
  <c r="AW11" i="9"/>
  <c r="AW12" i="9"/>
  <c r="AW13" i="9"/>
  <c r="AW14" i="9"/>
  <c r="AW15" i="9"/>
  <c r="AW16" i="9"/>
  <c r="AW17" i="9"/>
  <c r="AW18" i="9"/>
  <c r="AW19" i="9"/>
  <c r="AW20" i="9"/>
  <c r="AW9" i="9"/>
  <c r="AL63" i="9" l="1"/>
  <c r="T62" i="9" l="1"/>
  <c r="AL148" i="9"/>
  <c r="AK148" i="9"/>
  <c r="BB10" i="9" l="1"/>
  <c r="BD10" i="9"/>
  <c r="BB11" i="9"/>
  <c r="BD11" i="9"/>
  <c r="BD12" i="9"/>
  <c r="BB13" i="9"/>
  <c r="BD13" i="9"/>
  <c r="BB14" i="9"/>
  <c r="BD14" i="9"/>
  <c r="BB15" i="9"/>
  <c r="BD15" i="9"/>
  <c r="BB17" i="9"/>
  <c r="BD17" i="9"/>
  <c r="BB18" i="9"/>
  <c r="BD18" i="9"/>
  <c r="BB19" i="9"/>
  <c r="BD19" i="9"/>
  <c r="BB20" i="9"/>
  <c r="BD20" i="9"/>
  <c r="BB21" i="9"/>
  <c r="BD21" i="9"/>
  <c r="BB22" i="9"/>
  <c r="BD22" i="9"/>
  <c r="BB23" i="9"/>
  <c r="BD23" i="9"/>
  <c r="BB24" i="9"/>
  <c r="BD24" i="9"/>
  <c r="BB25" i="9"/>
  <c r="BD25" i="9"/>
  <c r="BB26" i="9"/>
  <c r="BD26" i="9"/>
  <c r="BB27" i="9"/>
  <c r="BD27" i="9"/>
  <c r="BB28" i="9"/>
  <c r="BD28" i="9"/>
  <c r="BB29" i="9"/>
  <c r="BD29" i="9"/>
  <c r="BB30" i="9"/>
  <c r="BD30" i="9"/>
  <c r="BB31" i="9"/>
  <c r="BD31" i="9"/>
  <c r="BB32" i="9"/>
  <c r="BD32" i="9"/>
  <c r="BB33" i="9"/>
  <c r="BD33" i="9"/>
  <c r="BB34" i="9"/>
  <c r="BD34" i="9"/>
  <c r="BB35" i="9"/>
  <c r="BD35" i="9"/>
  <c r="BB36" i="9"/>
  <c r="BD36" i="9"/>
  <c r="BB37" i="9"/>
  <c r="BD37" i="9"/>
  <c r="BB39" i="9"/>
  <c r="BD39" i="9"/>
  <c r="BB41" i="9"/>
  <c r="BD41" i="9"/>
  <c r="BB44" i="9"/>
  <c r="BD44" i="9"/>
  <c r="BB45" i="9"/>
  <c r="BD45" i="9"/>
  <c r="BB46" i="9"/>
  <c r="BD46" i="9"/>
  <c r="BB47" i="9"/>
  <c r="BD47" i="9"/>
  <c r="BB49" i="9"/>
  <c r="BD49" i="9"/>
  <c r="BB50" i="9"/>
  <c r="BD50" i="9"/>
  <c r="BB51" i="9"/>
  <c r="BD51" i="9"/>
  <c r="BB52" i="9"/>
  <c r="BD52" i="9"/>
  <c r="BB53" i="9"/>
  <c r="BD53" i="9"/>
  <c r="BB55" i="9"/>
  <c r="BD55" i="9"/>
  <c r="BB56" i="9"/>
  <c r="BD56" i="9"/>
  <c r="BB57" i="9"/>
  <c r="BD57" i="9"/>
  <c r="BB58" i="9"/>
  <c r="BD58" i="9"/>
  <c r="BB59" i="9"/>
  <c r="BD59" i="9"/>
  <c r="BB61" i="9"/>
  <c r="BD61" i="9"/>
  <c r="BD62" i="9"/>
  <c r="BB63" i="9"/>
  <c r="BD63" i="9"/>
  <c r="BB64" i="9"/>
  <c r="BD64" i="9"/>
  <c r="BB65" i="9"/>
  <c r="BD65" i="9"/>
  <c r="BB66" i="9"/>
  <c r="BD66" i="9"/>
  <c r="BB67" i="9"/>
  <c r="BD67" i="9"/>
  <c r="BB68" i="9"/>
  <c r="BD68" i="9"/>
  <c r="BB69" i="9"/>
  <c r="BD69" i="9"/>
  <c r="BB70" i="9"/>
  <c r="BD70" i="9"/>
  <c r="BB71" i="9"/>
  <c r="BD71" i="9"/>
  <c r="BB72" i="9"/>
  <c r="BD72" i="9"/>
  <c r="BB73" i="9"/>
  <c r="BD73" i="9"/>
  <c r="BB74" i="9"/>
  <c r="BD74" i="9"/>
  <c r="BB75" i="9"/>
  <c r="BD75" i="9"/>
  <c r="BB76" i="9"/>
  <c r="BD76" i="9"/>
  <c r="BB77" i="9"/>
  <c r="BD77" i="9"/>
  <c r="BB78" i="9"/>
  <c r="BD78" i="9"/>
  <c r="BB79" i="9"/>
  <c r="BD79" i="9"/>
  <c r="BB80" i="9"/>
  <c r="BD80" i="9"/>
  <c r="BB81" i="9"/>
  <c r="BD81" i="9"/>
  <c r="BB82" i="9"/>
  <c r="BD82" i="9"/>
  <c r="BB83" i="9"/>
  <c r="BD83" i="9"/>
  <c r="BB84" i="9"/>
  <c r="BD84" i="9"/>
  <c r="BB85" i="9"/>
  <c r="BD85" i="9"/>
  <c r="BD87" i="9"/>
  <c r="BB88" i="9"/>
  <c r="BD88" i="9"/>
  <c r="BB89" i="9"/>
  <c r="BD89" i="9"/>
  <c r="BB90" i="9"/>
  <c r="BD90" i="9"/>
  <c r="BD91" i="9"/>
  <c r="BB92" i="9"/>
  <c r="BD92" i="9"/>
  <c r="BB93" i="9"/>
  <c r="BD93" i="9"/>
  <c r="BB94" i="9"/>
  <c r="BD94" i="9"/>
  <c r="BB95" i="9"/>
  <c r="BD95" i="9"/>
  <c r="BB96" i="9"/>
  <c r="BD96" i="9"/>
  <c r="BD97" i="9"/>
  <c r="BB98" i="9"/>
  <c r="BD98" i="9"/>
  <c r="BD99" i="9"/>
  <c r="BB100" i="9"/>
  <c r="BD100" i="9"/>
  <c r="BB101" i="9"/>
  <c r="BD101" i="9"/>
  <c r="BB102" i="9"/>
  <c r="BD102" i="9"/>
  <c r="BB103" i="9"/>
  <c r="BD103" i="9"/>
  <c r="BB104" i="9"/>
  <c r="BD104" i="9"/>
  <c r="BD105" i="9"/>
  <c r="BB106" i="9"/>
  <c r="BD106" i="9"/>
  <c r="BB107" i="9"/>
  <c r="BD107" i="9"/>
  <c r="BB108" i="9"/>
  <c r="BD108" i="9"/>
  <c r="BD109" i="9"/>
  <c r="BB110" i="9"/>
  <c r="BD110" i="9"/>
  <c r="BB111" i="9"/>
  <c r="BD111" i="9"/>
  <c r="BB112" i="9"/>
  <c r="BD112" i="9"/>
  <c r="BB113" i="9"/>
  <c r="BD113" i="9"/>
  <c r="BB114" i="9"/>
  <c r="BD114" i="9"/>
  <c r="BB116" i="9"/>
  <c r="BD116" i="9"/>
  <c r="BB117" i="9"/>
  <c r="BD117" i="9"/>
  <c r="BB118" i="9"/>
  <c r="BD118" i="9"/>
  <c r="BB119" i="9"/>
  <c r="BD119" i="9"/>
  <c r="BB120" i="9"/>
  <c r="BD120" i="9"/>
  <c r="BB121" i="9"/>
  <c r="BD121" i="9"/>
  <c r="BB122" i="9"/>
  <c r="BD122" i="9"/>
  <c r="BB123" i="9"/>
  <c r="BD123" i="9"/>
  <c r="BB124" i="9"/>
  <c r="BD124" i="9"/>
  <c r="BB125" i="9"/>
  <c r="BD125" i="9"/>
  <c r="BB126" i="9"/>
  <c r="BD126" i="9"/>
  <c r="BB127" i="9"/>
  <c r="BD127" i="9"/>
  <c r="BB128" i="9"/>
  <c r="BD128" i="9"/>
  <c r="BB129" i="9"/>
  <c r="BD129" i="9"/>
  <c r="BB130" i="9"/>
  <c r="BD130" i="9"/>
  <c r="BB131" i="9"/>
  <c r="BD131" i="9"/>
  <c r="BB133" i="9"/>
  <c r="BD133" i="9"/>
  <c r="BB134" i="9"/>
  <c r="BD134" i="9"/>
  <c r="BB135" i="9"/>
  <c r="BD135" i="9"/>
  <c r="BB136" i="9"/>
  <c r="BD136" i="9"/>
  <c r="BB137" i="9"/>
  <c r="BD137" i="9"/>
  <c r="BB138" i="9"/>
  <c r="BD138" i="9"/>
  <c r="BB139" i="9"/>
  <c r="BD139" i="9"/>
  <c r="BB140" i="9"/>
  <c r="BD140" i="9"/>
  <c r="BB141" i="9"/>
  <c r="BD141" i="9"/>
  <c r="BB142" i="9"/>
  <c r="BD142" i="9"/>
  <c r="BB143" i="9"/>
  <c r="BD143" i="9"/>
  <c r="BB144" i="9"/>
  <c r="BD144" i="9"/>
  <c r="BB145" i="9"/>
  <c r="BD145" i="9"/>
  <c r="BB146" i="9"/>
  <c r="BD146" i="9"/>
  <c r="BB147" i="9"/>
  <c r="BD147" i="9"/>
  <c r="BB148" i="9"/>
  <c r="BD148" i="9"/>
  <c r="BB149" i="9"/>
  <c r="BD149" i="9"/>
  <c r="BB150" i="9"/>
  <c r="BD150" i="9"/>
  <c r="BB151" i="9"/>
  <c r="BD151" i="9"/>
  <c r="BB152" i="9"/>
  <c r="BD152" i="9"/>
  <c r="BB153" i="9"/>
  <c r="BD153" i="9"/>
  <c r="BB154" i="9"/>
  <c r="BD154" i="9"/>
  <c r="BB155" i="9"/>
  <c r="BD155" i="9"/>
  <c r="BB156" i="9"/>
  <c r="BD156" i="9"/>
  <c r="BB157" i="9"/>
  <c r="BD157" i="9"/>
  <c r="BB158" i="9"/>
  <c r="BD158" i="9"/>
  <c r="BB159" i="9"/>
  <c r="BD159" i="9"/>
  <c r="BB160" i="9"/>
  <c r="BD160" i="9"/>
  <c r="BB161" i="9"/>
  <c r="BD161" i="9"/>
  <c r="BB162" i="9"/>
  <c r="BD162" i="9"/>
  <c r="BB163" i="9"/>
  <c r="BD163" i="9"/>
  <c r="BB164" i="9"/>
  <c r="BD164" i="9"/>
  <c r="BB165" i="9"/>
  <c r="BD165" i="9"/>
  <c r="BB166" i="9"/>
  <c r="BD166" i="9"/>
  <c r="BB167" i="9"/>
  <c r="BD167" i="9"/>
  <c r="BB168" i="9"/>
  <c r="BD168" i="9"/>
  <c r="BB169" i="9"/>
  <c r="BD169" i="9"/>
  <c r="BB170" i="9"/>
  <c r="BD170" i="9"/>
  <c r="BB171" i="9"/>
  <c r="BD171" i="9"/>
  <c r="BB172" i="9"/>
  <c r="BD172" i="9"/>
  <c r="BB173" i="9"/>
  <c r="BD173" i="9"/>
  <c r="BB174" i="9"/>
  <c r="BD174" i="9"/>
  <c r="BB175" i="9"/>
  <c r="BD175" i="9"/>
  <c r="BB176" i="9"/>
  <c r="BD176" i="9"/>
  <c r="BB177" i="9"/>
  <c r="BD177" i="9"/>
  <c r="BB178" i="9"/>
  <c r="BD178" i="9"/>
  <c r="BB179" i="9"/>
  <c r="BD179" i="9"/>
  <c r="BB180" i="9"/>
  <c r="BD180" i="9"/>
  <c r="BB181" i="9"/>
  <c r="BD181" i="9"/>
  <c r="BB182" i="9"/>
  <c r="BD182" i="9"/>
  <c r="BB183" i="9"/>
  <c r="BD183" i="9"/>
  <c r="BB184" i="9"/>
  <c r="BD184" i="9"/>
  <c r="BB185" i="9"/>
  <c r="BD185" i="9"/>
  <c r="BB186" i="9"/>
  <c r="BD186" i="9"/>
  <c r="BB187" i="9"/>
  <c r="BD187" i="9"/>
  <c r="BB188" i="9"/>
  <c r="BD188" i="9"/>
  <c r="BB189" i="9"/>
  <c r="BD189" i="9"/>
  <c r="BB190" i="9"/>
  <c r="BD190" i="9"/>
  <c r="BB191" i="9"/>
  <c r="BD191" i="9"/>
  <c r="BB192" i="9"/>
  <c r="BD192" i="9"/>
  <c r="BB193" i="9"/>
  <c r="BD193" i="9"/>
  <c r="BB194" i="9"/>
  <c r="BD194" i="9"/>
  <c r="BB195" i="9"/>
  <c r="BD195" i="9"/>
  <c r="BB196" i="9"/>
  <c r="BD196" i="9"/>
  <c r="BB197" i="9"/>
  <c r="BD197" i="9"/>
  <c r="BB198" i="9"/>
  <c r="BD198" i="9"/>
  <c r="BB199" i="9"/>
  <c r="BD199" i="9"/>
  <c r="BB200" i="9"/>
  <c r="BD200" i="9"/>
  <c r="BB201" i="9"/>
  <c r="BD201" i="9"/>
  <c r="BB202" i="9"/>
  <c r="BD202" i="9"/>
  <c r="BB203" i="9"/>
  <c r="BD203" i="9"/>
  <c r="BB204" i="9"/>
  <c r="BD204" i="9"/>
  <c r="BB205" i="9"/>
  <c r="BD205" i="9"/>
  <c r="BB206" i="9"/>
  <c r="BD206" i="9"/>
  <c r="BB207" i="9"/>
  <c r="BD207" i="9"/>
  <c r="BB208" i="9"/>
  <c r="BB209" i="9"/>
  <c r="BD209" i="9"/>
  <c r="BB210" i="9"/>
  <c r="BD210" i="9"/>
  <c r="BB211" i="9"/>
  <c r="BD211" i="9"/>
  <c r="BB212" i="9"/>
  <c r="BD212" i="9"/>
  <c r="BB213" i="9"/>
  <c r="BD213" i="9"/>
  <c r="BB214" i="9"/>
  <c r="BD214" i="9"/>
  <c r="BB215" i="9"/>
  <c r="BD215" i="9"/>
  <c r="BB216" i="9"/>
  <c r="BD216" i="9"/>
  <c r="BB217" i="9"/>
  <c r="BD217" i="9"/>
  <c r="BB218" i="9"/>
  <c r="BD218" i="9"/>
  <c r="BB219" i="9"/>
  <c r="BD219" i="9"/>
  <c r="BB220" i="9"/>
  <c r="BD220" i="9"/>
  <c r="BB221" i="9"/>
  <c r="BD221" i="9"/>
  <c r="BB222" i="9"/>
  <c r="BD222" i="9"/>
  <c r="BB223" i="9"/>
  <c r="BD223" i="9"/>
  <c r="BB224" i="9"/>
  <c r="BD224" i="9"/>
  <c r="BB225" i="9"/>
  <c r="BD225" i="9"/>
  <c r="BB226" i="9"/>
  <c r="BD226" i="9"/>
  <c r="BB227" i="9"/>
  <c r="BD227" i="9"/>
  <c r="BB228" i="9"/>
  <c r="BD228" i="9"/>
  <c r="BB229" i="9"/>
  <c r="BD229" i="9"/>
  <c r="BB231" i="9"/>
  <c r="BD231" i="9"/>
  <c r="BB232" i="9"/>
  <c r="BD232" i="9"/>
  <c r="BB233" i="9"/>
  <c r="BD233" i="9"/>
  <c r="BB234" i="9"/>
  <c r="BD234" i="9"/>
  <c r="BB235" i="9"/>
  <c r="BD235" i="9"/>
  <c r="BB236" i="9"/>
  <c r="BD236" i="9"/>
  <c r="BB237" i="9"/>
  <c r="BD237" i="9"/>
  <c r="BB238" i="9"/>
  <c r="BD238" i="9"/>
  <c r="BB239" i="9"/>
  <c r="BD239" i="9"/>
  <c r="BB240" i="9"/>
  <c r="BD240" i="9"/>
  <c r="BB241" i="9"/>
  <c r="BD241" i="9"/>
  <c r="BB242" i="9"/>
  <c r="BD242" i="9"/>
  <c r="BB243" i="9"/>
  <c r="BD243" i="9"/>
  <c r="BB244" i="9"/>
  <c r="BD244" i="9"/>
  <c r="BB245" i="9"/>
  <c r="BD245" i="9"/>
  <c r="BB246" i="9"/>
  <c r="BD246" i="9"/>
  <c r="BB247" i="9"/>
  <c r="BD247" i="9"/>
  <c r="BB248" i="9"/>
  <c r="BD248" i="9"/>
  <c r="BB249" i="9"/>
  <c r="BD249" i="9"/>
  <c r="BB250" i="9"/>
  <c r="BD250" i="9"/>
  <c r="BB251" i="9"/>
  <c r="BD251" i="9"/>
  <c r="BB252" i="9"/>
  <c r="BD252" i="9"/>
  <c r="BB253" i="9"/>
  <c r="BD253" i="9"/>
  <c r="BB254" i="9"/>
  <c r="BD254" i="9"/>
  <c r="BB255" i="9"/>
  <c r="BD255" i="9"/>
  <c r="BB256" i="9"/>
  <c r="BD256" i="9"/>
  <c r="BB257" i="9"/>
  <c r="BD257" i="9"/>
  <c r="BB258" i="9"/>
  <c r="BD258" i="9"/>
  <c r="BB259" i="9"/>
  <c r="BD259" i="9"/>
  <c r="BB260" i="9"/>
  <c r="BD260" i="9"/>
  <c r="BB261" i="9"/>
  <c r="BD261" i="9"/>
  <c r="BB262" i="9"/>
  <c r="BD262" i="9"/>
  <c r="BB263" i="9"/>
  <c r="BD263" i="9"/>
  <c r="BB264" i="9"/>
  <c r="BD264" i="9"/>
  <c r="BB265" i="9"/>
  <c r="BD265" i="9"/>
  <c r="BB266" i="9"/>
  <c r="BB267" i="9"/>
  <c r="BD267" i="9"/>
  <c r="BB268" i="9"/>
  <c r="BD268" i="9"/>
  <c r="BB269" i="9"/>
  <c r="BD269" i="9"/>
  <c r="BB270" i="9"/>
  <c r="BD270" i="9"/>
  <c r="BB271" i="9"/>
  <c r="BD271" i="9"/>
  <c r="BB272" i="9"/>
  <c r="BD272" i="9"/>
  <c r="BB273" i="9"/>
  <c r="BD273" i="9"/>
  <c r="BB274" i="9"/>
  <c r="BD274" i="9"/>
  <c r="BB275" i="9"/>
  <c r="BD275" i="9"/>
  <c r="BB276" i="9"/>
  <c r="BD276" i="9"/>
  <c r="BB277" i="9"/>
  <c r="BD277" i="9"/>
  <c r="BB278" i="9"/>
  <c r="BD278" i="9"/>
  <c r="BB279" i="9"/>
  <c r="BD279" i="9"/>
  <c r="BB280" i="9"/>
  <c r="BD280" i="9"/>
  <c r="BB281" i="9"/>
  <c r="BD281" i="9"/>
  <c r="BB282" i="9"/>
  <c r="BD282" i="9"/>
  <c r="BB283" i="9"/>
  <c r="BD283" i="9"/>
  <c r="BB284" i="9"/>
  <c r="BD284" i="9"/>
  <c r="BB285" i="9"/>
  <c r="BD285" i="9"/>
  <c r="BB286" i="9"/>
  <c r="BD286" i="9"/>
  <c r="BB287" i="9"/>
  <c r="BD287" i="9"/>
  <c r="BB288" i="9"/>
  <c r="BD288" i="9"/>
  <c r="BB289" i="9"/>
  <c r="BD289" i="9"/>
  <c r="AV6" i="9"/>
  <c r="AW6" i="9"/>
  <c r="AX6" i="9"/>
  <c r="AY6" i="9"/>
  <c r="AZ6" i="9"/>
  <c r="C6" i="9" l="1"/>
  <c r="AS6" i="9" l="1"/>
  <c r="AT6" i="9"/>
  <c r="AU6" i="9"/>
  <c r="AL60" i="9" l="1"/>
  <c r="AJ60" i="9"/>
  <c r="AL6" i="9" l="1"/>
  <c r="AK60" i="9"/>
  <c r="BB105" i="9"/>
  <c r="R97" i="9"/>
  <c r="BB97" i="9" s="1"/>
  <c r="BB91" i="9"/>
  <c r="R87" i="9"/>
  <c r="BB87" i="9" s="1"/>
  <c r="S62" i="9"/>
  <c r="R62" i="9"/>
  <c r="BB62" i="9" s="1"/>
  <c r="R12" i="9"/>
  <c r="BB12" i="9" s="1"/>
  <c r="S91" i="9"/>
  <c r="S97" i="9"/>
  <c r="S99" i="9"/>
  <c r="R99" i="9"/>
  <c r="BB99" i="9" s="1"/>
  <c r="S103" i="9"/>
  <c r="S105" i="9"/>
  <c r="S109" i="9"/>
  <c r="BB109" i="9"/>
  <c r="S132" i="9"/>
  <c r="T132" i="9"/>
  <c r="R132" i="9"/>
  <c r="S54" i="9"/>
  <c r="T54" i="9"/>
  <c r="BD54" i="9" s="1"/>
  <c r="R54" i="9"/>
  <c r="BB54" i="9" s="1"/>
  <c r="S48" i="9"/>
  <c r="T48" i="9"/>
  <c r="BD48" i="9" s="1"/>
  <c r="R48" i="9"/>
  <c r="BB48" i="9" s="1"/>
  <c r="S42" i="9"/>
  <c r="S16" i="9"/>
  <c r="T16" i="9"/>
  <c r="BD16" i="9" s="1"/>
  <c r="R16" i="9"/>
  <c r="BB16" i="9" s="1"/>
  <c r="S12" i="9"/>
  <c r="M60" i="9"/>
  <c r="N60" i="9"/>
  <c r="L60" i="9"/>
  <c r="S86" i="9" l="1"/>
  <c r="T115" i="9"/>
  <c r="BD115" i="9" s="1"/>
  <c r="BD132" i="9"/>
  <c r="S115" i="9"/>
  <c r="R115" i="9"/>
  <c r="BB115" i="9" s="1"/>
  <c r="BB132" i="9"/>
  <c r="R9" i="9"/>
  <c r="BB9" i="9" s="1"/>
  <c r="T9" i="9"/>
  <c r="BD9" i="9" s="1"/>
  <c r="T86" i="9"/>
  <c r="R86" i="9"/>
  <c r="BB86" i="9" s="1"/>
  <c r="S9" i="9"/>
  <c r="S40" i="9"/>
  <c r="S60" i="9" l="1"/>
  <c r="S38" i="9"/>
  <c r="BD86" i="9"/>
  <c r="T60" i="9"/>
  <c r="BD60" i="9" s="1"/>
  <c r="R60" i="9"/>
  <c r="BB60" i="9" s="1"/>
  <c r="F6" i="9"/>
  <c r="G6" i="9"/>
  <c r="H6" i="9"/>
  <c r="I6" i="9"/>
  <c r="J6" i="9"/>
  <c r="K6" i="9"/>
  <c r="L6" i="9"/>
  <c r="M6" i="9"/>
  <c r="N6" i="9"/>
  <c r="O6" i="9"/>
  <c r="P6" i="9"/>
  <c r="Q6" i="9"/>
  <c r="S6" i="9"/>
  <c r="U6" i="9"/>
  <c r="V6" i="9"/>
  <c r="W6" i="9"/>
  <c r="W7" i="9" s="1"/>
  <c r="X6" i="9"/>
  <c r="Z6" i="9"/>
  <c r="AA6" i="9"/>
  <c r="AB6" i="9"/>
  <c r="AC6" i="9"/>
  <c r="AD6" i="9"/>
  <c r="AE6" i="9"/>
  <c r="AF6" i="9"/>
  <c r="AG6" i="9"/>
  <c r="AH6" i="9"/>
  <c r="AI6" i="9"/>
  <c r="AJ6" i="9"/>
  <c r="AK6" i="9"/>
  <c r="AM6" i="9"/>
  <c r="AN6" i="9"/>
  <c r="AO6" i="9"/>
  <c r="AP6" i="9"/>
  <c r="AQ6" i="9"/>
  <c r="AR6" i="9"/>
  <c r="D6" i="9"/>
  <c r="E6" i="9"/>
  <c r="BC6" i="9" l="1"/>
  <c r="R43" i="9"/>
  <c r="T43" i="9"/>
  <c r="T42" i="9" l="1"/>
  <c r="BD43" i="9"/>
  <c r="R42" i="9"/>
  <c r="BB43" i="9"/>
  <c r="R40" i="9" l="1"/>
  <c r="BB42" i="9"/>
  <c r="T40" i="9"/>
  <c r="BD42" i="9"/>
  <c r="T38" i="9" l="1"/>
  <c r="BD40" i="9"/>
  <c r="R38" i="9"/>
  <c r="BB40" i="9"/>
  <c r="R6" i="9" l="1"/>
  <c r="BB38" i="9"/>
  <c r="BB6" i="9" s="1"/>
  <c r="T6" i="9"/>
  <c r="BD38" i="9"/>
  <c r="BD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I1" authorId="0" shapeId="0" xr:uid="{611A4B0E-EF5A-46D2-BDE5-D63C9F7F6CF4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RAZLIKA 1 EUR, LIMIT MZO 7.675.849</t>
        </r>
      </text>
    </comment>
    <comment ref="L1" authorId="0" shapeId="0" xr:uid="{4442BCC0-8368-48EC-92DA-BD737226D908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U SKLADU S LIMITOM, PREMJEŠTALI IZ AKTIVNOSTI U AKTIVNOST, UKUPAN ZBROJ OK
</t>
        </r>
      </text>
    </comment>
    <comment ref="T4" authorId="0" shapeId="0" xr:uid="{BC6DECD1-8AA8-403E-BF05-A1841BB4A214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ručno korigirala 1 euro zbog usklađenja (a679090 izvor 31)</t>
        </r>
      </text>
    </comment>
    <comment ref="W4" authorId="0" shapeId="0" xr:uid="{FC6CADE8-E1FB-4451-90A3-75F9B66710FA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dodala 2 eura ručno zbog ukupnog usklađenja za MZOM</t>
        </r>
      </text>
    </comment>
    <comment ref="W38" authorId="0" shapeId="0" xr:uid="{F9BE59B8-83F3-4637-9ACC-7A0B9342C848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treba biti 329.984
</t>
        </r>
      </text>
    </comment>
  </commentList>
</comments>
</file>

<file path=xl/sharedStrings.xml><?xml version="1.0" encoding="utf-8"?>
<sst xmlns="http://schemas.openxmlformats.org/spreadsheetml/2006/main" count="572" uniqueCount="169">
  <si>
    <t>Opći prihodi i primici</t>
  </si>
  <si>
    <t>A621003</t>
  </si>
  <si>
    <t>REDOVNA DJELATNOST SVEUČILIŠTA U OSIJEKU</t>
  </si>
  <si>
    <t>Sredstva učešća za pomoći</t>
  </si>
  <si>
    <t>A622122</t>
  </si>
  <si>
    <t>PROGRAMSKO FINANCIRANJE JAVNIH VISOKIH UČILIŠTA</t>
  </si>
  <si>
    <t>A679071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</si>
  <si>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</si>
  <si>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</si>
  <si>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</si>
  <si>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</si>
  <si>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</si>
  <si>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</si>
  <si>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</si>
  <si>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</si>
  <si>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</si>
  <si>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REDOVNA DJELATNOST SVEUČILIŠTA U OSIJEKU (IZ EVIDENCIJSKIH PRIHODA)</t>
  </si>
  <si>
    <t>K679084</t>
  </si>
  <si>
    <t>OP KONKURENTNOST I KOHEZIJA 2014.-2020., PRIORITET 1, 9 i 10</t>
  </si>
  <si>
    <t>32</t>
  </si>
  <si>
    <t>34</t>
  </si>
  <si>
    <t>37</t>
  </si>
  <si>
    <t>42</t>
  </si>
  <si>
    <t>38</t>
  </si>
  <si>
    <t>45</t>
  </si>
  <si>
    <t>36</t>
  </si>
  <si>
    <t>35</t>
  </si>
  <si>
    <t/>
  </si>
  <si>
    <t>11</t>
  </si>
  <si>
    <t>12</t>
  </si>
  <si>
    <t>52</t>
  </si>
  <si>
    <t>563</t>
  </si>
  <si>
    <t>3705</t>
  </si>
  <si>
    <t>VISOKO OBRAZOVANJE</t>
  </si>
  <si>
    <t>61</t>
  </si>
  <si>
    <t>71</t>
  </si>
  <si>
    <t>Razdjel (O1) - atribut podprograma (P3)</t>
  </si>
  <si>
    <t>Rashodi za zaposlene</t>
  </si>
  <si>
    <t>Materijalni rashodi</t>
  </si>
  <si>
    <t>Ostali rashodi</t>
  </si>
  <si>
    <t>Rashodi za dodatna ulaganja na nefinancijskoj imovini</t>
  </si>
  <si>
    <t>Naknade građanima i kućanstvima na temelju osiguranja i druge naknade</t>
  </si>
  <si>
    <t>Financijski rashodi</t>
  </si>
  <si>
    <t>Rashodi za nabavu neproizvedene dugotrajne imovine</t>
  </si>
  <si>
    <t>Rashodi za nabavu proizvedene dugotrajne imovine</t>
  </si>
  <si>
    <t>Pomoći dane u inozemstvo i unutar općeg proračuna</t>
  </si>
  <si>
    <t>Subvencije</t>
  </si>
  <si>
    <t>Prihodi od nefin. imovine i nadoknade št</t>
  </si>
  <si>
    <t>Europski fond za regionalni razvoj (EFRR</t>
  </si>
  <si>
    <t>Povećanje/ Smanjenje</t>
  </si>
  <si>
    <t>Plan 2024.</t>
  </si>
  <si>
    <t>Novi plan 2024.</t>
  </si>
  <si>
    <t>Rashodi poslovanja</t>
  </si>
  <si>
    <t>Rashodi za nabavu nefinacijske imovine</t>
  </si>
  <si>
    <t>4</t>
  </si>
  <si>
    <t>EU PROJEKTI NSVEUČILIŠTA U OSIJEKU (IZ EVIDENCIJSKIH PRIHODA)</t>
  </si>
  <si>
    <t>K679128</t>
  </si>
  <si>
    <t>Stvaranje okvira za privlačenje studenata i istraživača na STEM i ICT područjima -NPOO (C3.2.R2)</t>
  </si>
  <si>
    <t>Mehanizam za oporavak i otpornost</t>
  </si>
  <si>
    <t>Ukupni rezultat</t>
  </si>
  <si>
    <t>080</t>
  </si>
  <si>
    <t>MINISTARSTVO ZNANOSTI I OBRAZOVANJA</t>
  </si>
  <si>
    <t>08006</t>
  </si>
  <si>
    <t>Sveučilišta i veleučilišta u Republici Hrvatskoj</t>
  </si>
  <si>
    <t>0942</t>
  </si>
  <si>
    <t>Drugi stupanj visoke naobrazbe</t>
  </si>
  <si>
    <t>311</t>
  </si>
  <si>
    <t>Plaće (Bruto)</t>
  </si>
  <si>
    <t>312</t>
  </si>
  <si>
    <t>Ostali rashodi za zaposlene</t>
  </si>
  <si>
    <t>313</t>
  </si>
  <si>
    <t>Doprinosi na plaće</t>
  </si>
  <si>
    <t>321</t>
  </si>
  <si>
    <t>Naknade troškova zaposlenima</t>
  </si>
  <si>
    <t>323</t>
  </si>
  <si>
    <t>Rashodi za usluge</t>
  </si>
  <si>
    <t>A621038</t>
  </si>
  <si>
    <t>PROGRAMI VJEŽBAONICA VISOKIH UČILIŠTA</t>
  </si>
  <si>
    <t>A621181</t>
  </si>
  <si>
    <t>PRAVOMOĆNE SUDSKE PRESUDE</t>
  </si>
  <si>
    <t>329</t>
  </si>
  <si>
    <t>Ostali nespomenuti rashodi poslovanja</t>
  </si>
  <si>
    <t>322</t>
  </si>
  <si>
    <t>Rashodi za materijal i energiju</t>
  </si>
  <si>
    <t>324</t>
  </si>
  <si>
    <t>Naknade troškova osobama izvan radnog odnosa</t>
  </si>
  <si>
    <t>343</t>
  </si>
  <si>
    <t>Ostali financijski rashodi</t>
  </si>
  <si>
    <t>372</t>
  </si>
  <si>
    <t>Ostale naknade građanima i kućanstvima iz proračuna</t>
  </si>
  <si>
    <t>381</t>
  </si>
  <si>
    <t>Tekuće donacije</t>
  </si>
  <si>
    <t>422</t>
  </si>
  <si>
    <t>Postrojenja i oprema</t>
  </si>
  <si>
    <t>424</t>
  </si>
  <si>
    <t>Knjige, umjetnička djela i ostale izložbene vrijednosti</t>
  </si>
  <si>
    <t>451</t>
  </si>
  <si>
    <t>Dodatna ulaganja na građevinskim objektima</t>
  </si>
  <si>
    <t>KONSOLIDIRANO- IZMJENE I DOPUNE FINANCIJSKOG PLANA 2024.- SVEUČILIŠTE JOSIPA JURJA STROSSMAYERA U OSIJEKU</t>
  </si>
  <si>
    <t>FFOS</t>
  </si>
  <si>
    <t>FERIT</t>
  </si>
  <si>
    <t>KBF</t>
  </si>
  <si>
    <t>KIFOS</t>
  </si>
  <si>
    <t>FDMZ</t>
  </si>
  <si>
    <t>A679071.101</t>
  </si>
  <si>
    <t>HORIZON-MISS-2022-OCEAN-01-101112736 Restore4Life</t>
  </si>
  <si>
    <t>A679071.065</t>
  </si>
  <si>
    <t>Prilagodba mjera populacije komaraca klimatskim promjenama</t>
  </si>
  <si>
    <t>GAFOS</t>
  </si>
  <si>
    <t>A621183</t>
  </si>
  <si>
    <t>STIPENDIJE I ŠKOLARINE ZA DOKTORSKI STUDIJ</t>
  </si>
  <si>
    <t>3</t>
  </si>
  <si>
    <t>A679071.018</t>
  </si>
  <si>
    <t>ERAMCA-Procjena ekološkog rizika
 i ublažavanje imovine kulturne baštine u Srednjoj Aziji</t>
  </si>
  <si>
    <t>A679071.073</t>
  </si>
  <si>
    <t>'Partnership for Virtual Laboratories in Civil Engineering - PARFORCE (pr. broj: 2020-1-DE01-KA226-HE-005783)</t>
  </si>
  <si>
    <t xml:space="preserve"> A679071.085</t>
  </si>
  <si>
    <t>EYES HEARTS HANDS Urban Revolution</t>
  </si>
  <si>
    <t>Rashodi za nabavu nefinancijske imovine</t>
  </si>
  <si>
    <t>A679071.005</t>
  </si>
  <si>
    <t>ERASMUS+ projekt individualne mobilnosti,
nastavnog i nenastavnog osoblja kroz boravak na inozemnim ustanovama</t>
  </si>
  <si>
    <t xml:space="preserve"> A679071.087</t>
  </si>
  <si>
    <t>Intelligent Methods for Structures
Elements and Materials</t>
  </si>
  <si>
    <t>K679084.005</t>
  </si>
  <si>
    <t>Razvoj i primjena naprednih građevinskih
materijala za izgradnju zdravih zgrada: zaštita od neionizirajućeg zračenja</t>
  </si>
  <si>
    <t>A679071.086</t>
  </si>
  <si>
    <t>Documenting chardak house for preserving
 endangered wooden structure along Drava and Danube rivers in Croatia EWAP2010LG</t>
  </si>
  <si>
    <t>PRAVOS</t>
  </si>
  <si>
    <t xml:space="preserve">Ostali rashodi za zaposlene </t>
  </si>
  <si>
    <t>Rashodi za nabavu proizvedene dug. imovine</t>
  </si>
  <si>
    <t>Prihodi za posebne namjene</t>
  </si>
  <si>
    <t>FOOZOS</t>
  </si>
  <si>
    <t>FTRR</t>
  </si>
  <si>
    <t>GISKO</t>
  </si>
  <si>
    <t>R+O</t>
  </si>
  <si>
    <t>Tekuće donacije u novcu</t>
  </si>
  <si>
    <t>Intelektualne i osobne usluge</t>
  </si>
  <si>
    <t>A679110</t>
  </si>
  <si>
    <t>POTPORA UMJETNIČKIM STUDIJIMA</t>
  </si>
  <si>
    <t>AUK</t>
  </si>
  <si>
    <t>Izdaci za otplatu glavnice primljenih kredita i zajmova</t>
  </si>
  <si>
    <t>EFOS</t>
  </si>
  <si>
    <t>FAZOS</t>
  </si>
  <si>
    <t>nikolina kontrola</t>
  </si>
  <si>
    <t>PTF</t>
  </si>
  <si>
    <t>MEFOS</t>
  </si>
  <si>
    <t>FPMI</t>
  </si>
  <si>
    <t>UKUPNO</t>
  </si>
  <si>
    <t>STUC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</si>
  <si>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</si>
  <si>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</si>
  <si>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</si>
  <si>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</si>
  <si>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</si>
  <si>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</si>
  <si>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</si>
  <si>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</si>
  <si>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</si>
  <si>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</si>
  <si>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</si>
  <si>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</si>
  <si>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</si>
  <si>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</si>
  <si>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</si>
  <si>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</si>
  <si>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</si>
  <si>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Rashodi za nabavu plemenitih metala i ostalih pohranjenih vrijednosti</t>
  </si>
  <si>
    <t>Nematerijalna imovina</t>
  </si>
  <si>
    <t>Nematerijalna proizvedena imovina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</si>
</sst>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6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5" fillId="27" borderId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0" fillId="40" borderId="0" applyNumberFormat="0" applyBorder="0" applyAlignment="0" applyProtection="0"/>
    <xf numFmtId="0" fontId="21" fillId="35" borderId="0" applyNumberFormat="0" applyBorder="0" applyAlignment="0" applyProtection="0"/>
    <xf numFmtId="0" fontId="21" fillId="41" borderId="0" applyNumberFormat="0" applyBorder="0" applyAlignment="0" applyProtection="0"/>
    <xf numFmtId="0" fontId="20" fillId="36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0" fillId="3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0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14" fillId="27" borderId="0"/>
    <xf numFmtId="4" fontId="24" fillId="5" borderId="4" applyNumberFormat="0" applyProtection="0">
      <alignment vertical="center"/>
    </xf>
    <xf numFmtId="0" fontId="17" fillId="23" borderId="5" applyNumberFormat="0" applyProtection="0">
      <alignment horizontal="left" vertical="top" indent="1"/>
    </xf>
    <xf numFmtId="4" fontId="12" fillId="50" borderId="4" applyNumberFormat="0" applyProtection="0">
      <alignment horizontal="right" vertical="center"/>
    </xf>
    <xf numFmtId="4" fontId="12" fillId="51" borderId="4" applyNumberFormat="0" applyProtection="0">
      <alignment horizontal="right" vertical="center"/>
    </xf>
    <xf numFmtId="4" fontId="12" fillId="52" borderId="6" applyNumberFormat="0" applyProtection="0">
      <alignment horizontal="right" vertical="center"/>
    </xf>
    <xf numFmtId="4" fontId="12" fillId="31" borderId="4" applyNumberFormat="0" applyProtection="0">
      <alignment horizontal="right" vertical="center"/>
    </xf>
    <xf numFmtId="4" fontId="12" fillId="53" borderId="4" applyNumberFormat="0" applyProtection="0">
      <alignment horizontal="right" vertical="center"/>
    </xf>
    <xf numFmtId="4" fontId="12" fillId="54" borderId="4" applyNumberFormat="0" applyProtection="0">
      <alignment horizontal="right" vertical="center"/>
    </xf>
    <xf numFmtId="4" fontId="12" fillId="29" borderId="4" applyNumberFormat="0" applyProtection="0">
      <alignment horizontal="right" vertical="center"/>
    </xf>
    <xf numFmtId="4" fontId="12" fillId="28" borderId="4" applyNumberFormat="0" applyProtection="0">
      <alignment horizontal="right" vertical="center"/>
    </xf>
    <xf numFmtId="4" fontId="12" fillId="55" borderId="4" applyNumberFormat="0" applyProtection="0">
      <alignment horizontal="right" vertical="center"/>
    </xf>
    <xf numFmtId="4" fontId="12" fillId="56" borderId="6" applyNumberFormat="0" applyProtection="0">
      <alignment horizontal="left" vertical="center" indent="1"/>
    </xf>
    <xf numFmtId="4" fontId="3" fillId="30" borderId="6" applyNumberFormat="0" applyProtection="0">
      <alignment horizontal="left" vertical="center" indent="1"/>
    </xf>
    <xf numFmtId="4" fontId="3" fillId="30" borderId="6" applyNumberFormat="0" applyProtection="0">
      <alignment horizontal="left" vertical="center" indent="1"/>
    </xf>
    <xf numFmtId="4" fontId="12" fillId="26" borderId="6" applyNumberFormat="0" applyProtection="0">
      <alignment horizontal="left" vertical="center" indent="1"/>
    </xf>
    <xf numFmtId="4" fontId="12" fillId="22" borderId="6" applyNumberFormat="0" applyProtection="0">
      <alignment horizontal="left" vertical="center" indent="1"/>
    </xf>
    <xf numFmtId="0" fontId="12" fillId="30" borderId="5" applyNumberFormat="0" applyProtection="0">
      <alignment horizontal="left" vertical="top" indent="1"/>
    </xf>
    <xf numFmtId="0" fontId="12" fillId="22" borderId="5" applyNumberFormat="0" applyProtection="0">
      <alignment horizontal="left" vertical="top" indent="1"/>
    </xf>
    <xf numFmtId="0" fontId="12" fillId="2" borderId="5" applyNumberFormat="0" applyProtection="0">
      <alignment horizontal="left" vertical="top" indent="1"/>
    </xf>
    <xf numFmtId="0" fontId="12" fillId="26" borderId="5" applyNumberFormat="0" applyProtection="0">
      <alignment horizontal="left" vertical="top" indent="1"/>
    </xf>
    <xf numFmtId="0" fontId="12" fillId="57" borderId="7" applyNumberFormat="0">
      <protection locked="0"/>
    </xf>
    <xf numFmtId="0" fontId="16" fillId="30" borderId="8" applyBorder="0"/>
    <xf numFmtId="4" fontId="13" fillId="58" borderId="5" applyNumberFormat="0" applyProtection="0">
      <alignment vertical="center"/>
    </xf>
    <xf numFmtId="4" fontId="24" fillId="20" borderId="3" applyNumberFormat="0" applyProtection="0">
      <alignment vertical="center"/>
    </xf>
    <xf numFmtId="4" fontId="13" fillId="24" borderId="5" applyNumberFormat="0" applyProtection="0">
      <alignment horizontal="left" vertical="center" indent="1"/>
    </xf>
    <xf numFmtId="0" fontId="13" fillId="58" borderId="5" applyNumberFormat="0" applyProtection="0">
      <alignment horizontal="left" vertical="top" indent="1"/>
    </xf>
    <xf numFmtId="4" fontId="24" fillId="59" borderId="4" applyNumberFormat="0" applyProtection="0">
      <alignment horizontal="right" vertical="center"/>
    </xf>
    <xf numFmtId="0" fontId="13" fillId="22" borderId="5" applyNumberFormat="0" applyProtection="0">
      <alignment horizontal="left" vertical="top" indent="1"/>
    </xf>
    <xf numFmtId="4" fontId="18" fillId="60" borderId="6" applyNumberFormat="0" applyProtection="0">
      <alignment horizontal="left" vertical="center" indent="1"/>
    </xf>
    <xf numFmtId="0" fontId="12" fillId="61" borderId="3"/>
    <xf numFmtId="4" fontId="19" fillId="57" borderId="4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3" fontId="0" fillId="0" borderId="0" xfId="0" applyNumberFormat="1"/>
    <xf numFmtId="0" fontId="25" fillId="64" borderId="0" xfId="0" applyFont="1" applyFill="1"/>
    <xf numFmtId="0" fontId="31" fillId="0" borderId="3" xfId="0" applyFont="1" applyBorder="1" applyAlignment="1">
      <alignment horizontal="center" wrapText="1"/>
    </xf>
    <xf numFmtId="0" fontId="31" fillId="0" borderId="3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3" fontId="32" fillId="0" borderId="3" xfId="0" applyNumberFormat="1" applyFont="1" applyBorder="1" applyAlignment="1">
      <alignment horizontal="center" wrapText="1"/>
    </xf>
    <xf numFmtId="0" fontId="31" fillId="0" borderId="3" xfId="0" applyFont="1" applyBorder="1" applyAlignment="1">
      <alignment horizontal="center"/>
    </xf>
    <xf numFmtId="3" fontId="31" fillId="0" borderId="3" xfId="0" applyNumberFormat="1" applyFont="1" applyBorder="1"/>
    <xf numFmtId="3" fontId="32" fillId="0" borderId="3" xfId="0" applyNumberFormat="1" applyFont="1" applyBorder="1"/>
    <xf numFmtId="3" fontId="32" fillId="64" borderId="3" xfId="0" applyNumberFormat="1" applyFont="1" applyFill="1" applyBorder="1"/>
    <xf numFmtId="3" fontId="31" fillId="64" borderId="3" xfId="0" applyNumberFormat="1" applyFont="1" applyFill="1" applyBorder="1"/>
    <xf numFmtId="3" fontId="31" fillId="0" borderId="3" xfId="0" applyNumberFormat="1" applyFont="1" applyBorder="1" applyAlignment="1">
      <alignment wrapText="1"/>
    </xf>
    <xf numFmtId="3" fontId="31" fillId="64" borderId="3" xfId="0" applyNumberFormat="1" applyFont="1" applyFill="1" applyBorder="1" applyAlignment="1">
      <alignment wrapText="1"/>
    </xf>
    <xf numFmtId="0" fontId="32" fillId="64" borderId="3" xfId="0" applyFont="1" applyFill="1" applyBorder="1" applyAlignment="1">
      <alignment horizontal="center"/>
    </xf>
    <xf numFmtId="0" fontId="32" fillId="64" borderId="3" xfId="0" applyFont="1" applyFill="1" applyBorder="1" applyAlignment="1">
      <alignment wrapText="1"/>
    </xf>
    <xf numFmtId="3" fontId="34" fillId="64" borderId="3" xfId="0" applyNumberFormat="1" applyFont="1" applyFill="1" applyBorder="1"/>
    <xf numFmtId="0" fontId="32" fillId="0" borderId="3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1" fillId="63" borderId="3" xfId="0" applyFont="1" applyFill="1" applyBorder="1" applyAlignment="1">
      <alignment wrapText="1"/>
    </xf>
    <xf numFmtId="3" fontId="36" fillId="64" borderId="3" xfId="0" applyNumberFormat="1" applyFont="1" applyFill="1" applyBorder="1"/>
    <xf numFmtId="3" fontId="31" fillId="0" borderId="3" xfId="0" applyNumberFormat="1" applyFont="1" applyFill="1" applyBorder="1"/>
    <xf numFmtId="3" fontId="37" fillId="0" borderId="3" xfId="0" applyNumberFormat="1" applyFont="1" applyBorder="1"/>
    <xf numFmtId="0" fontId="32" fillId="0" borderId="3" xfId="0" applyFont="1" applyFill="1" applyBorder="1" applyAlignment="1">
      <alignment horizontal="center"/>
    </xf>
    <xf numFmtId="0" fontId="31" fillId="0" borderId="3" xfId="0" applyFont="1" applyFill="1" applyBorder="1" applyAlignment="1">
      <alignment wrapText="1"/>
    </xf>
    <xf numFmtId="0" fontId="35" fillId="0" borderId="3" xfId="0" applyFont="1" applyFill="1" applyBorder="1" applyAlignment="1">
      <alignment horizontal="center"/>
    </xf>
    <xf numFmtId="3" fontId="31" fillId="0" borderId="0" xfId="0" applyNumberFormat="1" applyFont="1" applyFill="1"/>
    <xf numFmtId="0" fontId="31" fillId="0" borderId="3" xfId="0" applyFont="1" applyFill="1" applyBorder="1" applyAlignment="1">
      <alignment horizontal="center"/>
    </xf>
    <xf numFmtId="0" fontId="34" fillId="64" borderId="3" xfId="0" applyFont="1" applyFill="1" applyBorder="1" applyAlignment="1">
      <alignment horizontal="center"/>
    </xf>
    <xf numFmtId="0" fontId="34" fillId="64" borderId="3" xfId="0" applyFont="1" applyFill="1" applyBorder="1" applyAlignment="1">
      <alignment wrapText="1"/>
    </xf>
    <xf numFmtId="0" fontId="25" fillId="62" borderId="3" xfId="0" applyFont="1" applyFill="1" applyBorder="1" applyAlignment="1">
      <alignment horizontal="center" wrapText="1"/>
    </xf>
    <xf numFmtId="3" fontId="28" fillId="62" borderId="10" xfId="0" applyNumberFormat="1" applyFont="1" applyFill="1" applyBorder="1" applyAlignment="1">
      <alignment horizontal="center"/>
    </xf>
    <xf numFmtId="3" fontId="28" fillId="62" borderId="13" xfId="0" applyNumberFormat="1" applyFont="1" applyFill="1" applyBorder="1" applyAlignment="1">
      <alignment horizontal="center"/>
    </xf>
    <xf numFmtId="0" fontId="25" fillId="62" borderId="9" xfId="0" applyFont="1" applyFill="1" applyBorder="1" applyAlignment="1">
      <alignment horizontal="center" wrapText="1"/>
    </xf>
    <xf numFmtId="0" fontId="25" fillId="62" borderId="10" xfId="0" applyFont="1" applyFill="1" applyBorder="1" applyAlignment="1">
      <alignment horizontal="center" wrapText="1"/>
    </xf>
    <xf numFmtId="0" fontId="25" fillId="62" borderId="3" xfId="0" applyFont="1" applyFill="1" applyBorder="1" applyAlignment="1">
      <alignment horizontal="center" wrapText="1"/>
    </xf>
    <xf numFmtId="3" fontId="25" fillId="62" borderId="3" xfId="0" applyNumberFormat="1" applyFont="1" applyFill="1" applyBorder="1" applyAlignment="1">
      <alignment horizontal="center"/>
    </xf>
    <xf numFmtId="3" fontId="28" fillId="62" borderId="3" xfId="0" applyNumberFormat="1" applyFont="1" applyFill="1" applyBorder="1" applyAlignment="1">
      <alignment horizontal="center"/>
    </xf>
    <xf numFmtId="3" fontId="33" fillId="64" borderId="3" xfId="0" applyNumberFormat="1" applyFont="1" applyFill="1" applyBorder="1"/>
    <xf numFmtId="0" fontId="28" fillId="62" borderId="11" xfId="0" applyFont="1" applyFill="1" applyBorder="1" applyAlignment="1">
      <alignment horizontal="center" wrapText="1"/>
    </xf>
    <xf numFmtId="0" fontId="28" fillId="62" borderId="12" xfId="0" applyFont="1" applyFill="1" applyBorder="1" applyAlignment="1">
      <alignment horizontal="center" wrapText="1"/>
    </xf>
  </cellXfs>
  <cellStyles count="106">
    <cellStyle name="Accent1 - 20%" xfId="52" xr:uid="{00000000-0005-0000-0000-000000000000}"/>
    <cellStyle name="Accent1 - 40%" xfId="53" xr:uid="{00000000-0005-0000-0000-000001000000}"/>
    <cellStyle name="Accent1 - 60%" xfId="54" xr:uid="{00000000-0005-0000-0000-000002000000}"/>
    <cellStyle name="Accent2 - 20%" xfId="55" xr:uid="{00000000-0005-0000-0000-000003000000}"/>
    <cellStyle name="Accent2 - 40%" xfId="56" xr:uid="{00000000-0005-0000-0000-000004000000}"/>
    <cellStyle name="Accent2 - 60%" xfId="57" xr:uid="{00000000-0005-0000-0000-000005000000}"/>
    <cellStyle name="Accent3 - 20%" xfId="58" xr:uid="{00000000-0005-0000-0000-000006000000}"/>
    <cellStyle name="Accent3 - 40%" xfId="59" xr:uid="{00000000-0005-0000-0000-000007000000}"/>
    <cellStyle name="Accent3 - 60%" xfId="60" xr:uid="{00000000-0005-0000-0000-000008000000}"/>
    <cellStyle name="Accent4 - 20%" xfId="61" xr:uid="{00000000-0005-0000-0000-000009000000}"/>
    <cellStyle name="Accent4 - 40%" xfId="62" xr:uid="{00000000-0005-0000-0000-00000A000000}"/>
    <cellStyle name="Accent4 - 60%" xfId="63" xr:uid="{00000000-0005-0000-0000-00000B000000}"/>
    <cellStyle name="Accent5 - 20%" xfId="64" xr:uid="{00000000-0005-0000-0000-00000C000000}"/>
    <cellStyle name="Accent5 - 40%" xfId="65" xr:uid="{00000000-0005-0000-0000-00000D000000}"/>
    <cellStyle name="Accent5 - 60%" xfId="66" xr:uid="{00000000-0005-0000-0000-00000E000000}"/>
    <cellStyle name="Accent6 - 20%" xfId="67" xr:uid="{00000000-0005-0000-0000-00000F000000}"/>
    <cellStyle name="Accent6 - 40%" xfId="68" xr:uid="{00000000-0005-0000-0000-000010000000}"/>
    <cellStyle name="Accent6 - 60%" xfId="69" xr:uid="{00000000-0005-0000-0000-000011000000}"/>
    <cellStyle name="Emphasis 1" xfId="70" xr:uid="{00000000-0005-0000-0000-000012000000}"/>
    <cellStyle name="Emphasis 2" xfId="71" xr:uid="{00000000-0005-0000-0000-000013000000}"/>
    <cellStyle name="Emphasis 3" xfId="72" xr:uid="{00000000-0005-0000-0000-000014000000}"/>
    <cellStyle name="Normal 2" xfId="3" xr:uid="{00000000-0005-0000-0000-000016000000}"/>
    <cellStyle name="Normal 2 2" xfId="73" xr:uid="{00000000-0005-0000-0000-000017000000}"/>
    <cellStyle name="Normal 3" xfId="51" xr:uid="{00000000-0005-0000-0000-000018000000}"/>
    <cellStyle name="Normalno" xfId="0" builtinId="0"/>
    <cellStyle name="SAPBEXaggData" xfId="5" xr:uid="{00000000-0005-0000-0000-000019000000}"/>
    <cellStyle name="SAPBEXaggData 2" xfId="45" xr:uid="{00000000-0005-0000-0000-00001A000000}"/>
    <cellStyle name="SAPBEXaggDataEmph" xfId="9" xr:uid="{00000000-0005-0000-0000-00001B000000}"/>
    <cellStyle name="SAPBEXaggDataEmph 2" xfId="74" xr:uid="{00000000-0005-0000-0000-00001C000000}"/>
    <cellStyle name="SAPBEXaggItem" xfId="10" xr:uid="{00000000-0005-0000-0000-00001D000000}"/>
    <cellStyle name="SAPBEXaggItem 2" xfId="44" xr:uid="{00000000-0005-0000-0000-00001E000000}"/>
    <cellStyle name="SAPBEXaggItemX" xfId="11" xr:uid="{00000000-0005-0000-0000-00001F000000}"/>
    <cellStyle name="SAPBEXaggItemX 2" xfId="75" xr:uid="{00000000-0005-0000-0000-000020000000}"/>
    <cellStyle name="SAPBEXchaText" xfId="1" xr:uid="{00000000-0005-0000-0000-000021000000}"/>
    <cellStyle name="SAPBEXchaText 2" xfId="41" xr:uid="{00000000-0005-0000-0000-000022000000}"/>
    <cellStyle name="SAPBEXexcBad7" xfId="12" xr:uid="{00000000-0005-0000-0000-000023000000}"/>
    <cellStyle name="SAPBEXexcBad7 2" xfId="76" xr:uid="{00000000-0005-0000-0000-000024000000}"/>
    <cellStyle name="SAPBEXexcBad8" xfId="13" xr:uid="{00000000-0005-0000-0000-000025000000}"/>
    <cellStyle name="SAPBEXexcBad8 2" xfId="77" xr:uid="{00000000-0005-0000-0000-000026000000}"/>
    <cellStyle name="SAPBEXexcBad9" xfId="14" xr:uid="{00000000-0005-0000-0000-000027000000}"/>
    <cellStyle name="SAPBEXexcBad9 2" xfId="78" xr:uid="{00000000-0005-0000-0000-000028000000}"/>
    <cellStyle name="SAPBEXexcCritical4" xfId="15" xr:uid="{00000000-0005-0000-0000-000029000000}"/>
    <cellStyle name="SAPBEXexcCritical4 2" xfId="79" xr:uid="{00000000-0005-0000-0000-00002A000000}"/>
    <cellStyle name="SAPBEXexcCritical5" xfId="16" xr:uid="{00000000-0005-0000-0000-00002B000000}"/>
    <cellStyle name="SAPBEXexcCritical5 2" xfId="80" xr:uid="{00000000-0005-0000-0000-00002C000000}"/>
    <cellStyle name="SAPBEXexcCritical6" xfId="17" xr:uid="{00000000-0005-0000-0000-00002D000000}"/>
    <cellStyle name="SAPBEXexcCritical6 2" xfId="81" xr:uid="{00000000-0005-0000-0000-00002E000000}"/>
    <cellStyle name="SAPBEXexcGood1" xfId="18" xr:uid="{00000000-0005-0000-0000-00002F000000}"/>
    <cellStyle name="SAPBEXexcGood1 2" xfId="82" xr:uid="{00000000-0005-0000-0000-000030000000}"/>
    <cellStyle name="SAPBEXexcGood2" xfId="19" xr:uid="{00000000-0005-0000-0000-000031000000}"/>
    <cellStyle name="SAPBEXexcGood2 2" xfId="83" xr:uid="{00000000-0005-0000-0000-000032000000}"/>
    <cellStyle name="SAPBEXexcGood3" xfId="20" xr:uid="{00000000-0005-0000-0000-000033000000}"/>
    <cellStyle name="SAPBEXexcGood3 2" xfId="84" xr:uid="{00000000-0005-0000-0000-000034000000}"/>
    <cellStyle name="SAPBEXfilterDrill" xfId="21" xr:uid="{00000000-0005-0000-0000-000035000000}"/>
    <cellStyle name="SAPBEXfilterDrill 2" xfId="85" xr:uid="{00000000-0005-0000-0000-000036000000}"/>
    <cellStyle name="SAPBEXfilterItem" xfId="22" xr:uid="{00000000-0005-0000-0000-000037000000}"/>
    <cellStyle name="SAPBEXfilterItem 2" xfId="86" xr:uid="{00000000-0005-0000-0000-000038000000}"/>
    <cellStyle name="SAPBEXfilterText" xfId="23" xr:uid="{00000000-0005-0000-0000-000039000000}"/>
    <cellStyle name="SAPBEXfilterText 2" xfId="87" xr:uid="{00000000-0005-0000-0000-00003A000000}"/>
    <cellStyle name="SAPBEXformats" xfId="24" xr:uid="{00000000-0005-0000-0000-00003B000000}"/>
    <cellStyle name="SAPBEXformats 2" xfId="43" xr:uid="{00000000-0005-0000-0000-00003C000000}"/>
    <cellStyle name="SAPBEXheaderItem" xfId="25" xr:uid="{00000000-0005-0000-0000-00003D000000}"/>
    <cellStyle name="SAPBEXheaderItem 2" xfId="88" xr:uid="{00000000-0005-0000-0000-00003E000000}"/>
    <cellStyle name="SAPBEXheaderText" xfId="26" xr:uid="{00000000-0005-0000-0000-00003F000000}"/>
    <cellStyle name="SAPBEXheaderText 2" xfId="89" xr:uid="{00000000-0005-0000-0000-000040000000}"/>
    <cellStyle name="SAPBEXHLevel0" xfId="27" xr:uid="{00000000-0005-0000-0000-000041000000}"/>
    <cellStyle name="SAPBEXHLevel0 2" xfId="46" xr:uid="{00000000-0005-0000-0000-000042000000}"/>
    <cellStyle name="SAPBEXHLevel0X" xfId="28" xr:uid="{00000000-0005-0000-0000-000043000000}"/>
    <cellStyle name="SAPBEXHLevel0X 2" xfId="90" xr:uid="{00000000-0005-0000-0000-000044000000}"/>
    <cellStyle name="SAPBEXHLevel1" xfId="4" xr:uid="{00000000-0005-0000-0000-000045000000}"/>
    <cellStyle name="SAPBEXHLevel1 2" xfId="47" xr:uid="{00000000-0005-0000-0000-000046000000}"/>
    <cellStyle name="SAPBEXHLevel1X" xfId="29" xr:uid="{00000000-0005-0000-0000-000047000000}"/>
    <cellStyle name="SAPBEXHLevel1X 2" xfId="91" xr:uid="{00000000-0005-0000-0000-000048000000}"/>
    <cellStyle name="SAPBEXHLevel2" xfId="6" xr:uid="{00000000-0005-0000-0000-000049000000}"/>
    <cellStyle name="SAPBEXHLevel2 2" xfId="48" xr:uid="{00000000-0005-0000-0000-00004A000000}"/>
    <cellStyle name="SAPBEXHLevel2X" xfId="30" xr:uid="{00000000-0005-0000-0000-00004B000000}"/>
    <cellStyle name="SAPBEXHLevel2X 2" xfId="92" xr:uid="{00000000-0005-0000-0000-00004C000000}"/>
    <cellStyle name="SAPBEXHLevel3" xfId="7" xr:uid="{00000000-0005-0000-0000-00004D000000}"/>
    <cellStyle name="SAPBEXHLevel3 2" xfId="49" xr:uid="{00000000-0005-0000-0000-00004E000000}"/>
    <cellStyle name="SAPBEXHLevel3X" xfId="31" xr:uid="{00000000-0005-0000-0000-00004F000000}"/>
    <cellStyle name="SAPBEXHLevel3X 2" xfId="93" xr:uid="{00000000-0005-0000-0000-000050000000}"/>
    <cellStyle name="SAPBEXinputData" xfId="32" xr:uid="{00000000-0005-0000-0000-000051000000}"/>
    <cellStyle name="SAPBEXinputData 2" xfId="94" xr:uid="{00000000-0005-0000-0000-000052000000}"/>
    <cellStyle name="SAPBEXItemHeader" xfId="95" xr:uid="{00000000-0005-0000-0000-000053000000}"/>
    <cellStyle name="SAPBEXresData" xfId="33" xr:uid="{00000000-0005-0000-0000-000054000000}"/>
    <cellStyle name="SAPBEXresData 2" xfId="96" xr:uid="{00000000-0005-0000-0000-000055000000}"/>
    <cellStyle name="SAPBEXresDataEmph" xfId="34" xr:uid="{00000000-0005-0000-0000-000056000000}"/>
    <cellStyle name="SAPBEXresDataEmph 2" xfId="97" xr:uid="{00000000-0005-0000-0000-000057000000}"/>
    <cellStyle name="SAPBEXresItem" xfId="35" xr:uid="{00000000-0005-0000-0000-000058000000}"/>
    <cellStyle name="SAPBEXresItem 2" xfId="98" xr:uid="{00000000-0005-0000-0000-000059000000}"/>
    <cellStyle name="SAPBEXresItemX" xfId="36" xr:uid="{00000000-0005-0000-0000-00005A000000}"/>
    <cellStyle name="SAPBEXresItemX 2" xfId="99" xr:uid="{00000000-0005-0000-0000-00005B000000}"/>
    <cellStyle name="SAPBEXstdData" xfId="8" xr:uid="{00000000-0005-0000-0000-00005C000000}"/>
    <cellStyle name="SAPBEXstdData 2" xfId="50" xr:uid="{00000000-0005-0000-0000-00005D000000}"/>
    <cellStyle name="SAPBEXstdDataEmph" xfId="37" xr:uid="{00000000-0005-0000-0000-00005E000000}"/>
    <cellStyle name="SAPBEXstdDataEmph 2" xfId="100" xr:uid="{00000000-0005-0000-0000-00005F000000}"/>
    <cellStyle name="SAPBEXstdItem" xfId="2" xr:uid="{00000000-0005-0000-0000-000060000000}"/>
    <cellStyle name="SAPBEXstdItem 2" xfId="42" xr:uid="{00000000-0005-0000-0000-000061000000}"/>
    <cellStyle name="SAPBEXstdItemX" xfId="38" xr:uid="{00000000-0005-0000-0000-000062000000}"/>
    <cellStyle name="SAPBEXstdItemX 2" xfId="101" xr:uid="{00000000-0005-0000-0000-000063000000}"/>
    <cellStyle name="SAPBEXtitle" xfId="39" xr:uid="{00000000-0005-0000-0000-000064000000}"/>
    <cellStyle name="SAPBEXtitle 2" xfId="102" xr:uid="{00000000-0005-0000-0000-000065000000}"/>
    <cellStyle name="SAPBEXunassignedItem" xfId="103" xr:uid="{00000000-0005-0000-0000-000066000000}"/>
    <cellStyle name="SAPBEXundefined" xfId="40" xr:uid="{00000000-0005-0000-0000-000067000000}"/>
    <cellStyle name="SAPBEXundefined 2" xfId="104" xr:uid="{00000000-0005-0000-0000-000068000000}"/>
    <cellStyle name="Sheet Title" xfId="105" xr:uid="{00000000-0005-0000-0000-00006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89"/>
  <sheetViews>
    <sheetView tabSelected="1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BB282" sqref="BB282"/>
    </sheetView>
  </sheetViews>
  <sheetFormatPr defaultRowHeight="15" x14ac:dyDescent="0.25"/>
  <cols>
    <col min="1" max="1" width="11" customWidth="1"/>
    <col min="2" max="2" width="13.85546875" customWidth="1"/>
    <col min="3" max="5" width="9.85546875" customWidth="1"/>
    <col min="6" max="8" width="9.85546875" style="2" customWidth="1"/>
    <col min="9" max="55" width="9.85546875" customWidth="1"/>
    <col min="56" max="56" width="13" customWidth="1"/>
    <col min="57" max="59" width="9.85546875" customWidth="1"/>
  </cols>
  <sheetData>
    <row r="1" spans="1:59" ht="79.5" customHeight="1" x14ac:dyDescent="0.25">
      <c r="A1" s="34" t="s">
        <v>98</v>
      </c>
      <c r="B1" s="35"/>
      <c r="C1" s="40" t="s">
        <v>134</v>
      </c>
      <c r="D1" s="40"/>
      <c r="E1" s="41"/>
      <c r="F1" s="32" t="s">
        <v>99</v>
      </c>
      <c r="G1" s="32"/>
      <c r="H1" s="32"/>
      <c r="I1" s="32" t="s">
        <v>100</v>
      </c>
      <c r="J1" s="32"/>
      <c r="K1" s="32"/>
      <c r="L1" s="32" t="s">
        <v>101</v>
      </c>
      <c r="M1" s="32"/>
      <c r="N1" s="32"/>
      <c r="O1" s="32" t="s">
        <v>102</v>
      </c>
      <c r="P1" s="32"/>
      <c r="Q1" s="32"/>
      <c r="R1" s="32" t="s">
        <v>103</v>
      </c>
      <c r="S1" s="32"/>
      <c r="T1" s="32"/>
      <c r="U1" s="32" t="s">
        <v>108</v>
      </c>
      <c r="V1" s="32"/>
      <c r="W1" s="32"/>
      <c r="X1" s="32" t="s">
        <v>127</v>
      </c>
      <c r="Y1" s="32"/>
      <c r="Z1" s="32"/>
      <c r="AA1" s="32" t="s">
        <v>131</v>
      </c>
      <c r="AB1" s="32"/>
      <c r="AC1" s="32"/>
      <c r="AD1" s="32" t="s">
        <v>132</v>
      </c>
      <c r="AE1" s="32"/>
      <c r="AF1" s="32"/>
      <c r="AG1" s="32" t="s">
        <v>133</v>
      </c>
      <c r="AH1" s="32"/>
      <c r="AI1" s="32"/>
      <c r="AJ1" s="32" t="s">
        <v>139</v>
      </c>
      <c r="AK1" s="32"/>
      <c r="AL1" s="32"/>
      <c r="AM1" s="32" t="s">
        <v>141</v>
      </c>
      <c r="AN1" s="32"/>
      <c r="AO1" s="32"/>
      <c r="AP1" s="32" t="s">
        <v>142</v>
      </c>
      <c r="AQ1" s="32"/>
      <c r="AR1" s="32"/>
      <c r="AS1" s="32" t="s">
        <v>144</v>
      </c>
      <c r="AT1" s="32"/>
      <c r="AU1" s="32"/>
      <c r="AV1" s="32" t="s">
        <v>145</v>
      </c>
      <c r="AW1" s="32"/>
      <c r="AX1" s="32"/>
      <c r="AY1" s="32" t="s">
        <v>146</v>
      </c>
      <c r="AZ1" s="32"/>
      <c r="BA1" s="32"/>
      <c r="BB1" s="32" t="s">
        <v>147</v>
      </c>
      <c r="BC1" s="32"/>
      <c r="BD1" s="32"/>
      <c r="BE1" s="32" t="s">
        <v>148</v>
      </c>
      <c r="BF1" s="32"/>
      <c r="BG1" s="33"/>
    </row>
    <row r="2" spans="1:59" ht="14.25" hidden="1" customHeight="1" x14ac:dyDescent="0.25">
      <c r="A2" s="31"/>
      <c r="B2" s="31"/>
      <c r="C2" s="36" t="s">
        <v>149</v>
      </c>
      <c r="D2" s="36"/>
      <c r="E2" s="36"/>
      <c r="F2" s="37" t="s">
        <v>150</v>
      </c>
      <c r="G2" s="37"/>
      <c r="H2" s="37"/>
      <c r="I2" s="37" t="s">
        <v>151</v>
      </c>
      <c r="J2" s="37"/>
      <c r="K2" s="37"/>
      <c r="L2" s="36" t="s">
        <v>152</v>
      </c>
      <c r="M2" s="36"/>
      <c r="N2" s="36"/>
      <c r="O2" s="36" t="s">
        <v>153</v>
      </c>
      <c r="P2" s="36"/>
      <c r="Q2" s="36"/>
      <c r="R2" s="37" t="s">
        <v>154</v>
      </c>
      <c r="S2" s="37"/>
      <c r="T2" s="37"/>
      <c r="U2" s="37" t="s">
        <v>155</v>
      </c>
      <c r="V2" s="37"/>
      <c r="W2" s="37"/>
      <c r="X2" s="36" t="s">
        <v>156</v>
      </c>
      <c r="Y2" s="36"/>
      <c r="Z2" s="36"/>
      <c r="AA2" s="36" t="s">
        <v>157</v>
      </c>
      <c r="AB2" s="36"/>
      <c r="AC2" s="36"/>
      <c r="AD2" s="37" t="s">
        <v>158</v>
      </c>
      <c r="AE2" s="37"/>
      <c r="AF2" s="37"/>
      <c r="AG2" s="37" t="s">
        <v>159</v>
      </c>
      <c r="AH2" s="37"/>
      <c r="AI2" s="37"/>
      <c r="AJ2" s="36" t="s">
        <v>160</v>
      </c>
      <c r="AK2" s="36"/>
      <c r="AL2" s="36"/>
      <c r="AM2" s="36" t="s">
        <v>161</v>
      </c>
      <c r="AN2" s="36"/>
      <c r="AO2" s="36"/>
      <c r="AP2" s="37" t="s">
        <v>162</v>
      </c>
      <c r="AQ2" s="37"/>
      <c r="AR2" s="37"/>
      <c r="AS2" s="37" t="s">
        <v>163</v>
      </c>
      <c r="AT2" s="37"/>
      <c r="AU2" s="37"/>
      <c r="AV2" s="36" t="s">
        <v>164</v>
      </c>
      <c r="AW2" s="36"/>
      <c r="AX2" s="36"/>
      <c r="AY2" s="36" t="s">
        <v>165</v>
      </c>
      <c r="AZ2" s="36"/>
      <c r="BA2" s="36"/>
      <c r="BB2" s="38"/>
      <c r="BC2" s="38"/>
      <c r="BD2" s="38"/>
      <c r="BE2" s="38"/>
      <c r="BF2" s="38"/>
      <c r="BG2" s="38"/>
    </row>
    <row r="3" spans="1:59" ht="51.75" x14ac:dyDescent="0.25">
      <c r="A3" s="4" t="s">
        <v>36</v>
      </c>
      <c r="B3" s="5" t="s">
        <v>27</v>
      </c>
      <c r="C3" s="6" t="s">
        <v>50</v>
      </c>
      <c r="D3" s="6" t="s">
        <v>49</v>
      </c>
      <c r="E3" s="6" t="s">
        <v>51</v>
      </c>
      <c r="F3" s="7" t="s">
        <v>50</v>
      </c>
      <c r="G3" s="7" t="s">
        <v>49</v>
      </c>
      <c r="H3" s="7" t="s">
        <v>51</v>
      </c>
      <c r="I3" s="7" t="s">
        <v>50</v>
      </c>
      <c r="J3" s="7" t="s">
        <v>49</v>
      </c>
      <c r="K3" s="7" t="s">
        <v>51</v>
      </c>
      <c r="L3" s="7" t="s">
        <v>50</v>
      </c>
      <c r="M3" s="7" t="s">
        <v>49</v>
      </c>
      <c r="N3" s="7" t="s">
        <v>51</v>
      </c>
      <c r="O3" s="7" t="s">
        <v>50</v>
      </c>
      <c r="P3" s="7" t="s">
        <v>49</v>
      </c>
      <c r="Q3" s="7" t="s">
        <v>51</v>
      </c>
      <c r="R3" s="7" t="s">
        <v>50</v>
      </c>
      <c r="S3" s="7" t="s">
        <v>49</v>
      </c>
      <c r="T3" s="7" t="s">
        <v>51</v>
      </c>
      <c r="U3" s="7" t="s">
        <v>50</v>
      </c>
      <c r="V3" s="7" t="s">
        <v>49</v>
      </c>
      <c r="W3" s="7" t="s">
        <v>51</v>
      </c>
      <c r="X3" s="7" t="s">
        <v>50</v>
      </c>
      <c r="Y3" s="7" t="s">
        <v>49</v>
      </c>
      <c r="Z3" s="7" t="s">
        <v>51</v>
      </c>
      <c r="AA3" s="7" t="s">
        <v>50</v>
      </c>
      <c r="AB3" s="7" t="s">
        <v>49</v>
      </c>
      <c r="AC3" s="7" t="s">
        <v>51</v>
      </c>
      <c r="AD3" s="7" t="s">
        <v>50</v>
      </c>
      <c r="AE3" s="7" t="s">
        <v>49</v>
      </c>
      <c r="AF3" s="7" t="s">
        <v>51</v>
      </c>
      <c r="AG3" s="7" t="s">
        <v>50</v>
      </c>
      <c r="AH3" s="7" t="s">
        <v>49</v>
      </c>
      <c r="AI3" s="7" t="s">
        <v>51</v>
      </c>
      <c r="AJ3" s="7" t="s">
        <v>50</v>
      </c>
      <c r="AK3" s="7" t="s">
        <v>49</v>
      </c>
      <c r="AL3" s="7" t="s">
        <v>51</v>
      </c>
      <c r="AM3" s="7" t="s">
        <v>50</v>
      </c>
      <c r="AN3" s="7" t="s">
        <v>49</v>
      </c>
      <c r="AO3" s="7" t="s">
        <v>51</v>
      </c>
      <c r="AP3" s="7" t="s">
        <v>50</v>
      </c>
      <c r="AQ3" s="7" t="s">
        <v>49</v>
      </c>
      <c r="AR3" s="7" t="s">
        <v>51</v>
      </c>
      <c r="AS3" s="7" t="s">
        <v>50</v>
      </c>
      <c r="AT3" s="7" t="s">
        <v>49</v>
      </c>
      <c r="AU3" s="7" t="s">
        <v>51</v>
      </c>
      <c r="AV3" s="7" t="s">
        <v>50</v>
      </c>
      <c r="AW3" s="7" t="s">
        <v>49</v>
      </c>
      <c r="AX3" s="7" t="s">
        <v>51</v>
      </c>
      <c r="AY3" s="7" t="s">
        <v>50</v>
      </c>
      <c r="AZ3" s="7" t="s">
        <v>49</v>
      </c>
      <c r="BA3" s="7" t="s">
        <v>51</v>
      </c>
      <c r="BB3" s="7" t="s">
        <v>50</v>
      </c>
      <c r="BC3" s="7" t="s">
        <v>49</v>
      </c>
      <c r="BD3" s="7" t="s">
        <v>51</v>
      </c>
      <c r="BE3" s="7" t="s">
        <v>50</v>
      </c>
      <c r="BF3" s="7" t="s">
        <v>49</v>
      </c>
      <c r="BG3" s="7" t="s">
        <v>51</v>
      </c>
    </row>
    <row r="4" spans="1:59" ht="29.25" customHeight="1" x14ac:dyDescent="0.25">
      <c r="A4" s="4" t="s">
        <v>59</v>
      </c>
      <c r="B4" s="5" t="s">
        <v>27</v>
      </c>
      <c r="C4" s="12">
        <v>11557409</v>
      </c>
      <c r="D4" s="12">
        <f>E4-C4</f>
        <v>1100394</v>
      </c>
      <c r="E4" s="12">
        <v>12657803</v>
      </c>
      <c r="F4" s="12">
        <v>8692021</v>
      </c>
      <c r="G4" s="12">
        <f>H4-F4</f>
        <v>1456723</v>
      </c>
      <c r="H4" s="12">
        <v>10148744</v>
      </c>
      <c r="I4" s="12">
        <v>7005943</v>
      </c>
      <c r="J4" s="12">
        <f>K4-I4</f>
        <v>669907</v>
      </c>
      <c r="K4" s="12">
        <v>7675850</v>
      </c>
      <c r="L4" s="12">
        <v>1776736</v>
      </c>
      <c r="M4" s="12">
        <f>N4-L4</f>
        <v>275702</v>
      </c>
      <c r="N4" s="12">
        <v>2052438</v>
      </c>
      <c r="O4" s="12">
        <v>1888444</v>
      </c>
      <c r="P4" s="12">
        <f>Q4-O4</f>
        <v>279061</v>
      </c>
      <c r="Q4" s="12">
        <v>2167505</v>
      </c>
      <c r="R4" s="12">
        <v>5757908</v>
      </c>
      <c r="S4" s="12">
        <f>T4-R4</f>
        <v>450909</v>
      </c>
      <c r="T4" s="12">
        <f>6208817</f>
        <v>6208817</v>
      </c>
      <c r="U4" s="12">
        <v>4353182</v>
      </c>
      <c r="V4" s="12">
        <f>W4-U4</f>
        <v>390736</v>
      </c>
      <c r="W4" s="12">
        <f>4743916+2</f>
        <v>4743918</v>
      </c>
      <c r="X4" s="12">
        <v>5026674</v>
      </c>
      <c r="Y4" s="12">
        <f>Z4-X4</f>
        <v>437059</v>
      </c>
      <c r="Z4" s="12">
        <v>5463733</v>
      </c>
      <c r="AA4" s="12">
        <v>3650054</v>
      </c>
      <c r="AB4" s="12">
        <f>AC4-AA4</f>
        <v>760468</v>
      </c>
      <c r="AC4" s="12">
        <v>4410522</v>
      </c>
      <c r="AD4" s="12">
        <v>3531035</v>
      </c>
      <c r="AE4" s="12">
        <f>AF4-AD4</f>
        <v>486232</v>
      </c>
      <c r="AF4" s="12">
        <v>4017267</v>
      </c>
      <c r="AG4" s="12">
        <v>1478447</v>
      </c>
      <c r="AH4" s="12">
        <f>AI4-AG4</f>
        <v>739531</v>
      </c>
      <c r="AI4" s="39">
        <v>2217978</v>
      </c>
      <c r="AJ4" s="12">
        <v>5810452</v>
      </c>
      <c r="AK4" s="12">
        <f>AL4-AJ4</f>
        <v>740239</v>
      </c>
      <c r="AL4" s="12">
        <f>6550691</f>
        <v>6550691</v>
      </c>
      <c r="AM4" s="12">
        <v>6132413</v>
      </c>
      <c r="AN4" s="12">
        <f>AO4-AM4</f>
        <v>71263</v>
      </c>
      <c r="AO4" s="39">
        <v>6203676</v>
      </c>
      <c r="AP4" s="39">
        <v>10544604</v>
      </c>
      <c r="AQ4" s="12">
        <f>AR4-AP4</f>
        <v>1414947</v>
      </c>
      <c r="AR4" s="39">
        <v>11959551</v>
      </c>
      <c r="AS4" s="12">
        <v>4785752</v>
      </c>
      <c r="AT4" s="12">
        <f>AU4-AS4</f>
        <v>856834</v>
      </c>
      <c r="AU4" s="12">
        <v>5642586</v>
      </c>
      <c r="AV4" s="12">
        <v>5767262</v>
      </c>
      <c r="AW4" s="12">
        <f>AX4-AV4</f>
        <v>596711</v>
      </c>
      <c r="AX4" s="12">
        <v>6363973</v>
      </c>
      <c r="AY4" s="12">
        <v>2103779</v>
      </c>
      <c r="AZ4" s="12">
        <f>BA4-AY4</f>
        <v>360739</v>
      </c>
      <c r="BA4" s="12">
        <v>2464518</v>
      </c>
      <c r="BB4" s="10">
        <v>89859116</v>
      </c>
      <c r="BC4" s="10">
        <f>BD4-BB4</f>
        <v>11090454</v>
      </c>
      <c r="BD4" s="11">
        <f>E4+H4+K4+N4+Q4+T4+W4+Z4+AC4+AF4+AI4+AL4+AO4+AR4+AU4+AX4+BA4</f>
        <v>100949570</v>
      </c>
      <c r="BE4" s="9">
        <v>8662188</v>
      </c>
      <c r="BF4" s="9">
        <v>277090</v>
      </c>
      <c r="BG4" s="9">
        <v>8939278</v>
      </c>
    </row>
    <row r="5" spans="1:59" ht="39" x14ac:dyDescent="0.25">
      <c r="A5" s="8" t="s">
        <v>60</v>
      </c>
      <c r="B5" s="5" t="s">
        <v>61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>
        <v>4737362</v>
      </c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9"/>
      <c r="BC5" s="9"/>
      <c r="BD5" s="9"/>
      <c r="BE5" s="9"/>
      <c r="BF5" s="9"/>
      <c r="BG5" s="9"/>
    </row>
    <row r="6" spans="1:59" hidden="1" x14ac:dyDescent="0.25">
      <c r="A6" s="8"/>
      <c r="B6" s="5" t="s">
        <v>143</v>
      </c>
      <c r="C6" s="14">
        <f t="shared" ref="C6:AU6" si="0">C9+C21+C24+C29+C38+C60+C148+C187+C206+C210+C218+C226+C233+C239+C245+C250+C260+C265+C273+C282</f>
        <v>11557409</v>
      </c>
      <c r="D6" s="14">
        <f t="shared" si="0"/>
        <v>1100394</v>
      </c>
      <c r="E6" s="14">
        <f t="shared" si="0"/>
        <v>12657803</v>
      </c>
      <c r="F6" s="14">
        <f t="shared" si="0"/>
        <v>8692021</v>
      </c>
      <c r="G6" s="14">
        <f t="shared" si="0"/>
        <v>1456723</v>
      </c>
      <c r="H6" s="14">
        <f t="shared" si="0"/>
        <v>10148744</v>
      </c>
      <c r="I6" s="14">
        <f t="shared" si="0"/>
        <v>7005943</v>
      </c>
      <c r="J6" s="14">
        <f t="shared" si="0"/>
        <v>669907</v>
      </c>
      <c r="K6" s="14">
        <f t="shared" si="0"/>
        <v>7675850</v>
      </c>
      <c r="L6" s="14">
        <f t="shared" si="0"/>
        <v>1776736</v>
      </c>
      <c r="M6" s="14">
        <f t="shared" si="0"/>
        <v>275702</v>
      </c>
      <c r="N6" s="14">
        <f t="shared" si="0"/>
        <v>2052438</v>
      </c>
      <c r="O6" s="14">
        <f t="shared" si="0"/>
        <v>1888444</v>
      </c>
      <c r="P6" s="14">
        <f t="shared" si="0"/>
        <v>279061</v>
      </c>
      <c r="Q6" s="14">
        <f t="shared" si="0"/>
        <v>2167505</v>
      </c>
      <c r="R6" s="14">
        <f t="shared" si="0"/>
        <v>5460552</v>
      </c>
      <c r="S6" s="14">
        <f t="shared" si="0"/>
        <v>80585</v>
      </c>
      <c r="T6" s="14">
        <f t="shared" si="0"/>
        <v>6208816</v>
      </c>
      <c r="U6" s="14">
        <f t="shared" si="0"/>
        <v>4353182</v>
      </c>
      <c r="V6" s="14">
        <f t="shared" si="0"/>
        <v>390734</v>
      </c>
      <c r="W6" s="14">
        <f t="shared" si="0"/>
        <v>4743916</v>
      </c>
      <c r="X6" s="14">
        <f t="shared" si="0"/>
        <v>5026674</v>
      </c>
      <c r="Y6" s="14">
        <f>Y9+Y21+Y24+Y29+Y38+Y60+Y148+Y187+Y206+Y210+Y218+Y226+Y233+Y239+Y245+Y250+Y260+Y265+Y273+Y282</f>
        <v>437059</v>
      </c>
      <c r="Z6" s="14">
        <f t="shared" si="0"/>
        <v>5463733</v>
      </c>
      <c r="AA6" s="14">
        <f t="shared" si="0"/>
        <v>3650054</v>
      </c>
      <c r="AB6" s="14">
        <f t="shared" si="0"/>
        <v>760268</v>
      </c>
      <c r="AC6" s="14">
        <f t="shared" si="0"/>
        <v>4410522</v>
      </c>
      <c r="AD6" s="14">
        <f t="shared" si="0"/>
        <v>3531035</v>
      </c>
      <c r="AE6" s="14">
        <f t="shared" si="0"/>
        <v>486232</v>
      </c>
      <c r="AF6" s="14">
        <f t="shared" si="0"/>
        <v>4017267</v>
      </c>
      <c r="AG6" s="14">
        <f t="shared" si="0"/>
        <v>1478447</v>
      </c>
      <c r="AH6" s="14">
        <f t="shared" si="0"/>
        <v>739531</v>
      </c>
      <c r="AI6" s="14">
        <f t="shared" si="0"/>
        <v>2217978</v>
      </c>
      <c r="AJ6" s="14">
        <f t="shared" si="0"/>
        <v>5810452</v>
      </c>
      <c r="AK6" s="14">
        <f t="shared" si="0"/>
        <v>740238</v>
      </c>
      <c r="AL6" s="14">
        <f t="shared" si="0"/>
        <v>6550690</v>
      </c>
      <c r="AM6" s="14">
        <f t="shared" si="0"/>
        <v>6132413</v>
      </c>
      <c r="AN6" s="14">
        <f t="shared" si="0"/>
        <v>71263</v>
      </c>
      <c r="AO6" s="14">
        <f t="shared" si="0"/>
        <v>6203676</v>
      </c>
      <c r="AP6" s="14">
        <f t="shared" si="0"/>
        <v>10544604</v>
      </c>
      <c r="AQ6" s="14">
        <f t="shared" si="0"/>
        <v>1414937</v>
      </c>
      <c r="AR6" s="14">
        <f t="shared" si="0"/>
        <v>11959551</v>
      </c>
      <c r="AS6" s="14">
        <f t="shared" si="0"/>
        <v>4785752</v>
      </c>
      <c r="AT6" s="14">
        <f t="shared" si="0"/>
        <v>762680</v>
      </c>
      <c r="AU6" s="14">
        <f t="shared" si="0"/>
        <v>5642586</v>
      </c>
      <c r="AV6" s="14">
        <f t="shared" ref="AV6:BC6" si="1">AV9+AV21+AV24+AV29+AV38+AV60+AV148+AV187+AV206+AV210+AV218+AV226+AV233+AV239+AV245+AV250+AV260+AV265+AV273+AV282</f>
        <v>5767262</v>
      </c>
      <c r="AW6" s="14">
        <f t="shared" si="1"/>
        <v>596711</v>
      </c>
      <c r="AX6" s="14">
        <f t="shared" si="1"/>
        <v>6363973</v>
      </c>
      <c r="AY6" s="14">
        <f t="shared" si="1"/>
        <v>2509736</v>
      </c>
      <c r="AZ6" s="14">
        <f t="shared" si="1"/>
        <v>498523</v>
      </c>
      <c r="BA6" s="14">
        <f>BA9+BA21+BA24+BA29+BA38+BA60+BA148+BA187+BA206+BA210+BA218+BA226+BA233+BA239+BA245+BA250+BA260+BA265+BA273+BA282</f>
        <v>2464518</v>
      </c>
      <c r="BB6" s="13">
        <f>BB9+BB21+BB24+BB29+BB38+BB60+BB148+BB187+BB206+BB210+BB218+BB226+BB233+BB239+BB245+BB250+BB260+BB265+BB273+BB282</f>
        <v>89970716</v>
      </c>
      <c r="BC6" s="13">
        <f t="shared" si="1"/>
        <v>10760548</v>
      </c>
      <c r="BD6" s="14">
        <f>BD9+BD21+BD24+BD29+BD38+BD60+BD148+BD187+BD206+BD210+BD218+BD226+BD233+BD239+BD245+BD250+BD260+BD265+BD273+BD282</f>
        <v>100949566</v>
      </c>
      <c r="BE6" s="9"/>
      <c r="BF6" s="9"/>
      <c r="BG6" s="9"/>
    </row>
    <row r="7" spans="1:59" ht="51.75" x14ac:dyDescent="0.25">
      <c r="A7" s="8" t="s">
        <v>62</v>
      </c>
      <c r="B7" s="5" t="s">
        <v>63</v>
      </c>
      <c r="C7" s="14"/>
      <c r="D7" s="14"/>
      <c r="E7" s="1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>
        <f>W5-W6</f>
        <v>-6554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  <c r="BC7" s="9"/>
      <c r="BD7" s="9"/>
      <c r="BE7" s="9"/>
      <c r="BF7" s="9"/>
      <c r="BG7" s="9"/>
    </row>
    <row r="8" spans="1:59" ht="26.25" x14ac:dyDescent="0.25">
      <c r="A8" s="8" t="s">
        <v>32</v>
      </c>
      <c r="B8" s="5" t="s">
        <v>33</v>
      </c>
      <c r="C8" s="13"/>
      <c r="D8" s="13"/>
      <c r="E8" s="1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5787007</v>
      </c>
      <c r="S8" s="9">
        <v>80585</v>
      </c>
      <c r="T8" s="9">
        <v>5867592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</row>
    <row r="9" spans="1:59" s="3" customFormat="1" ht="51.75" x14ac:dyDescent="0.25">
      <c r="A9" s="15" t="s">
        <v>1</v>
      </c>
      <c r="B9" s="16" t="s">
        <v>2</v>
      </c>
      <c r="C9" s="11">
        <v>6465705</v>
      </c>
      <c r="D9" s="11">
        <v>849066</v>
      </c>
      <c r="E9" s="11">
        <v>7314771</v>
      </c>
      <c r="F9" s="11">
        <v>7280177</v>
      </c>
      <c r="G9" s="11">
        <v>956021</v>
      </c>
      <c r="H9" s="11">
        <v>8236198</v>
      </c>
      <c r="I9" s="11">
        <v>4819498</v>
      </c>
      <c r="J9" s="11">
        <v>632889</v>
      </c>
      <c r="K9" s="11">
        <v>5452387</v>
      </c>
      <c r="L9" s="11">
        <v>1563236</v>
      </c>
      <c r="M9" s="11">
        <v>205282</v>
      </c>
      <c r="N9" s="11">
        <v>1768518</v>
      </c>
      <c r="O9" s="11">
        <v>1635821</v>
      </c>
      <c r="P9" s="11">
        <v>214813</v>
      </c>
      <c r="Q9" s="11">
        <v>1850634</v>
      </c>
      <c r="R9" s="11">
        <f>R12+R16+R20</f>
        <v>2598449</v>
      </c>
      <c r="S9" s="11">
        <f t="shared" ref="S9:T9" si="2">S12+S16+S20</f>
        <v>0</v>
      </c>
      <c r="T9" s="17">
        <f t="shared" si="2"/>
        <v>2939673</v>
      </c>
      <c r="U9" s="11">
        <v>3097943</v>
      </c>
      <c r="V9" s="11">
        <v>406817</v>
      </c>
      <c r="W9" s="17">
        <v>3504760</v>
      </c>
      <c r="X9" s="11">
        <v>3214973</v>
      </c>
      <c r="Y9" s="11">
        <v>421512</v>
      </c>
      <c r="Z9" s="17">
        <v>3637158</v>
      </c>
      <c r="AA9" s="11">
        <v>2960822</v>
      </c>
      <c r="AB9" s="11">
        <v>388811</v>
      </c>
      <c r="AC9" s="11">
        <v>3349633</v>
      </c>
      <c r="AD9" s="11">
        <v>1492801</v>
      </c>
      <c r="AE9" s="11">
        <v>196032</v>
      </c>
      <c r="AF9" s="11">
        <v>1688833</v>
      </c>
      <c r="AG9" s="11">
        <v>826735</v>
      </c>
      <c r="AH9" s="11">
        <v>108566</v>
      </c>
      <c r="AI9" s="11">
        <v>935301</v>
      </c>
      <c r="AJ9" s="11">
        <v>5061496</v>
      </c>
      <c r="AK9" s="11">
        <v>664668</v>
      </c>
      <c r="AL9" s="11">
        <v>5726164</v>
      </c>
      <c r="AM9" s="11">
        <v>3532006</v>
      </c>
      <c r="AN9" s="11">
        <v>463817</v>
      </c>
      <c r="AO9" s="11">
        <v>3995823</v>
      </c>
      <c r="AP9" s="11">
        <v>8216053</v>
      </c>
      <c r="AQ9" s="11">
        <v>1078919</v>
      </c>
      <c r="AR9" s="11">
        <v>9294972</v>
      </c>
      <c r="AS9" s="11">
        <v>3413771</v>
      </c>
      <c r="AT9" s="11">
        <v>448291</v>
      </c>
      <c r="AU9" s="11">
        <v>3862062</v>
      </c>
      <c r="AV9" s="11">
        <v>3504540</v>
      </c>
      <c r="AW9" s="11">
        <f>AX9-AV9</f>
        <v>460211</v>
      </c>
      <c r="AX9" s="11">
        <v>3964751</v>
      </c>
      <c r="AY9" s="11">
        <v>2103779</v>
      </c>
      <c r="AZ9" s="11">
        <v>360739</v>
      </c>
      <c r="BA9" s="11">
        <v>1920777</v>
      </c>
      <c r="BB9" s="11">
        <f>C9+F9+I9+L9+O9+R9+U9+X9+AA9+AD9+AG9+AJ9+AM9+AP9+AS9+AV9+AY9</f>
        <v>61787805</v>
      </c>
      <c r="BC9" s="10">
        <f>D9+G9+J9+M9+P9+S9+V9+Y9+AB9+AE9+AH9+AK9+AN9+AQ9+AT9+AW9+AZ9</f>
        <v>7856454</v>
      </c>
      <c r="BD9" s="11">
        <f t="shared" ref="BD9" si="3">E9+H9+K9+N9+Q9+T9+W9+Z9+AC9+AF9+AI9+AL9+AO9+AR9+AU9+AX9+BA9</f>
        <v>69442415</v>
      </c>
      <c r="BE9" s="11"/>
      <c r="BF9" s="11"/>
      <c r="BG9" s="11"/>
    </row>
    <row r="10" spans="1:59" ht="26.25" x14ac:dyDescent="0.25">
      <c r="A10" s="8" t="s">
        <v>64</v>
      </c>
      <c r="B10" s="5" t="s">
        <v>65</v>
      </c>
      <c r="C10" s="9"/>
      <c r="D10" s="9"/>
      <c r="E10" s="9"/>
      <c r="F10" s="9">
        <v>7280177</v>
      </c>
      <c r="G10" s="9">
        <v>956021</v>
      </c>
      <c r="H10" s="9">
        <v>8236198</v>
      </c>
      <c r="I10" s="9">
        <v>4819498</v>
      </c>
      <c r="J10" s="9">
        <v>632889</v>
      </c>
      <c r="K10" s="9">
        <v>5452387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12">
        <f t="shared" ref="AW10:AW20" si="4">AX10-AV10</f>
        <v>0</v>
      </c>
      <c r="AX10" s="9"/>
      <c r="AY10" s="9"/>
      <c r="AZ10" s="9"/>
      <c r="BA10" s="9"/>
      <c r="BB10" s="9">
        <f t="shared" ref="BB10:BB73" si="5">C10+F10+I10+L10+O10+R10+U10+X10+AA10+AD10+AG10+AJ10+AM10+AP10+AS10+AV10+AY10</f>
        <v>12099675</v>
      </c>
      <c r="BC10" s="9">
        <f t="shared" ref="BC10:BC73" si="6">D10+G10+J10+M10+P10+S10+V10+Y10+AB10+AE10+AH10+AK10+AN10+AQ10+AT10+AW10+AZ10</f>
        <v>1588910</v>
      </c>
      <c r="BD10" s="9">
        <f t="shared" ref="BD10:BD73" si="7">E10+H10+K10+N10+Q10+T10+W10+Z10+AC10+AF10+AI10+AL10+AO10+AR10+AU10+AX10+BA10</f>
        <v>13688585</v>
      </c>
      <c r="BE10" s="9"/>
      <c r="BF10" s="9"/>
      <c r="BG10" s="9"/>
    </row>
    <row r="11" spans="1:59" ht="26.25" x14ac:dyDescent="0.25">
      <c r="A11" s="18" t="s">
        <v>28</v>
      </c>
      <c r="B11" s="5" t="s">
        <v>0</v>
      </c>
      <c r="C11" s="9">
        <v>6465705</v>
      </c>
      <c r="D11" s="9">
        <v>849066</v>
      </c>
      <c r="E11" s="9">
        <v>7314771</v>
      </c>
      <c r="F11" s="9">
        <v>7280177</v>
      </c>
      <c r="G11" s="9">
        <v>956021</v>
      </c>
      <c r="H11" s="9">
        <v>8236198</v>
      </c>
      <c r="I11" s="9">
        <v>4752040</v>
      </c>
      <c r="J11" s="9">
        <v>582640</v>
      </c>
      <c r="K11" s="9">
        <v>5334680</v>
      </c>
      <c r="L11" s="9">
        <v>1563236</v>
      </c>
      <c r="M11" s="9">
        <v>205282</v>
      </c>
      <c r="N11" s="9">
        <v>1768518</v>
      </c>
      <c r="O11" s="9">
        <v>1635821</v>
      </c>
      <c r="P11" s="9">
        <v>214813</v>
      </c>
      <c r="Q11" s="9">
        <v>1850634</v>
      </c>
      <c r="R11" s="9"/>
      <c r="S11" s="9"/>
      <c r="T11" s="9"/>
      <c r="U11" s="9">
        <v>3097943</v>
      </c>
      <c r="V11" s="9">
        <v>406817</v>
      </c>
      <c r="W11" s="9">
        <v>3504760</v>
      </c>
      <c r="X11" s="9">
        <v>3214973</v>
      </c>
      <c r="Y11" s="9">
        <v>421512</v>
      </c>
      <c r="Z11" s="9">
        <v>3637158</v>
      </c>
      <c r="AA11" s="9">
        <v>2960822</v>
      </c>
      <c r="AB11" s="9">
        <v>388811</v>
      </c>
      <c r="AC11" s="9">
        <v>3349633</v>
      </c>
      <c r="AD11" s="9">
        <v>1492801</v>
      </c>
      <c r="AE11" s="9">
        <v>196032</v>
      </c>
      <c r="AF11" s="9">
        <v>1688833</v>
      </c>
      <c r="AG11" s="9">
        <v>826735</v>
      </c>
      <c r="AH11" s="9">
        <v>108566</v>
      </c>
      <c r="AI11" s="9">
        <v>935301</v>
      </c>
      <c r="AJ11" s="9">
        <v>5061496</v>
      </c>
      <c r="AK11" s="9">
        <v>664668</v>
      </c>
      <c r="AL11" s="9">
        <v>5726164</v>
      </c>
      <c r="AM11" s="9">
        <v>3532006</v>
      </c>
      <c r="AN11" s="9">
        <v>463817</v>
      </c>
      <c r="AO11" s="9">
        <v>3995823</v>
      </c>
      <c r="AP11" s="9">
        <v>8216053</v>
      </c>
      <c r="AQ11" s="9">
        <v>1078919</v>
      </c>
      <c r="AR11" s="9">
        <v>9294972</v>
      </c>
      <c r="AS11" s="9">
        <v>3413771</v>
      </c>
      <c r="AT11" s="9">
        <v>448291</v>
      </c>
      <c r="AU11" s="9">
        <v>3862062</v>
      </c>
      <c r="AV11" s="9"/>
      <c r="AW11" s="12">
        <f t="shared" si="4"/>
        <v>0</v>
      </c>
      <c r="AX11" s="9"/>
      <c r="AY11" s="9">
        <v>2103779</v>
      </c>
      <c r="AZ11" s="9">
        <v>360739</v>
      </c>
      <c r="BA11" s="9">
        <v>1920777</v>
      </c>
      <c r="BB11" s="9">
        <f t="shared" si="5"/>
        <v>55617358</v>
      </c>
      <c r="BC11" s="9">
        <f t="shared" si="6"/>
        <v>7345994</v>
      </c>
      <c r="BD11" s="9">
        <f t="shared" si="7"/>
        <v>62420284</v>
      </c>
      <c r="BE11" s="9"/>
      <c r="BF11" s="9"/>
      <c r="BG11" s="9"/>
    </row>
    <row r="12" spans="1:59" ht="26.25" x14ac:dyDescent="0.25">
      <c r="A12" s="19" t="s">
        <v>13</v>
      </c>
      <c r="B12" s="5" t="s">
        <v>37</v>
      </c>
      <c r="C12" s="9">
        <v>6299040</v>
      </c>
      <c r="D12" s="9">
        <v>810969</v>
      </c>
      <c r="E12" s="9">
        <v>7110009</v>
      </c>
      <c r="F12" s="9">
        <v>7205423</v>
      </c>
      <c r="G12" s="9">
        <v>955086</v>
      </c>
      <c r="H12" s="9">
        <v>8160509</v>
      </c>
      <c r="I12" s="9"/>
      <c r="J12" s="9"/>
      <c r="K12" s="9"/>
      <c r="L12" s="9">
        <v>1526182</v>
      </c>
      <c r="M12" s="9">
        <v>196282</v>
      </c>
      <c r="N12" s="9">
        <v>1722464</v>
      </c>
      <c r="O12" s="9">
        <v>1620285</v>
      </c>
      <c r="P12" s="9">
        <v>205353</v>
      </c>
      <c r="Q12" s="9">
        <v>1825638</v>
      </c>
      <c r="R12" s="9">
        <f>R13+R14+R15</f>
        <v>2567667</v>
      </c>
      <c r="S12" s="9">
        <f t="shared" ref="S12" si="8">S13+S14+S15</f>
        <v>0</v>
      </c>
      <c r="T12" s="9">
        <v>2908891</v>
      </c>
      <c r="U12" s="9">
        <v>3060272</v>
      </c>
      <c r="V12" s="9">
        <v>396390</v>
      </c>
      <c r="W12" s="9">
        <v>3456662</v>
      </c>
      <c r="X12" s="9">
        <v>3182085</v>
      </c>
      <c r="Y12" s="9">
        <v>403291</v>
      </c>
      <c r="Z12" s="9">
        <v>3586049</v>
      </c>
      <c r="AA12" s="9">
        <v>2912893</v>
      </c>
      <c r="AB12" s="9">
        <v>354189</v>
      </c>
      <c r="AC12" s="9">
        <v>3267082</v>
      </c>
      <c r="AD12" s="9">
        <v>1472643</v>
      </c>
      <c r="AE12" s="9">
        <v>189868</v>
      </c>
      <c r="AF12" s="9">
        <v>1662511</v>
      </c>
      <c r="AG12" s="9">
        <v>813989</v>
      </c>
      <c r="AH12" s="9">
        <v>104532</v>
      </c>
      <c r="AI12" s="9">
        <v>918521</v>
      </c>
      <c r="AJ12" s="9">
        <v>4995342</v>
      </c>
      <c r="AK12" s="9">
        <v>648308</v>
      </c>
      <c r="AL12" s="9">
        <v>5643650</v>
      </c>
      <c r="AM12" s="9">
        <v>3415564</v>
      </c>
      <c r="AN12" s="9">
        <v>545316</v>
      </c>
      <c r="AO12" s="9">
        <v>3960880</v>
      </c>
      <c r="AP12" s="9">
        <v>8100734</v>
      </c>
      <c r="AQ12" s="9">
        <v>964634</v>
      </c>
      <c r="AR12" s="9">
        <v>9065368</v>
      </c>
      <c r="AS12" s="9">
        <v>3362749</v>
      </c>
      <c r="AT12" s="9">
        <v>436082</v>
      </c>
      <c r="AU12" s="9">
        <v>3798831</v>
      </c>
      <c r="AV12" s="9">
        <v>3457198</v>
      </c>
      <c r="AW12" s="12">
        <f t="shared" si="4"/>
        <v>460211</v>
      </c>
      <c r="AX12" s="9">
        <v>3917409</v>
      </c>
      <c r="AY12" s="9">
        <v>1674811</v>
      </c>
      <c r="AZ12" s="9">
        <v>216304</v>
      </c>
      <c r="BA12" s="9">
        <v>1891115</v>
      </c>
      <c r="BB12" s="9">
        <f t="shared" si="5"/>
        <v>55666877</v>
      </c>
      <c r="BC12" s="9">
        <f t="shared" si="6"/>
        <v>6886815</v>
      </c>
      <c r="BD12" s="9">
        <f t="shared" si="7"/>
        <v>62895589</v>
      </c>
      <c r="BE12" s="9"/>
      <c r="BF12" s="9"/>
      <c r="BG12" s="9"/>
    </row>
    <row r="13" spans="1:59" x14ac:dyDescent="0.25">
      <c r="A13" s="8" t="s">
        <v>66</v>
      </c>
      <c r="B13" s="5" t="s">
        <v>67</v>
      </c>
      <c r="C13" s="9"/>
      <c r="D13" s="9"/>
      <c r="E13" s="9"/>
      <c r="F13" s="9">
        <v>6140010</v>
      </c>
      <c r="G13" s="9">
        <v>720166</v>
      </c>
      <c r="H13" s="9">
        <v>6860176</v>
      </c>
      <c r="I13" s="9"/>
      <c r="J13" s="9"/>
      <c r="K13" s="9"/>
      <c r="L13" s="9">
        <v>1261182</v>
      </c>
      <c r="M13" s="9">
        <v>203282</v>
      </c>
      <c r="N13" s="9">
        <v>1464464</v>
      </c>
      <c r="O13" s="9">
        <v>1339784</v>
      </c>
      <c r="P13" s="9">
        <v>145353</v>
      </c>
      <c r="Q13" s="9">
        <v>1485137</v>
      </c>
      <c r="R13" s="9">
        <v>2373799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2">
        <f t="shared" si="4"/>
        <v>0</v>
      </c>
      <c r="AX13" s="9"/>
      <c r="AY13" s="9"/>
      <c r="AZ13" s="9"/>
      <c r="BA13" s="9"/>
      <c r="BB13" s="9">
        <f t="shared" si="5"/>
        <v>11114775</v>
      </c>
      <c r="BC13" s="9">
        <f t="shared" si="6"/>
        <v>1068801</v>
      </c>
      <c r="BD13" s="9">
        <f t="shared" si="7"/>
        <v>9809777</v>
      </c>
      <c r="BE13" s="9"/>
      <c r="BF13" s="9"/>
      <c r="BG13" s="9"/>
    </row>
    <row r="14" spans="1:59" ht="26.25" x14ac:dyDescent="0.25">
      <c r="A14" s="8" t="s">
        <v>68</v>
      </c>
      <c r="B14" s="5" t="s">
        <v>69</v>
      </c>
      <c r="C14" s="9"/>
      <c r="D14" s="9"/>
      <c r="E14" s="9"/>
      <c r="F14" s="9">
        <v>125979</v>
      </c>
      <c r="G14" s="9">
        <v>43860</v>
      </c>
      <c r="H14" s="9">
        <v>169839</v>
      </c>
      <c r="I14" s="9"/>
      <c r="J14" s="9"/>
      <c r="K14" s="9"/>
      <c r="L14" s="9">
        <v>55000</v>
      </c>
      <c r="M14" s="9">
        <v>-7000</v>
      </c>
      <c r="N14" s="9">
        <v>48000</v>
      </c>
      <c r="O14" s="9">
        <v>22995</v>
      </c>
      <c r="P14" s="9">
        <v>0</v>
      </c>
      <c r="Q14" s="9">
        <v>22995</v>
      </c>
      <c r="R14" s="9">
        <v>48177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12">
        <f t="shared" si="4"/>
        <v>0</v>
      </c>
      <c r="AX14" s="9"/>
      <c r="AY14" s="9"/>
      <c r="AZ14" s="9"/>
      <c r="BA14" s="9"/>
      <c r="BB14" s="9">
        <f t="shared" si="5"/>
        <v>252151</v>
      </c>
      <c r="BC14" s="9">
        <f t="shared" si="6"/>
        <v>36860</v>
      </c>
      <c r="BD14" s="9">
        <f t="shared" si="7"/>
        <v>240834</v>
      </c>
      <c r="BE14" s="9"/>
      <c r="BF14" s="9"/>
      <c r="BG14" s="9"/>
    </row>
    <row r="15" spans="1:59" ht="26.25" x14ac:dyDescent="0.25">
      <c r="A15" s="8" t="s">
        <v>70</v>
      </c>
      <c r="B15" s="5" t="s">
        <v>71</v>
      </c>
      <c r="C15" s="9"/>
      <c r="D15" s="9"/>
      <c r="E15" s="9"/>
      <c r="F15" s="9">
        <v>939434</v>
      </c>
      <c r="G15" s="9">
        <v>191060</v>
      </c>
      <c r="H15" s="9">
        <v>1130494</v>
      </c>
      <c r="I15" s="9"/>
      <c r="J15" s="9"/>
      <c r="K15" s="9"/>
      <c r="L15" s="9">
        <v>210000</v>
      </c>
      <c r="M15" s="9"/>
      <c r="N15" s="9">
        <v>210000</v>
      </c>
      <c r="O15" s="9">
        <v>257506</v>
      </c>
      <c r="P15" s="9">
        <v>60000</v>
      </c>
      <c r="Q15" s="9">
        <v>317506</v>
      </c>
      <c r="R15" s="9">
        <v>145691</v>
      </c>
      <c r="S15" s="9"/>
      <c r="T15" s="9">
        <v>145691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2">
        <f t="shared" si="4"/>
        <v>0</v>
      </c>
      <c r="AX15" s="9"/>
      <c r="AY15" s="9"/>
      <c r="AZ15" s="9"/>
      <c r="BA15" s="9"/>
      <c r="BB15" s="9">
        <f t="shared" si="5"/>
        <v>1552631</v>
      </c>
      <c r="BC15" s="9">
        <f t="shared" si="6"/>
        <v>251060</v>
      </c>
      <c r="BD15" s="9">
        <f t="shared" si="7"/>
        <v>1803691</v>
      </c>
      <c r="BE15" s="9"/>
      <c r="BF15" s="9"/>
      <c r="BG15" s="9"/>
    </row>
    <row r="16" spans="1:59" ht="26.25" x14ac:dyDescent="0.25">
      <c r="A16" s="19" t="s">
        <v>19</v>
      </c>
      <c r="B16" s="5" t="s">
        <v>38</v>
      </c>
      <c r="C16" s="9">
        <v>91653</v>
      </c>
      <c r="D16" s="9">
        <v>38097</v>
      </c>
      <c r="E16" s="9">
        <v>129750</v>
      </c>
      <c r="F16" s="9">
        <v>74754</v>
      </c>
      <c r="G16" s="9">
        <v>935</v>
      </c>
      <c r="H16" s="9">
        <v>75689</v>
      </c>
      <c r="I16" s="9">
        <v>67458</v>
      </c>
      <c r="J16" s="9">
        <v>50249</v>
      </c>
      <c r="K16" s="9">
        <v>117707</v>
      </c>
      <c r="L16" s="9">
        <v>37054</v>
      </c>
      <c r="M16" s="9">
        <v>9000</v>
      </c>
      <c r="N16" s="9">
        <v>46054</v>
      </c>
      <c r="O16" s="9">
        <v>15536</v>
      </c>
      <c r="P16" s="9">
        <v>9460</v>
      </c>
      <c r="Q16" s="9">
        <v>24996</v>
      </c>
      <c r="R16" s="9">
        <f>R17+R18</f>
        <v>30782</v>
      </c>
      <c r="S16" s="9">
        <f t="shared" ref="S16:T16" si="9">S17+S18</f>
        <v>0</v>
      </c>
      <c r="T16" s="9">
        <f t="shared" si="9"/>
        <v>30782</v>
      </c>
      <c r="U16" s="9">
        <v>37671</v>
      </c>
      <c r="V16" s="9">
        <v>10427</v>
      </c>
      <c r="W16" s="9">
        <v>48098</v>
      </c>
      <c r="X16" s="9">
        <v>32888</v>
      </c>
      <c r="Y16" s="9">
        <v>18221</v>
      </c>
      <c r="Z16" s="9">
        <v>51109</v>
      </c>
      <c r="AA16" s="9">
        <v>47929</v>
      </c>
      <c r="AB16" s="9">
        <v>34622</v>
      </c>
      <c r="AC16" s="9">
        <v>82551</v>
      </c>
      <c r="AD16" s="9">
        <v>20158</v>
      </c>
      <c r="AE16" s="9">
        <v>6164</v>
      </c>
      <c r="AF16" s="9">
        <v>26322</v>
      </c>
      <c r="AG16" s="9">
        <v>12746</v>
      </c>
      <c r="AH16" s="9">
        <v>4034</v>
      </c>
      <c r="AI16" s="9">
        <v>16780</v>
      </c>
      <c r="AJ16" s="9">
        <v>66154</v>
      </c>
      <c r="AK16" s="9">
        <v>16360</v>
      </c>
      <c r="AL16" s="9">
        <v>82514</v>
      </c>
      <c r="AM16" s="9">
        <v>116442</v>
      </c>
      <c r="AN16" s="9">
        <v>-81499</v>
      </c>
      <c r="AO16" s="9">
        <v>34943</v>
      </c>
      <c r="AP16" s="9">
        <v>115319</v>
      </c>
      <c r="AQ16" s="9">
        <v>114285</v>
      </c>
      <c r="AR16" s="9">
        <v>229604</v>
      </c>
      <c r="AS16" s="9">
        <v>51022</v>
      </c>
      <c r="AT16" s="9">
        <v>12209</v>
      </c>
      <c r="AU16" s="9">
        <v>63231</v>
      </c>
      <c r="AV16" s="9">
        <v>47342</v>
      </c>
      <c r="AW16" s="12">
        <f t="shared" si="4"/>
        <v>0</v>
      </c>
      <c r="AX16" s="9">
        <v>47342</v>
      </c>
      <c r="AY16" s="9">
        <v>23011</v>
      </c>
      <c r="AZ16" s="9">
        <v>6651</v>
      </c>
      <c r="BA16" s="9">
        <v>29662</v>
      </c>
      <c r="BB16" s="9">
        <f t="shared" si="5"/>
        <v>887919</v>
      </c>
      <c r="BC16" s="9">
        <f t="shared" si="6"/>
        <v>249215</v>
      </c>
      <c r="BD16" s="9">
        <f t="shared" si="7"/>
        <v>1137134</v>
      </c>
      <c r="BE16" s="9"/>
      <c r="BF16" s="9"/>
      <c r="BG16" s="9"/>
    </row>
    <row r="17" spans="1:59" ht="39" x14ac:dyDescent="0.25">
      <c r="A17" s="8" t="s">
        <v>72</v>
      </c>
      <c r="B17" s="5" t="s">
        <v>73</v>
      </c>
      <c r="C17" s="9"/>
      <c r="D17" s="9"/>
      <c r="E17" s="9"/>
      <c r="F17" s="9">
        <v>63692</v>
      </c>
      <c r="G17" s="9">
        <v>935</v>
      </c>
      <c r="H17" s="9">
        <v>64627</v>
      </c>
      <c r="I17" s="9"/>
      <c r="J17" s="9"/>
      <c r="K17" s="9"/>
      <c r="L17" s="9">
        <v>35000</v>
      </c>
      <c r="M17" s="9">
        <v>9000</v>
      </c>
      <c r="N17" s="9">
        <v>44000</v>
      </c>
      <c r="O17" s="9">
        <v>11846</v>
      </c>
      <c r="P17" s="9">
        <v>9108</v>
      </c>
      <c r="Q17" s="9">
        <v>20954</v>
      </c>
      <c r="R17" s="9">
        <v>22407</v>
      </c>
      <c r="S17" s="9"/>
      <c r="T17" s="9">
        <v>22407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2">
        <f t="shared" si="4"/>
        <v>0</v>
      </c>
      <c r="AX17" s="9"/>
      <c r="AY17" s="9"/>
      <c r="AZ17" s="9"/>
      <c r="BA17" s="9"/>
      <c r="BB17" s="9">
        <f t="shared" si="5"/>
        <v>132945</v>
      </c>
      <c r="BC17" s="9">
        <f t="shared" si="6"/>
        <v>19043</v>
      </c>
      <c r="BD17" s="9">
        <f t="shared" si="7"/>
        <v>151988</v>
      </c>
      <c r="BE17" s="9"/>
      <c r="BF17" s="9"/>
      <c r="BG17" s="9"/>
    </row>
    <row r="18" spans="1:59" x14ac:dyDescent="0.25">
      <c r="A18" s="8" t="s">
        <v>74</v>
      </c>
      <c r="B18" s="5" t="s">
        <v>75</v>
      </c>
      <c r="C18" s="9"/>
      <c r="D18" s="9"/>
      <c r="E18" s="9"/>
      <c r="F18" s="9">
        <v>11062</v>
      </c>
      <c r="G18" s="9">
        <v>0</v>
      </c>
      <c r="H18" s="9">
        <v>11062</v>
      </c>
      <c r="I18" s="9"/>
      <c r="J18" s="9"/>
      <c r="K18" s="9"/>
      <c r="L18" s="9">
        <v>2054</v>
      </c>
      <c r="M18" s="9"/>
      <c r="N18" s="9">
        <v>2054</v>
      </c>
      <c r="O18" s="9">
        <v>2054</v>
      </c>
      <c r="P18" s="9">
        <v>0</v>
      </c>
      <c r="Q18" s="9">
        <v>2054</v>
      </c>
      <c r="R18" s="9">
        <v>8375</v>
      </c>
      <c r="S18" s="9"/>
      <c r="T18" s="9">
        <v>8375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12">
        <f t="shared" si="4"/>
        <v>0</v>
      </c>
      <c r="AX18" s="9"/>
      <c r="AY18" s="9"/>
      <c r="AZ18" s="9"/>
      <c r="BA18" s="9"/>
      <c r="BB18" s="9">
        <f t="shared" si="5"/>
        <v>23545</v>
      </c>
      <c r="BC18" s="9">
        <f t="shared" si="6"/>
        <v>0</v>
      </c>
      <c r="BD18" s="9">
        <f t="shared" si="7"/>
        <v>23545</v>
      </c>
      <c r="BE18" s="9"/>
      <c r="BF18" s="9"/>
      <c r="BG18" s="9"/>
    </row>
    <row r="19" spans="1:59" ht="51.75" x14ac:dyDescent="0.25">
      <c r="A19" s="8">
        <v>329</v>
      </c>
      <c r="B19" s="5" t="s">
        <v>81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>
        <v>1636</v>
      </c>
      <c r="P19" s="9">
        <v>352</v>
      </c>
      <c r="Q19" s="9">
        <v>1988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2">
        <f t="shared" si="4"/>
        <v>0</v>
      </c>
      <c r="AX19" s="9"/>
      <c r="AY19" s="9"/>
      <c r="AZ19" s="9"/>
      <c r="BA19" s="9"/>
      <c r="BB19" s="9">
        <f t="shared" si="5"/>
        <v>1636</v>
      </c>
      <c r="BC19" s="9">
        <f t="shared" si="6"/>
        <v>352</v>
      </c>
      <c r="BD19" s="9">
        <f t="shared" si="7"/>
        <v>1988</v>
      </c>
      <c r="BE19" s="9"/>
      <c r="BF19" s="9"/>
      <c r="BG19" s="9"/>
    </row>
    <row r="20" spans="1:59" ht="26.25" x14ac:dyDescent="0.25">
      <c r="A20" s="19">
        <v>38</v>
      </c>
      <c r="B20" s="5" t="s">
        <v>135</v>
      </c>
      <c r="C20" s="9">
        <v>75012</v>
      </c>
      <c r="D20" s="9">
        <v>0</v>
      </c>
      <c r="E20" s="9">
        <v>75012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12">
        <f t="shared" si="4"/>
        <v>0</v>
      </c>
      <c r="AX20" s="9"/>
      <c r="AY20" s="9"/>
      <c r="AZ20" s="9"/>
      <c r="BA20" s="9"/>
      <c r="BB20" s="9">
        <f t="shared" si="5"/>
        <v>75012</v>
      </c>
      <c r="BC20" s="9">
        <f t="shared" si="6"/>
        <v>0</v>
      </c>
      <c r="BD20" s="9">
        <f t="shared" si="7"/>
        <v>75012</v>
      </c>
      <c r="BE20" s="9"/>
      <c r="BF20" s="9"/>
      <c r="BG20" s="9"/>
    </row>
    <row r="21" spans="1:59" s="3" customFormat="1" ht="39" x14ac:dyDescent="0.25">
      <c r="A21" s="15" t="s">
        <v>137</v>
      </c>
      <c r="B21" s="16" t="s">
        <v>138</v>
      </c>
      <c r="C21" s="11">
        <v>150750</v>
      </c>
      <c r="D21" s="11">
        <v>0</v>
      </c>
      <c r="E21" s="11">
        <v>150750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>
        <f t="shared" si="5"/>
        <v>150750</v>
      </c>
      <c r="BC21" s="10">
        <f t="shared" si="6"/>
        <v>0</v>
      </c>
      <c r="BD21" s="11">
        <f t="shared" si="7"/>
        <v>150750</v>
      </c>
      <c r="BE21" s="11"/>
      <c r="BF21" s="11"/>
      <c r="BG21" s="11"/>
    </row>
    <row r="22" spans="1:59" ht="26.25" x14ac:dyDescent="0.25">
      <c r="A22" s="18">
        <v>11</v>
      </c>
      <c r="B22" s="5" t="s">
        <v>0</v>
      </c>
      <c r="C22" s="9">
        <v>150750</v>
      </c>
      <c r="D22" s="9">
        <v>0</v>
      </c>
      <c r="E22" s="9">
        <v>150750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>
        <f t="shared" si="5"/>
        <v>150750</v>
      </c>
      <c r="BC22" s="9">
        <f t="shared" si="6"/>
        <v>0</v>
      </c>
      <c r="BD22" s="9">
        <f t="shared" si="7"/>
        <v>150750</v>
      </c>
      <c r="BE22" s="9"/>
      <c r="BF22" s="9"/>
      <c r="BG22" s="9"/>
    </row>
    <row r="23" spans="1:59" ht="26.25" x14ac:dyDescent="0.25">
      <c r="A23" s="19">
        <v>32</v>
      </c>
      <c r="B23" s="20" t="s">
        <v>136</v>
      </c>
      <c r="C23" s="9">
        <v>150750</v>
      </c>
      <c r="D23" s="9">
        <v>0</v>
      </c>
      <c r="E23" s="9">
        <v>150750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>
        <f t="shared" si="5"/>
        <v>150750</v>
      </c>
      <c r="BC23" s="9">
        <f t="shared" si="6"/>
        <v>0</v>
      </c>
      <c r="BD23" s="9">
        <f t="shared" si="7"/>
        <v>150750</v>
      </c>
      <c r="BE23" s="9"/>
      <c r="BF23" s="9"/>
      <c r="BG23" s="9"/>
    </row>
    <row r="24" spans="1:59" s="3" customFormat="1" ht="51.75" x14ac:dyDescent="0.25">
      <c r="A24" s="15" t="s">
        <v>76</v>
      </c>
      <c r="B24" s="16" t="s">
        <v>77</v>
      </c>
      <c r="C24" s="11">
        <v>10976</v>
      </c>
      <c r="D24" s="11">
        <v>0</v>
      </c>
      <c r="E24" s="11">
        <v>10976</v>
      </c>
      <c r="F24" s="11">
        <v>7692</v>
      </c>
      <c r="G24" s="11">
        <v>0</v>
      </c>
      <c r="H24" s="11">
        <v>7692</v>
      </c>
      <c r="I24" s="11"/>
      <c r="J24" s="11"/>
      <c r="K24" s="11"/>
      <c r="L24" s="11"/>
      <c r="M24" s="11"/>
      <c r="N24" s="11"/>
      <c r="O24" s="11">
        <v>474</v>
      </c>
      <c r="P24" s="11">
        <v>0</v>
      </c>
      <c r="Q24" s="11">
        <v>474</v>
      </c>
      <c r="R24" s="11"/>
      <c r="S24" s="11"/>
      <c r="T24" s="11"/>
      <c r="U24" s="11"/>
      <c r="V24" s="11"/>
      <c r="W24" s="11"/>
      <c r="X24" s="11"/>
      <c r="Y24" s="11"/>
      <c r="Z24" s="11"/>
      <c r="AA24" s="11">
        <v>3749</v>
      </c>
      <c r="AB24" s="11">
        <v>0</v>
      </c>
      <c r="AC24" s="11">
        <v>3749</v>
      </c>
      <c r="AD24" s="11"/>
      <c r="AE24" s="11"/>
      <c r="AF24" s="11"/>
      <c r="AG24" s="11"/>
      <c r="AH24" s="11"/>
      <c r="AI24" s="11"/>
      <c r="AJ24" s="11">
        <v>2896</v>
      </c>
      <c r="AK24" s="11"/>
      <c r="AL24" s="11">
        <v>2896</v>
      </c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>
        <v>2512</v>
      </c>
      <c r="AZ24" s="11">
        <v>0</v>
      </c>
      <c r="BA24" s="11">
        <v>2512</v>
      </c>
      <c r="BB24" s="11">
        <f t="shared" si="5"/>
        <v>28299</v>
      </c>
      <c r="BC24" s="10">
        <f t="shared" si="6"/>
        <v>0</v>
      </c>
      <c r="BD24" s="11">
        <f t="shared" si="7"/>
        <v>28299</v>
      </c>
      <c r="BE24" s="11"/>
      <c r="BF24" s="11"/>
      <c r="BG24" s="11"/>
    </row>
    <row r="25" spans="1:59" ht="39" x14ac:dyDescent="0.25">
      <c r="A25" s="8" t="s">
        <v>64</v>
      </c>
      <c r="B25" s="5" t="s">
        <v>65</v>
      </c>
      <c r="C25" s="9"/>
      <c r="D25" s="9"/>
      <c r="E25" s="9"/>
      <c r="F25" s="9">
        <v>7692</v>
      </c>
      <c r="G25" s="9">
        <v>0</v>
      </c>
      <c r="H25" s="9">
        <v>7692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>
        <f t="shared" si="5"/>
        <v>7692</v>
      </c>
      <c r="BC25" s="9">
        <f t="shared" si="6"/>
        <v>0</v>
      </c>
      <c r="BD25" s="9">
        <f t="shared" si="7"/>
        <v>7692</v>
      </c>
      <c r="BE25" s="9"/>
      <c r="BF25" s="9"/>
      <c r="BG25" s="9"/>
    </row>
    <row r="26" spans="1:59" ht="26.25" x14ac:dyDescent="0.25">
      <c r="A26" s="18" t="s">
        <v>28</v>
      </c>
      <c r="B26" s="5" t="s">
        <v>0</v>
      </c>
      <c r="C26" s="9"/>
      <c r="D26" s="9"/>
      <c r="E26" s="9"/>
      <c r="F26" s="9">
        <v>7692</v>
      </c>
      <c r="G26" s="9">
        <v>0</v>
      </c>
      <c r="H26" s="9">
        <v>7692</v>
      </c>
      <c r="I26" s="9"/>
      <c r="J26" s="9"/>
      <c r="K26" s="9"/>
      <c r="L26" s="9"/>
      <c r="M26" s="9"/>
      <c r="N26" s="9"/>
      <c r="O26" s="9">
        <v>474</v>
      </c>
      <c r="P26" s="9">
        <v>0</v>
      </c>
      <c r="Q26" s="9">
        <v>474</v>
      </c>
      <c r="R26" s="9"/>
      <c r="S26" s="9"/>
      <c r="T26" s="9"/>
      <c r="U26" s="9"/>
      <c r="V26" s="9"/>
      <c r="W26" s="9"/>
      <c r="X26" s="9"/>
      <c r="Y26" s="9"/>
      <c r="Z26" s="9"/>
      <c r="AA26" s="9">
        <v>3749</v>
      </c>
      <c r="AB26" s="9">
        <v>0</v>
      </c>
      <c r="AC26" s="9">
        <v>3749</v>
      </c>
      <c r="AD26" s="9"/>
      <c r="AE26" s="9"/>
      <c r="AF26" s="9"/>
      <c r="AG26" s="9"/>
      <c r="AH26" s="9"/>
      <c r="AI26" s="9"/>
      <c r="AJ26" s="9">
        <v>2896</v>
      </c>
      <c r="AK26" s="9"/>
      <c r="AL26" s="9">
        <v>2896</v>
      </c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>
        <v>2512</v>
      </c>
      <c r="AZ26" s="9">
        <v>0</v>
      </c>
      <c r="BA26" s="9">
        <v>2512</v>
      </c>
      <c r="BB26" s="9">
        <f t="shared" si="5"/>
        <v>17323</v>
      </c>
      <c r="BC26" s="9">
        <f t="shared" si="6"/>
        <v>0</v>
      </c>
      <c r="BD26" s="9">
        <f t="shared" si="7"/>
        <v>17323</v>
      </c>
      <c r="BE26" s="9"/>
      <c r="BF26" s="9"/>
      <c r="BG26" s="9"/>
    </row>
    <row r="27" spans="1:59" ht="26.25" x14ac:dyDescent="0.25">
      <c r="A27" s="19" t="s">
        <v>19</v>
      </c>
      <c r="B27" s="5" t="s">
        <v>38</v>
      </c>
      <c r="C27" s="9">
        <v>10976</v>
      </c>
      <c r="D27" s="9">
        <v>0</v>
      </c>
      <c r="E27" s="9">
        <v>10976</v>
      </c>
      <c r="F27" s="9">
        <v>7692</v>
      </c>
      <c r="G27" s="9">
        <v>0</v>
      </c>
      <c r="H27" s="9">
        <v>7692</v>
      </c>
      <c r="I27" s="9"/>
      <c r="J27" s="9"/>
      <c r="K27" s="9"/>
      <c r="L27" s="9"/>
      <c r="M27" s="9"/>
      <c r="N27" s="9"/>
      <c r="O27" s="9">
        <v>474</v>
      </c>
      <c r="P27" s="9">
        <v>0</v>
      </c>
      <c r="Q27" s="9">
        <v>474</v>
      </c>
      <c r="R27" s="9"/>
      <c r="S27" s="9"/>
      <c r="T27" s="9"/>
      <c r="U27" s="9"/>
      <c r="V27" s="9"/>
      <c r="W27" s="9"/>
      <c r="X27" s="9"/>
      <c r="Y27" s="9"/>
      <c r="Z27" s="9"/>
      <c r="AA27" s="9">
        <v>3749</v>
      </c>
      <c r="AB27" s="9">
        <v>0</v>
      </c>
      <c r="AC27" s="9">
        <v>3749</v>
      </c>
      <c r="AD27" s="9"/>
      <c r="AE27" s="9"/>
      <c r="AF27" s="9"/>
      <c r="AG27" s="9"/>
      <c r="AH27" s="9"/>
      <c r="AI27" s="9"/>
      <c r="AJ27" s="9">
        <v>2896</v>
      </c>
      <c r="AK27" s="9"/>
      <c r="AL27" s="9">
        <v>2896</v>
      </c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>
        <v>2512</v>
      </c>
      <c r="AZ27" s="9">
        <v>0</v>
      </c>
      <c r="BA27" s="9">
        <v>2512</v>
      </c>
      <c r="BB27" s="9">
        <f t="shared" si="5"/>
        <v>28299</v>
      </c>
      <c r="BC27" s="9">
        <f t="shared" si="6"/>
        <v>0</v>
      </c>
      <c r="BD27" s="9">
        <f t="shared" si="7"/>
        <v>28299</v>
      </c>
      <c r="BE27" s="9"/>
      <c r="BF27" s="9"/>
      <c r="BG27" s="9"/>
    </row>
    <row r="28" spans="1:59" ht="26.25" x14ac:dyDescent="0.25">
      <c r="A28" s="8" t="s">
        <v>74</v>
      </c>
      <c r="B28" s="5" t="s">
        <v>75</v>
      </c>
      <c r="C28" s="9"/>
      <c r="D28" s="9"/>
      <c r="E28" s="9"/>
      <c r="F28" s="9">
        <v>7692</v>
      </c>
      <c r="G28" s="9">
        <v>0</v>
      </c>
      <c r="H28" s="9">
        <v>7692</v>
      </c>
      <c r="I28" s="9"/>
      <c r="J28" s="9"/>
      <c r="K28" s="9"/>
      <c r="L28" s="9"/>
      <c r="M28" s="9"/>
      <c r="N28" s="9"/>
      <c r="O28" s="9">
        <v>474</v>
      </c>
      <c r="P28" s="9">
        <v>0</v>
      </c>
      <c r="Q28" s="9">
        <v>474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>
        <f t="shared" si="5"/>
        <v>8166</v>
      </c>
      <c r="BC28" s="9">
        <f t="shared" si="6"/>
        <v>0</v>
      </c>
      <c r="BD28" s="9">
        <f t="shared" si="7"/>
        <v>8166</v>
      </c>
      <c r="BE28" s="9"/>
      <c r="BF28" s="9"/>
      <c r="BG28" s="9"/>
    </row>
    <row r="29" spans="1:59" s="3" customFormat="1" ht="39" x14ac:dyDescent="0.25">
      <c r="A29" s="15" t="s">
        <v>78</v>
      </c>
      <c r="B29" s="16" t="s">
        <v>79</v>
      </c>
      <c r="C29" s="11">
        <v>15000</v>
      </c>
      <c r="D29" s="11">
        <v>-15000</v>
      </c>
      <c r="E29" s="11">
        <v>0</v>
      </c>
      <c r="F29" s="11">
        <v>1498</v>
      </c>
      <c r="G29" s="11">
        <v>-1498</v>
      </c>
      <c r="H29" s="11">
        <v>0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v>0</v>
      </c>
      <c r="AB29" s="11">
        <v>3108</v>
      </c>
      <c r="AC29" s="11">
        <v>3108</v>
      </c>
      <c r="AD29" s="11"/>
      <c r="AE29" s="11"/>
      <c r="AF29" s="11"/>
      <c r="AG29" s="11"/>
      <c r="AH29" s="11"/>
      <c r="AI29" s="11"/>
      <c r="AJ29" s="11"/>
      <c r="AK29" s="11">
        <v>2356</v>
      </c>
      <c r="AL29" s="11">
        <v>2356</v>
      </c>
      <c r="AM29" s="11">
        <v>0</v>
      </c>
      <c r="AN29" s="11">
        <v>20674</v>
      </c>
      <c r="AO29" s="11">
        <v>20674</v>
      </c>
      <c r="AP29" s="11">
        <v>0</v>
      </c>
      <c r="AQ29" s="11">
        <v>14266</v>
      </c>
      <c r="AR29" s="11">
        <v>14266</v>
      </c>
      <c r="AS29" s="11"/>
      <c r="AT29" s="11"/>
      <c r="AU29" s="11"/>
      <c r="AV29" s="11"/>
      <c r="AW29" s="11"/>
      <c r="AX29" s="11"/>
      <c r="AY29" s="11"/>
      <c r="AZ29" s="11"/>
      <c r="BA29" s="11"/>
      <c r="BB29" s="11">
        <f t="shared" si="5"/>
        <v>16498</v>
      </c>
      <c r="BC29" s="10">
        <f t="shared" si="6"/>
        <v>23906</v>
      </c>
      <c r="BD29" s="11">
        <f t="shared" si="7"/>
        <v>40404</v>
      </c>
      <c r="BE29" s="11"/>
      <c r="BF29" s="11"/>
      <c r="BG29" s="11"/>
    </row>
    <row r="30" spans="1:59" ht="39" x14ac:dyDescent="0.25">
      <c r="A30" s="8" t="s">
        <v>64</v>
      </c>
      <c r="B30" s="5" t="s">
        <v>65</v>
      </c>
      <c r="C30" s="9"/>
      <c r="D30" s="9"/>
      <c r="E30" s="9"/>
      <c r="F30" s="9">
        <v>1498</v>
      </c>
      <c r="G30" s="9">
        <v>-1498</v>
      </c>
      <c r="H30" s="9"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>
        <f t="shared" si="5"/>
        <v>1498</v>
      </c>
      <c r="BC30" s="9">
        <f t="shared" si="6"/>
        <v>-1498</v>
      </c>
      <c r="BD30" s="9">
        <f t="shared" si="7"/>
        <v>0</v>
      </c>
      <c r="BE30" s="9"/>
      <c r="BF30" s="9"/>
      <c r="BG30" s="9"/>
    </row>
    <row r="31" spans="1:59" ht="26.25" x14ac:dyDescent="0.25">
      <c r="A31" s="18" t="s">
        <v>28</v>
      </c>
      <c r="B31" s="5" t="s">
        <v>0</v>
      </c>
      <c r="C31" s="9"/>
      <c r="D31" s="9"/>
      <c r="E31" s="9"/>
      <c r="F31" s="9">
        <v>1498</v>
      </c>
      <c r="G31" s="9">
        <v>-1498</v>
      </c>
      <c r="H31" s="9">
        <v>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>
        <v>0</v>
      </c>
      <c r="AB31" s="9">
        <v>3108</v>
      </c>
      <c r="AC31" s="9">
        <v>3108</v>
      </c>
      <c r="AD31" s="9"/>
      <c r="AE31" s="9"/>
      <c r="AF31" s="9"/>
      <c r="AG31" s="9"/>
      <c r="AH31" s="9"/>
      <c r="AI31" s="9"/>
      <c r="AJ31" s="9"/>
      <c r="AK31" s="9">
        <v>2356</v>
      </c>
      <c r="AL31" s="9">
        <v>2356</v>
      </c>
      <c r="AM31" s="9">
        <v>0</v>
      </c>
      <c r="AN31" s="9">
        <v>20674</v>
      </c>
      <c r="AO31" s="9">
        <v>20674</v>
      </c>
      <c r="AP31" s="9">
        <v>0</v>
      </c>
      <c r="AQ31" s="9">
        <v>14266</v>
      </c>
      <c r="AR31" s="9">
        <v>14266</v>
      </c>
      <c r="AS31" s="9"/>
      <c r="AT31" s="9"/>
      <c r="AU31" s="9"/>
      <c r="AV31" s="9"/>
      <c r="AW31" s="9"/>
      <c r="AX31" s="9"/>
      <c r="AY31" s="9"/>
      <c r="AZ31" s="9"/>
      <c r="BA31" s="9"/>
      <c r="BB31" s="9">
        <f t="shared" si="5"/>
        <v>1498</v>
      </c>
      <c r="BC31" s="9">
        <f t="shared" si="6"/>
        <v>38906</v>
      </c>
      <c r="BD31" s="9">
        <f t="shared" si="7"/>
        <v>40404</v>
      </c>
      <c r="BE31" s="9"/>
      <c r="BF31" s="9"/>
      <c r="BG31" s="9"/>
    </row>
    <row r="32" spans="1:59" ht="26.25" x14ac:dyDescent="0.25">
      <c r="A32" s="19" t="s">
        <v>13</v>
      </c>
      <c r="B32" s="5" t="s">
        <v>37</v>
      </c>
      <c r="C32" s="9">
        <v>15000</v>
      </c>
      <c r="D32" s="9">
        <v>-15000</v>
      </c>
      <c r="E32" s="9">
        <v>0</v>
      </c>
      <c r="F32" s="9">
        <v>1398</v>
      </c>
      <c r="G32" s="9">
        <v>-1398</v>
      </c>
      <c r="H32" s="9">
        <v>0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>
        <v>0</v>
      </c>
      <c r="AB32" s="9">
        <v>1671</v>
      </c>
      <c r="AC32" s="9">
        <v>1671</v>
      </c>
      <c r="AD32" s="9"/>
      <c r="AE32" s="9"/>
      <c r="AF32" s="9"/>
      <c r="AG32" s="9"/>
      <c r="AH32" s="9"/>
      <c r="AI32" s="9"/>
      <c r="AJ32" s="9"/>
      <c r="AK32" s="9">
        <v>2356</v>
      </c>
      <c r="AL32" s="9">
        <v>2356</v>
      </c>
      <c r="AM32" s="9"/>
      <c r="AN32" s="9"/>
      <c r="AO32" s="9"/>
      <c r="AP32" s="9">
        <v>0</v>
      </c>
      <c r="AQ32" s="9">
        <v>8441</v>
      </c>
      <c r="AR32" s="9">
        <v>8441</v>
      </c>
      <c r="AS32" s="9"/>
      <c r="AT32" s="9"/>
      <c r="AU32" s="9"/>
      <c r="AV32" s="9"/>
      <c r="AW32" s="9"/>
      <c r="AX32" s="9"/>
      <c r="AY32" s="9"/>
      <c r="AZ32" s="9"/>
      <c r="BA32" s="9"/>
      <c r="BB32" s="9">
        <f t="shared" si="5"/>
        <v>16398</v>
      </c>
      <c r="BC32" s="9">
        <f t="shared" si="6"/>
        <v>-3930</v>
      </c>
      <c r="BD32" s="9">
        <f t="shared" si="7"/>
        <v>12468</v>
      </c>
      <c r="BE32" s="9"/>
      <c r="BF32" s="9"/>
      <c r="BG32" s="9"/>
    </row>
    <row r="33" spans="1:59" x14ac:dyDescent="0.25">
      <c r="A33" s="8" t="s">
        <v>66</v>
      </c>
      <c r="B33" s="5" t="s">
        <v>67</v>
      </c>
      <c r="C33" s="9"/>
      <c r="D33" s="9"/>
      <c r="E33" s="9"/>
      <c r="F33" s="9">
        <v>1200</v>
      </c>
      <c r="G33" s="9">
        <v>-1200</v>
      </c>
      <c r="H33" s="9">
        <v>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>
        <f t="shared" si="5"/>
        <v>1200</v>
      </c>
      <c r="BC33" s="9">
        <f t="shared" si="6"/>
        <v>-1200</v>
      </c>
      <c r="BD33" s="9">
        <f t="shared" si="7"/>
        <v>0</v>
      </c>
      <c r="BE33" s="9"/>
      <c r="BF33" s="9"/>
      <c r="BG33" s="9"/>
    </row>
    <row r="34" spans="1:59" ht="26.25" x14ac:dyDescent="0.25">
      <c r="A34" s="8" t="s">
        <v>70</v>
      </c>
      <c r="B34" s="5" t="s">
        <v>71</v>
      </c>
      <c r="C34" s="9"/>
      <c r="D34" s="9"/>
      <c r="E34" s="9"/>
      <c r="F34" s="9">
        <v>198</v>
      </c>
      <c r="G34" s="9">
        <v>-198</v>
      </c>
      <c r="H34" s="9">
        <v>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>
        <f t="shared" si="5"/>
        <v>198</v>
      </c>
      <c r="BC34" s="9">
        <f t="shared" si="6"/>
        <v>-198</v>
      </c>
      <c r="BD34" s="9">
        <f t="shared" si="7"/>
        <v>0</v>
      </c>
      <c r="BE34" s="9"/>
      <c r="BF34" s="9"/>
      <c r="BG34" s="9"/>
    </row>
    <row r="35" spans="1:59" ht="26.25" x14ac:dyDescent="0.25">
      <c r="A35" s="19" t="s">
        <v>19</v>
      </c>
      <c r="B35" s="5" t="s">
        <v>38</v>
      </c>
      <c r="C35" s="9"/>
      <c r="D35" s="9"/>
      <c r="E35" s="9"/>
      <c r="F35" s="9">
        <v>100</v>
      </c>
      <c r="G35" s="9">
        <v>-100</v>
      </c>
      <c r="H35" s="9"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>
        <v>0</v>
      </c>
      <c r="AB35" s="9">
        <v>758</v>
      </c>
      <c r="AC35" s="9">
        <v>758</v>
      </c>
      <c r="AD35" s="9"/>
      <c r="AE35" s="9"/>
      <c r="AF35" s="9"/>
      <c r="AG35" s="9"/>
      <c r="AH35" s="9"/>
      <c r="AI35" s="9"/>
      <c r="AJ35" s="9"/>
      <c r="AK35" s="9"/>
      <c r="AL35" s="9"/>
      <c r="AM35" s="9">
        <v>0</v>
      </c>
      <c r="AN35" s="9">
        <v>20674</v>
      </c>
      <c r="AO35" s="9">
        <v>20674</v>
      </c>
      <c r="AP35" s="9">
        <v>0</v>
      </c>
      <c r="AQ35" s="9">
        <v>2183</v>
      </c>
      <c r="AR35" s="9">
        <v>2183</v>
      </c>
      <c r="AS35" s="9"/>
      <c r="AT35" s="9"/>
      <c r="AU35" s="9"/>
      <c r="AV35" s="9"/>
      <c r="AW35" s="9"/>
      <c r="AX35" s="9"/>
      <c r="AY35" s="9"/>
      <c r="AZ35" s="9"/>
      <c r="BA35" s="9"/>
      <c r="BB35" s="9">
        <f t="shared" si="5"/>
        <v>100</v>
      </c>
      <c r="BC35" s="9">
        <f t="shared" si="6"/>
        <v>23515</v>
      </c>
      <c r="BD35" s="9">
        <f t="shared" si="7"/>
        <v>23615</v>
      </c>
      <c r="BE35" s="9"/>
      <c r="BF35" s="9"/>
      <c r="BG35" s="9"/>
    </row>
    <row r="36" spans="1:59" ht="16.5" customHeight="1" x14ac:dyDescent="0.25">
      <c r="A36" s="8" t="s">
        <v>80</v>
      </c>
      <c r="B36" s="5" t="s">
        <v>81</v>
      </c>
      <c r="C36" s="9"/>
      <c r="D36" s="9"/>
      <c r="E36" s="9"/>
      <c r="F36" s="9">
        <v>100</v>
      </c>
      <c r="G36" s="9">
        <v>-100</v>
      </c>
      <c r="H36" s="9">
        <v>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>
        <f t="shared" si="5"/>
        <v>100</v>
      </c>
      <c r="BC36" s="9">
        <f t="shared" si="6"/>
        <v>-100</v>
      </c>
      <c r="BD36" s="9">
        <f t="shared" si="7"/>
        <v>0</v>
      </c>
      <c r="BE36" s="9"/>
      <c r="BF36" s="9"/>
      <c r="BG36" s="9"/>
    </row>
    <row r="37" spans="1:59" ht="16.5" customHeight="1" x14ac:dyDescent="0.25">
      <c r="A37" s="19">
        <v>34</v>
      </c>
      <c r="B37" s="5" t="s">
        <v>42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>
        <v>0</v>
      </c>
      <c r="AB37" s="9">
        <v>679</v>
      </c>
      <c r="AC37" s="9">
        <v>679</v>
      </c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>
        <v>0</v>
      </c>
      <c r="AQ37" s="9">
        <v>3642</v>
      </c>
      <c r="AR37" s="9">
        <v>3642</v>
      </c>
      <c r="AS37" s="9"/>
      <c r="AT37" s="9"/>
      <c r="AU37" s="9"/>
      <c r="AV37" s="9"/>
      <c r="AW37" s="9"/>
      <c r="AX37" s="9"/>
      <c r="AY37" s="9"/>
      <c r="AZ37" s="9"/>
      <c r="BA37" s="9"/>
      <c r="BB37" s="9">
        <f t="shared" si="5"/>
        <v>0</v>
      </c>
      <c r="BC37" s="9">
        <f t="shared" si="6"/>
        <v>4321</v>
      </c>
      <c r="BD37" s="9">
        <f t="shared" si="7"/>
        <v>4321</v>
      </c>
      <c r="BE37" s="9"/>
      <c r="BF37" s="9"/>
      <c r="BG37" s="9"/>
    </row>
    <row r="38" spans="1:59" s="3" customFormat="1" ht="51.75" x14ac:dyDescent="0.25">
      <c r="A38" s="15" t="s">
        <v>4</v>
      </c>
      <c r="B38" s="16" t="s">
        <v>5</v>
      </c>
      <c r="C38" s="11">
        <v>1675740</v>
      </c>
      <c r="D38" s="11">
        <v>0</v>
      </c>
      <c r="E38" s="11">
        <v>1675740</v>
      </c>
      <c r="F38" s="11">
        <v>461473</v>
      </c>
      <c r="G38" s="11">
        <v>0</v>
      </c>
      <c r="H38" s="11">
        <v>461473</v>
      </c>
      <c r="I38" s="11">
        <v>684006</v>
      </c>
      <c r="J38" s="11">
        <v>0</v>
      </c>
      <c r="K38" s="11">
        <v>684006</v>
      </c>
      <c r="L38" s="11">
        <v>35699</v>
      </c>
      <c r="M38" s="11">
        <v>420</v>
      </c>
      <c r="N38" s="11">
        <v>36119</v>
      </c>
      <c r="O38" s="11">
        <v>117181</v>
      </c>
      <c r="P38" s="11">
        <v>0</v>
      </c>
      <c r="Q38" s="11">
        <v>117181</v>
      </c>
      <c r="R38" s="11">
        <f>R40</f>
        <v>235988</v>
      </c>
      <c r="S38" s="11">
        <f t="shared" ref="S38:T38" si="10">S40</f>
        <v>0</v>
      </c>
      <c r="T38" s="11">
        <f t="shared" si="10"/>
        <v>235988</v>
      </c>
      <c r="U38" s="11">
        <v>329984</v>
      </c>
      <c r="V38" s="11">
        <v>6553</v>
      </c>
      <c r="W38" s="21">
        <v>336537</v>
      </c>
      <c r="X38" s="11">
        <v>222685</v>
      </c>
      <c r="Y38" s="11">
        <v>673</v>
      </c>
      <c r="Z38" s="11">
        <v>222685</v>
      </c>
      <c r="AA38" s="11">
        <v>179676</v>
      </c>
      <c r="AB38" s="11">
        <v>0</v>
      </c>
      <c r="AC38" s="11">
        <v>179676</v>
      </c>
      <c r="AD38" s="11">
        <v>117181</v>
      </c>
      <c r="AE38" s="11">
        <v>0</v>
      </c>
      <c r="AF38" s="11">
        <v>117181</v>
      </c>
      <c r="AG38" s="11">
        <v>52364</v>
      </c>
      <c r="AH38" s="11">
        <v>13997</v>
      </c>
      <c r="AI38" s="21">
        <v>66361</v>
      </c>
      <c r="AJ38" s="11">
        <v>350773</v>
      </c>
      <c r="AK38" s="11"/>
      <c r="AL38" s="11">
        <v>350773</v>
      </c>
      <c r="AM38" s="11">
        <v>438016</v>
      </c>
      <c r="AN38" s="11">
        <v>0</v>
      </c>
      <c r="AO38" s="11">
        <v>438016</v>
      </c>
      <c r="AP38" s="11">
        <v>430149</v>
      </c>
      <c r="AQ38" s="11">
        <v>0</v>
      </c>
      <c r="AR38" s="11">
        <v>430149</v>
      </c>
      <c r="AS38" s="11">
        <v>275650</v>
      </c>
      <c r="AT38" s="11">
        <v>0</v>
      </c>
      <c r="AU38" s="11">
        <v>275650</v>
      </c>
      <c r="AV38" s="11">
        <v>398878</v>
      </c>
      <c r="AW38" s="11">
        <v>0</v>
      </c>
      <c r="AX38" s="11">
        <v>398878</v>
      </c>
      <c r="AY38" s="11">
        <v>177314</v>
      </c>
      <c r="AZ38" s="11">
        <v>0</v>
      </c>
      <c r="BA38" s="11">
        <v>177314</v>
      </c>
      <c r="BB38" s="11">
        <f t="shared" si="5"/>
        <v>6182757</v>
      </c>
      <c r="BC38" s="10">
        <f t="shared" si="6"/>
        <v>21643</v>
      </c>
      <c r="BD38" s="11">
        <f t="shared" si="7"/>
        <v>6203727</v>
      </c>
      <c r="BE38" s="11"/>
      <c r="BF38" s="11"/>
      <c r="BG38" s="11"/>
    </row>
    <row r="39" spans="1:59" ht="39" x14ac:dyDescent="0.25">
      <c r="A39" s="8" t="s">
        <v>64</v>
      </c>
      <c r="B39" s="5" t="s">
        <v>65</v>
      </c>
      <c r="C39" s="9"/>
      <c r="D39" s="9"/>
      <c r="E39" s="9"/>
      <c r="F39" s="9">
        <v>461473</v>
      </c>
      <c r="G39" s="9">
        <v>0</v>
      </c>
      <c r="H39" s="9">
        <v>461473</v>
      </c>
      <c r="I39" s="9">
        <v>684006</v>
      </c>
      <c r="J39" s="9">
        <v>0</v>
      </c>
      <c r="K39" s="9">
        <v>684006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>
        <f t="shared" si="5"/>
        <v>1145479</v>
      </c>
      <c r="BC39" s="9">
        <f t="shared" si="6"/>
        <v>0</v>
      </c>
      <c r="BD39" s="9">
        <f t="shared" si="7"/>
        <v>1145479</v>
      </c>
      <c r="BE39" s="9"/>
      <c r="BF39" s="9"/>
      <c r="BG39" s="9"/>
    </row>
    <row r="40" spans="1:59" ht="26.25" x14ac:dyDescent="0.25">
      <c r="A40" s="18" t="s">
        <v>28</v>
      </c>
      <c r="B40" s="5" t="s">
        <v>0</v>
      </c>
      <c r="C40" s="9"/>
      <c r="D40" s="9"/>
      <c r="E40" s="9"/>
      <c r="F40" s="9">
        <v>461473</v>
      </c>
      <c r="G40" s="9">
        <v>0</v>
      </c>
      <c r="H40" s="9">
        <v>461473</v>
      </c>
      <c r="I40" s="9">
        <v>684006</v>
      </c>
      <c r="J40" s="9">
        <v>0</v>
      </c>
      <c r="K40" s="9">
        <v>684006</v>
      </c>
      <c r="L40" s="9"/>
      <c r="M40" s="9"/>
      <c r="N40" s="9"/>
      <c r="O40" s="9">
        <v>117181</v>
      </c>
      <c r="P40" s="9">
        <v>0</v>
      </c>
      <c r="Q40" s="9">
        <v>117181</v>
      </c>
      <c r="R40" s="9">
        <f>R41+R42+R48+R50+R51+R53+R54+R57+R58</f>
        <v>235988</v>
      </c>
      <c r="S40" s="9">
        <f t="shared" ref="S40:T40" si="11">S41+S42+S48+S50+S51+S53+S54+S57+S58</f>
        <v>0</v>
      </c>
      <c r="T40" s="9">
        <f t="shared" si="11"/>
        <v>235988</v>
      </c>
      <c r="U40" s="9">
        <v>329984</v>
      </c>
      <c r="V40" s="9">
        <v>6553</v>
      </c>
      <c r="W40" s="9">
        <v>336537</v>
      </c>
      <c r="X40" s="9">
        <v>222685</v>
      </c>
      <c r="Y40" s="9">
        <v>673</v>
      </c>
      <c r="Z40" s="9">
        <v>222685</v>
      </c>
      <c r="AA40" s="9">
        <v>179676</v>
      </c>
      <c r="AB40" s="9">
        <v>0</v>
      </c>
      <c r="AC40" s="9">
        <v>179676</v>
      </c>
      <c r="AD40" s="9">
        <v>117181</v>
      </c>
      <c r="AE40" s="9">
        <v>0</v>
      </c>
      <c r="AF40" s="9">
        <v>117181</v>
      </c>
      <c r="AG40" s="9">
        <v>52364</v>
      </c>
      <c r="AH40" s="9">
        <v>13997</v>
      </c>
      <c r="AI40" s="9">
        <v>66361</v>
      </c>
      <c r="AJ40" s="9">
        <v>350773</v>
      </c>
      <c r="AK40" s="9">
        <v>0</v>
      </c>
      <c r="AL40" s="9">
        <v>358757</v>
      </c>
      <c r="AM40" s="9"/>
      <c r="AN40" s="9"/>
      <c r="AO40" s="9"/>
      <c r="AP40" s="9">
        <v>430149</v>
      </c>
      <c r="AQ40" s="9">
        <v>0</v>
      </c>
      <c r="AR40" s="9">
        <v>430149</v>
      </c>
      <c r="AS40" s="9">
        <v>275650</v>
      </c>
      <c r="AT40" s="9">
        <v>0</v>
      </c>
      <c r="AU40" s="9">
        <v>275650</v>
      </c>
      <c r="AV40" s="9"/>
      <c r="AW40" s="9"/>
      <c r="AX40" s="9"/>
      <c r="AY40" s="9"/>
      <c r="AZ40" s="9"/>
      <c r="BA40" s="9"/>
      <c r="BB40" s="9">
        <f t="shared" si="5"/>
        <v>3457110</v>
      </c>
      <c r="BC40" s="9">
        <f t="shared" si="6"/>
        <v>21223</v>
      </c>
      <c r="BD40" s="9">
        <f t="shared" si="7"/>
        <v>3485644</v>
      </c>
      <c r="BE40" s="9"/>
      <c r="BF40" s="9"/>
      <c r="BG40" s="9"/>
    </row>
    <row r="41" spans="1:59" ht="26.25" x14ac:dyDescent="0.25">
      <c r="A41" s="19">
        <v>31</v>
      </c>
      <c r="B41" s="5" t="s">
        <v>37</v>
      </c>
      <c r="C41" s="9">
        <v>245200</v>
      </c>
      <c r="D41" s="9">
        <v>-24000</v>
      </c>
      <c r="E41" s="9">
        <v>221200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>
        <v>6990</v>
      </c>
      <c r="V41" s="9">
        <v>-874</v>
      </c>
      <c r="W41" s="9">
        <v>6116</v>
      </c>
      <c r="X41" s="9"/>
      <c r="Y41" s="9"/>
      <c r="Z41" s="9"/>
      <c r="AA41" s="9"/>
      <c r="AB41" s="9"/>
      <c r="AC41" s="9"/>
      <c r="AD41" s="9">
        <v>7000</v>
      </c>
      <c r="AE41" s="9">
        <v>-7000</v>
      </c>
      <c r="AF41" s="9">
        <v>0</v>
      </c>
      <c r="AG41" s="9"/>
      <c r="AH41" s="9"/>
      <c r="AI41" s="9"/>
      <c r="AJ41" s="9"/>
      <c r="AK41" s="9"/>
      <c r="AL41" s="9"/>
      <c r="AM41" s="9">
        <v>8155</v>
      </c>
      <c r="AN41" s="9">
        <v>0</v>
      </c>
      <c r="AO41" s="9">
        <v>8155</v>
      </c>
      <c r="AP41" s="9"/>
      <c r="AQ41" s="9"/>
      <c r="AR41" s="9"/>
      <c r="AS41" s="9"/>
      <c r="AT41" s="9">
        <v>0</v>
      </c>
      <c r="AU41" s="9"/>
      <c r="AV41" s="9"/>
      <c r="AW41" s="9"/>
      <c r="AX41" s="9"/>
      <c r="AY41" s="9"/>
      <c r="AZ41" s="9"/>
      <c r="BA41" s="9"/>
      <c r="BB41" s="9">
        <f t="shared" si="5"/>
        <v>267345</v>
      </c>
      <c r="BC41" s="9">
        <f t="shared" si="6"/>
        <v>-31874</v>
      </c>
      <c r="BD41" s="9">
        <f t="shared" si="7"/>
        <v>235471</v>
      </c>
      <c r="BE41" s="9"/>
      <c r="BF41" s="9"/>
      <c r="BG41" s="9"/>
    </row>
    <row r="42" spans="1:59" ht="26.25" x14ac:dyDescent="0.25">
      <c r="A42" s="19" t="s">
        <v>19</v>
      </c>
      <c r="B42" s="5" t="s">
        <v>38</v>
      </c>
      <c r="C42" s="9">
        <v>1007374</v>
      </c>
      <c r="D42" s="9">
        <v>58085</v>
      </c>
      <c r="E42" s="9">
        <v>1065459</v>
      </c>
      <c r="F42" s="9">
        <v>458473</v>
      </c>
      <c r="G42" s="9">
        <v>-500</v>
      </c>
      <c r="H42" s="9">
        <v>457973</v>
      </c>
      <c r="I42" s="9">
        <v>589056</v>
      </c>
      <c r="J42" s="9">
        <v>9150</v>
      </c>
      <c r="K42" s="9">
        <v>598206</v>
      </c>
      <c r="L42" s="9">
        <v>35699</v>
      </c>
      <c r="M42" s="9">
        <v>420</v>
      </c>
      <c r="N42" s="9">
        <v>36119</v>
      </c>
      <c r="O42" s="9">
        <v>113428</v>
      </c>
      <c r="P42" s="9">
        <v>0</v>
      </c>
      <c r="Q42" s="9">
        <v>113428</v>
      </c>
      <c r="R42" s="9">
        <f>R43+R44+R45+R46+R47</f>
        <v>224641</v>
      </c>
      <c r="S42" s="9">
        <f t="shared" ref="S42:T42" si="12">S43+S44+S45+S46+S47</f>
        <v>0</v>
      </c>
      <c r="T42" s="9">
        <f t="shared" si="12"/>
        <v>224641</v>
      </c>
      <c r="U42" s="9">
        <v>285994</v>
      </c>
      <c r="V42" s="9">
        <v>23643</v>
      </c>
      <c r="W42" s="9">
        <v>309637</v>
      </c>
      <c r="X42" s="9">
        <v>198585</v>
      </c>
      <c r="Y42" s="9">
        <v>2673</v>
      </c>
      <c r="Z42" s="9">
        <v>200585</v>
      </c>
      <c r="AA42" s="9">
        <v>179676</v>
      </c>
      <c r="AB42" s="9">
        <v>0</v>
      </c>
      <c r="AC42" s="9">
        <v>179676</v>
      </c>
      <c r="AD42" s="9">
        <v>92181</v>
      </c>
      <c r="AE42" s="9">
        <v>13000</v>
      </c>
      <c r="AF42" s="9">
        <v>105181</v>
      </c>
      <c r="AG42" s="9">
        <v>52364</v>
      </c>
      <c r="AH42" s="9">
        <v>13997</v>
      </c>
      <c r="AI42" s="9">
        <v>66361</v>
      </c>
      <c r="AJ42" s="9">
        <v>350773</v>
      </c>
      <c r="AK42" s="9">
        <v>0</v>
      </c>
      <c r="AL42" s="9">
        <v>358757</v>
      </c>
      <c r="AM42" s="9">
        <v>371961</v>
      </c>
      <c r="AN42" s="9">
        <v>0</v>
      </c>
      <c r="AO42" s="9">
        <v>371961</v>
      </c>
      <c r="AP42" s="9">
        <v>415615</v>
      </c>
      <c r="AQ42" s="9">
        <v>10566</v>
      </c>
      <c r="AR42" s="9">
        <v>426181</v>
      </c>
      <c r="AS42" s="9">
        <v>184707</v>
      </c>
      <c r="AT42" s="9">
        <v>16156</v>
      </c>
      <c r="AU42" s="9">
        <v>200863</v>
      </c>
      <c r="AV42" s="9">
        <v>393878</v>
      </c>
      <c r="AW42" s="9">
        <v>0</v>
      </c>
      <c r="AX42" s="9">
        <v>393878</v>
      </c>
      <c r="AY42" s="9">
        <v>130302</v>
      </c>
      <c r="AZ42" s="9">
        <v>8992</v>
      </c>
      <c r="BA42" s="9">
        <v>139294</v>
      </c>
      <c r="BB42" s="9">
        <f t="shared" si="5"/>
        <v>5084707</v>
      </c>
      <c r="BC42" s="9">
        <f t="shared" si="6"/>
        <v>156182</v>
      </c>
      <c r="BD42" s="9">
        <f t="shared" si="7"/>
        <v>5248200</v>
      </c>
      <c r="BE42" s="9"/>
      <c r="BF42" s="9"/>
      <c r="BG42" s="9"/>
    </row>
    <row r="43" spans="1:59" ht="39" x14ac:dyDescent="0.25">
      <c r="A43" s="8" t="s">
        <v>72</v>
      </c>
      <c r="B43" s="5" t="s">
        <v>73</v>
      </c>
      <c r="C43" s="9"/>
      <c r="D43" s="9"/>
      <c r="E43" s="9"/>
      <c r="F43" s="9">
        <v>84000</v>
      </c>
      <c r="G43" s="9">
        <v>5000</v>
      </c>
      <c r="H43" s="9">
        <v>89000</v>
      </c>
      <c r="I43" s="9"/>
      <c r="J43" s="9"/>
      <c r="K43" s="9"/>
      <c r="L43" s="9">
        <v>0</v>
      </c>
      <c r="M43" s="9"/>
      <c r="N43" s="9"/>
      <c r="O43" s="9">
        <v>13794</v>
      </c>
      <c r="P43" s="9">
        <v>0</v>
      </c>
      <c r="Q43" s="9">
        <v>13794</v>
      </c>
      <c r="R43" s="9">
        <f>15888+1249</f>
        <v>17137</v>
      </c>
      <c r="S43" s="9"/>
      <c r="T43" s="9">
        <f>15888+1249</f>
        <v>17137</v>
      </c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>
        <f t="shared" si="5"/>
        <v>114931</v>
      </c>
      <c r="BC43" s="9">
        <f t="shared" si="6"/>
        <v>5000</v>
      </c>
      <c r="BD43" s="9">
        <f t="shared" si="7"/>
        <v>119931</v>
      </c>
      <c r="BE43" s="9"/>
      <c r="BF43" s="9"/>
      <c r="BG43" s="9"/>
    </row>
    <row r="44" spans="1:59" ht="39" x14ac:dyDescent="0.25">
      <c r="A44" s="8" t="s">
        <v>82</v>
      </c>
      <c r="B44" s="5" t="s">
        <v>83</v>
      </c>
      <c r="C44" s="9"/>
      <c r="D44" s="9"/>
      <c r="E44" s="9"/>
      <c r="F44" s="9">
        <v>68000</v>
      </c>
      <c r="G44" s="9">
        <v>0</v>
      </c>
      <c r="H44" s="9">
        <v>68000</v>
      </c>
      <c r="I44" s="9"/>
      <c r="J44" s="9"/>
      <c r="K44" s="9"/>
      <c r="L44" s="9">
        <v>15000</v>
      </c>
      <c r="M44" s="9">
        <v>0</v>
      </c>
      <c r="N44" s="9">
        <v>15000</v>
      </c>
      <c r="O44" s="9">
        <v>7338</v>
      </c>
      <c r="P44" s="9">
        <v>0</v>
      </c>
      <c r="Q44" s="9">
        <v>7338</v>
      </c>
      <c r="R44" s="9">
        <v>90341</v>
      </c>
      <c r="S44" s="9"/>
      <c r="T44" s="9">
        <v>90341</v>
      </c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>
        <f t="shared" si="5"/>
        <v>180679</v>
      </c>
      <c r="BC44" s="9">
        <f t="shared" si="6"/>
        <v>0</v>
      </c>
      <c r="BD44" s="9">
        <f t="shared" si="7"/>
        <v>180679</v>
      </c>
      <c r="BE44" s="9"/>
      <c r="BF44" s="9"/>
      <c r="BG44" s="9"/>
    </row>
    <row r="45" spans="1:59" ht="26.25" x14ac:dyDescent="0.25">
      <c r="A45" s="8" t="s">
        <v>74</v>
      </c>
      <c r="B45" s="5" t="s">
        <v>75</v>
      </c>
      <c r="C45" s="9"/>
      <c r="D45" s="9"/>
      <c r="E45" s="9"/>
      <c r="F45" s="9">
        <v>277173</v>
      </c>
      <c r="G45" s="9">
        <v>-5200</v>
      </c>
      <c r="H45" s="9">
        <v>271973</v>
      </c>
      <c r="I45" s="9"/>
      <c r="J45" s="9"/>
      <c r="K45" s="9"/>
      <c r="L45" s="9">
        <v>20699</v>
      </c>
      <c r="M45" s="9"/>
      <c r="N45" s="9">
        <v>20699</v>
      </c>
      <c r="O45" s="9">
        <v>89693</v>
      </c>
      <c r="P45" s="9">
        <v>0</v>
      </c>
      <c r="Q45" s="9">
        <v>89693</v>
      </c>
      <c r="R45" s="9">
        <v>117163</v>
      </c>
      <c r="S45" s="9"/>
      <c r="T45" s="9">
        <v>117163</v>
      </c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>
        <f t="shared" si="5"/>
        <v>504728</v>
      </c>
      <c r="BC45" s="9">
        <f t="shared" si="6"/>
        <v>-5200</v>
      </c>
      <c r="BD45" s="9">
        <f t="shared" si="7"/>
        <v>499528</v>
      </c>
      <c r="BE45" s="9"/>
      <c r="BF45" s="9"/>
      <c r="BG45" s="9"/>
    </row>
    <row r="46" spans="1:59" ht="51.75" x14ac:dyDescent="0.25">
      <c r="A46" s="8" t="s">
        <v>84</v>
      </c>
      <c r="B46" s="5" t="s">
        <v>85</v>
      </c>
      <c r="C46" s="9"/>
      <c r="D46" s="9"/>
      <c r="E46" s="9"/>
      <c r="F46" s="9">
        <v>25000</v>
      </c>
      <c r="G46" s="9">
        <v>-3000</v>
      </c>
      <c r="H46" s="9">
        <v>22000</v>
      </c>
      <c r="I46" s="9"/>
      <c r="J46" s="9"/>
      <c r="K46" s="9"/>
      <c r="L46" s="9"/>
      <c r="M46" s="9"/>
      <c r="N46" s="9"/>
      <c r="O46" s="9">
        <v>360</v>
      </c>
      <c r="P46" s="9">
        <v>0</v>
      </c>
      <c r="Q46" s="9">
        <v>360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>
        <f t="shared" si="5"/>
        <v>25360</v>
      </c>
      <c r="BC46" s="9">
        <f t="shared" si="6"/>
        <v>-3000</v>
      </c>
      <c r="BD46" s="9">
        <f t="shared" si="7"/>
        <v>22360</v>
      </c>
      <c r="BE46" s="9"/>
      <c r="BF46" s="9"/>
      <c r="BG46" s="9"/>
    </row>
    <row r="47" spans="1:59" ht="51.75" x14ac:dyDescent="0.25">
      <c r="A47" s="8" t="s">
        <v>80</v>
      </c>
      <c r="B47" s="5" t="s">
        <v>81</v>
      </c>
      <c r="C47" s="9"/>
      <c r="D47" s="9"/>
      <c r="E47" s="9"/>
      <c r="F47" s="9">
        <v>4300</v>
      </c>
      <c r="G47" s="9">
        <v>2700</v>
      </c>
      <c r="H47" s="9">
        <v>7000</v>
      </c>
      <c r="I47" s="9"/>
      <c r="J47" s="9"/>
      <c r="K47" s="9"/>
      <c r="L47" s="9"/>
      <c r="M47" s="9"/>
      <c r="N47" s="9"/>
      <c r="O47" s="9">
        <v>2243</v>
      </c>
      <c r="P47" s="9">
        <v>0</v>
      </c>
      <c r="Q47" s="9">
        <v>2243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>
        <f t="shared" si="5"/>
        <v>6543</v>
      </c>
      <c r="BC47" s="9">
        <f t="shared" si="6"/>
        <v>2700</v>
      </c>
      <c r="BD47" s="9">
        <f t="shared" si="7"/>
        <v>9243</v>
      </c>
      <c r="BE47" s="9"/>
      <c r="BF47" s="9"/>
      <c r="BG47" s="9"/>
    </row>
    <row r="48" spans="1:59" ht="26.25" x14ac:dyDescent="0.25">
      <c r="A48" s="19" t="s">
        <v>20</v>
      </c>
      <c r="B48" s="5" t="s">
        <v>42</v>
      </c>
      <c r="C48" s="9">
        <v>10350</v>
      </c>
      <c r="D48" s="9">
        <v>8915</v>
      </c>
      <c r="E48" s="9">
        <v>19265</v>
      </c>
      <c r="F48" s="9">
        <v>3000</v>
      </c>
      <c r="G48" s="9">
        <v>500</v>
      </c>
      <c r="H48" s="9">
        <v>3500</v>
      </c>
      <c r="I48" s="9">
        <v>2150</v>
      </c>
      <c r="J48" s="9">
        <v>2350</v>
      </c>
      <c r="K48" s="9">
        <v>4500</v>
      </c>
      <c r="L48" s="9"/>
      <c r="M48" s="9"/>
      <c r="N48" s="9"/>
      <c r="O48" s="9">
        <v>611</v>
      </c>
      <c r="P48" s="9">
        <v>0</v>
      </c>
      <c r="Q48" s="9">
        <v>611</v>
      </c>
      <c r="R48" s="9">
        <f>R49</f>
        <v>10471</v>
      </c>
      <c r="S48" s="9">
        <f t="shared" ref="S48:T48" si="13">S49</f>
        <v>0</v>
      </c>
      <c r="T48" s="9">
        <f t="shared" si="13"/>
        <v>10471</v>
      </c>
      <c r="U48" s="9">
        <v>9000</v>
      </c>
      <c r="V48" s="9">
        <v>-7905</v>
      </c>
      <c r="W48" s="9">
        <v>1095</v>
      </c>
      <c r="X48" s="9">
        <v>200</v>
      </c>
      <c r="Y48" s="9"/>
      <c r="Z48" s="9">
        <v>200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>
        <v>300</v>
      </c>
      <c r="AN48" s="9">
        <v>0</v>
      </c>
      <c r="AO48" s="9">
        <v>300</v>
      </c>
      <c r="AP48" s="9">
        <v>6740</v>
      </c>
      <c r="AQ48" s="9">
        <v>-6500</v>
      </c>
      <c r="AR48" s="9">
        <v>240</v>
      </c>
      <c r="AS48" s="9">
        <v>0</v>
      </c>
      <c r="AT48" s="9">
        <v>52</v>
      </c>
      <c r="AU48" s="9">
        <v>52</v>
      </c>
      <c r="AV48" s="9">
        <v>5000</v>
      </c>
      <c r="AW48" s="9">
        <v>0</v>
      </c>
      <c r="AX48" s="9">
        <v>5000</v>
      </c>
      <c r="AY48" s="9">
        <v>0</v>
      </c>
      <c r="AZ48" s="9">
        <v>900</v>
      </c>
      <c r="BA48" s="9">
        <v>900</v>
      </c>
      <c r="BB48" s="9">
        <f t="shared" si="5"/>
        <v>47822</v>
      </c>
      <c r="BC48" s="9">
        <f t="shared" si="6"/>
        <v>-1688</v>
      </c>
      <c r="BD48" s="9">
        <f t="shared" si="7"/>
        <v>46134</v>
      </c>
      <c r="BE48" s="9"/>
      <c r="BF48" s="9"/>
      <c r="BG48" s="9"/>
    </row>
    <row r="49" spans="1:59" ht="39" x14ac:dyDescent="0.25">
      <c r="A49" s="8" t="s">
        <v>86</v>
      </c>
      <c r="B49" s="5" t="s">
        <v>87</v>
      </c>
      <c r="C49" s="9"/>
      <c r="D49" s="9"/>
      <c r="E49" s="9"/>
      <c r="F49" s="9">
        <v>3000</v>
      </c>
      <c r="G49" s="9">
        <v>500</v>
      </c>
      <c r="H49" s="9">
        <v>3500</v>
      </c>
      <c r="I49" s="9"/>
      <c r="J49" s="9"/>
      <c r="K49" s="9"/>
      <c r="L49" s="9"/>
      <c r="M49" s="9"/>
      <c r="N49" s="9"/>
      <c r="O49" s="9">
        <v>611</v>
      </c>
      <c r="P49" s="9">
        <v>0</v>
      </c>
      <c r="Q49" s="9">
        <v>611</v>
      </c>
      <c r="R49" s="9">
        <v>10471</v>
      </c>
      <c r="S49" s="9"/>
      <c r="T49" s="9">
        <v>10471</v>
      </c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>
        <f t="shared" si="5"/>
        <v>14082</v>
      </c>
      <c r="BC49" s="9">
        <f t="shared" si="6"/>
        <v>500</v>
      </c>
      <c r="BD49" s="9">
        <f t="shared" si="7"/>
        <v>14582</v>
      </c>
      <c r="BE49" s="9"/>
      <c r="BF49" s="9"/>
      <c r="BG49" s="9"/>
    </row>
    <row r="50" spans="1:59" ht="77.25" x14ac:dyDescent="0.25">
      <c r="A50" s="19">
        <v>37</v>
      </c>
      <c r="B50" s="5" t="s">
        <v>41</v>
      </c>
      <c r="C50" s="9">
        <v>150000</v>
      </c>
      <c r="D50" s="9">
        <v>0</v>
      </c>
      <c r="E50" s="9">
        <v>150000</v>
      </c>
      <c r="F50" s="9"/>
      <c r="G50" s="9"/>
      <c r="H50" s="9"/>
      <c r="I50" s="9">
        <v>0</v>
      </c>
      <c r="J50" s="9"/>
      <c r="K50" s="9">
        <v>0</v>
      </c>
      <c r="L50" s="9"/>
      <c r="M50" s="9">
        <v>420</v>
      </c>
      <c r="N50" s="9">
        <v>420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>
        <v>10000</v>
      </c>
      <c r="AE50" s="9">
        <v>-6000</v>
      </c>
      <c r="AF50" s="9">
        <v>4000</v>
      </c>
      <c r="AG50" s="9"/>
      <c r="AH50" s="9"/>
      <c r="AI50" s="9"/>
      <c r="AJ50" s="9"/>
      <c r="AK50" s="9"/>
      <c r="AL50" s="9"/>
      <c r="AM50" s="9">
        <v>1100</v>
      </c>
      <c r="AN50" s="9">
        <v>0</v>
      </c>
      <c r="AO50" s="9">
        <v>1100</v>
      </c>
      <c r="AP50" s="9"/>
      <c r="AQ50" s="9"/>
      <c r="AR50" s="9"/>
      <c r="AS50" s="9"/>
      <c r="AT50" s="9"/>
      <c r="AU50" s="9"/>
      <c r="AV50" s="9"/>
      <c r="AW50" s="9"/>
      <c r="AX50" s="9"/>
      <c r="AY50" s="9">
        <v>0</v>
      </c>
      <c r="AZ50" s="9">
        <v>108</v>
      </c>
      <c r="BA50" s="9">
        <v>108</v>
      </c>
      <c r="BB50" s="9">
        <f t="shared" si="5"/>
        <v>161100</v>
      </c>
      <c r="BC50" s="9">
        <f t="shared" si="6"/>
        <v>-5472</v>
      </c>
      <c r="BD50" s="9">
        <f t="shared" si="7"/>
        <v>155628</v>
      </c>
      <c r="BE50" s="9"/>
      <c r="BF50" s="9"/>
      <c r="BG50" s="9"/>
    </row>
    <row r="51" spans="1:59" x14ac:dyDescent="0.25">
      <c r="A51" s="19">
        <v>38</v>
      </c>
      <c r="B51" s="5" t="s">
        <v>39</v>
      </c>
      <c r="C51" s="9"/>
      <c r="D51" s="9"/>
      <c r="E51" s="9"/>
      <c r="F51" s="9"/>
      <c r="G51" s="9"/>
      <c r="H51" s="9"/>
      <c r="I51" s="9">
        <v>0</v>
      </c>
      <c r="J51" s="9"/>
      <c r="K51" s="9">
        <v>0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>
        <f t="shared" si="5"/>
        <v>0</v>
      </c>
      <c r="BC51" s="9">
        <f t="shared" si="6"/>
        <v>0</v>
      </c>
      <c r="BD51" s="9">
        <f t="shared" si="7"/>
        <v>0</v>
      </c>
      <c r="BE51" s="9"/>
      <c r="BF51" s="9"/>
      <c r="BG51" s="9"/>
    </row>
    <row r="52" spans="1:59" ht="51.75" x14ac:dyDescent="0.25">
      <c r="A52" s="8">
        <v>4</v>
      </c>
      <c r="B52" s="5" t="s">
        <v>53</v>
      </c>
      <c r="C52" s="9"/>
      <c r="D52" s="9"/>
      <c r="E52" s="9"/>
      <c r="F52" s="9"/>
      <c r="G52" s="9"/>
      <c r="H52" s="9"/>
      <c r="I52" s="9">
        <v>92800</v>
      </c>
      <c r="J52" s="9">
        <v>-11500</v>
      </c>
      <c r="K52" s="9">
        <v>81300</v>
      </c>
      <c r="L52" s="9"/>
      <c r="M52" s="9"/>
      <c r="N52" s="9"/>
      <c r="O52" s="9"/>
      <c r="P52" s="9"/>
      <c r="Q52" s="9"/>
      <c r="R52" s="9"/>
      <c r="S52" s="9"/>
      <c r="T52" s="9"/>
      <c r="U52" s="9">
        <v>28000</v>
      </c>
      <c r="V52" s="9">
        <v>-8311</v>
      </c>
      <c r="W52" s="9">
        <v>19689</v>
      </c>
      <c r="X52" s="9">
        <v>23900</v>
      </c>
      <c r="Y52" s="9">
        <v>-2000</v>
      </c>
      <c r="Z52" s="9">
        <v>21900</v>
      </c>
      <c r="AA52" s="9"/>
      <c r="AB52" s="9"/>
      <c r="AC52" s="9"/>
      <c r="AD52" s="9">
        <v>8000</v>
      </c>
      <c r="AE52" s="9">
        <v>0</v>
      </c>
      <c r="AF52" s="9">
        <v>8000</v>
      </c>
      <c r="AG52" s="9"/>
      <c r="AH52" s="9"/>
      <c r="AI52" s="9"/>
      <c r="AJ52" s="9"/>
      <c r="AK52" s="9"/>
      <c r="AL52" s="9"/>
      <c r="AM52" s="9">
        <v>56500</v>
      </c>
      <c r="AN52" s="9">
        <v>0</v>
      </c>
      <c r="AO52" s="9">
        <v>56500</v>
      </c>
      <c r="AP52" s="9"/>
      <c r="AQ52" s="9"/>
      <c r="AR52" s="9"/>
      <c r="AS52" s="9">
        <v>90943</v>
      </c>
      <c r="AT52" s="9">
        <v>-16208</v>
      </c>
      <c r="AU52" s="9">
        <v>74735</v>
      </c>
      <c r="AV52" s="9"/>
      <c r="AW52" s="9"/>
      <c r="AX52" s="9"/>
      <c r="AY52" s="9"/>
      <c r="AZ52" s="9"/>
      <c r="BA52" s="9"/>
      <c r="BB52" s="9">
        <f t="shared" si="5"/>
        <v>300143</v>
      </c>
      <c r="BC52" s="9">
        <f t="shared" si="6"/>
        <v>-38019</v>
      </c>
      <c r="BD52" s="9">
        <f t="shared" si="7"/>
        <v>262124</v>
      </c>
      <c r="BE52" s="9"/>
      <c r="BF52" s="9"/>
      <c r="BG52" s="9"/>
    </row>
    <row r="53" spans="1:59" ht="64.5" x14ac:dyDescent="0.25">
      <c r="A53" s="19">
        <v>41</v>
      </c>
      <c r="B53" s="5" t="s">
        <v>43</v>
      </c>
      <c r="C53" s="9">
        <v>5000</v>
      </c>
      <c r="D53" s="9">
        <v>0</v>
      </c>
      <c r="E53" s="9">
        <v>5000</v>
      </c>
      <c r="F53" s="9"/>
      <c r="G53" s="9"/>
      <c r="H53" s="9"/>
      <c r="I53" s="9"/>
      <c r="J53" s="9">
        <v>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>
        <f t="shared" si="5"/>
        <v>5000</v>
      </c>
      <c r="BC53" s="9">
        <f t="shared" si="6"/>
        <v>0</v>
      </c>
      <c r="BD53" s="9">
        <f t="shared" si="7"/>
        <v>5000</v>
      </c>
      <c r="BE53" s="9"/>
      <c r="BF53" s="9"/>
      <c r="BG53" s="9"/>
    </row>
    <row r="54" spans="1:59" ht="64.5" x14ac:dyDescent="0.25">
      <c r="A54" s="19">
        <v>42</v>
      </c>
      <c r="B54" s="5" t="s">
        <v>44</v>
      </c>
      <c r="C54" s="9">
        <v>252716</v>
      </c>
      <c r="D54" s="9">
        <v>-43000</v>
      </c>
      <c r="E54" s="9">
        <v>209716</v>
      </c>
      <c r="F54" s="9"/>
      <c r="G54" s="9"/>
      <c r="H54" s="9"/>
      <c r="I54" s="9">
        <v>92800</v>
      </c>
      <c r="J54" s="9">
        <v>-11500</v>
      </c>
      <c r="K54" s="9">
        <v>81300</v>
      </c>
      <c r="L54" s="9"/>
      <c r="M54" s="9"/>
      <c r="N54" s="9"/>
      <c r="O54" s="9">
        <v>3142</v>
      </c>
      <c r="P54" s="9">
        <v>0</v>
      </c>
      <c r="Q54" s="9">
        <v>3142</v>
      </c>
      <c r="R54" s="9">
        <f>R55</f>
        <v>876</v>
      </c>
      <c r="S54" s="9">
        <f t="shared" ref="S54:T54" si="14">S55</f>
        <v>0</v>
      </c>
      <c r="T54" s="9">
        <f t="shared" si="14"/>
        <v>876</v>
      </c>
      <c r="U54" s="9">
        <v>28000</v>
      </c>
      <c r="V54" s="9">
        <v>-8311</v>
      </c>
      <c r="W54" s="9">
        <v>19689</v>
      </c>
      <c r="X54" s="9">
        <v>23900</v>
      </c>
      <c r="Y54" s="9">
        <v>-2000</v>
      </c>
      <c r="Z54" s="9">
        <v>21900</v>
      </c>
      <c r="AA54" s="9"/>
      <c r="AB54" s="9"/>
      <c r="AC54" s="9"/>
      <c r="AD54" s="9">
        <v>8000</v>
      </c>
      <c r="AE54" s="9">
        <v>0</v>
      </c>
      <c r="AF54" s="9">
        <v>8000</v>
      </c>
      <c r="AG54" s="9"/>
      <c r="AH54" s="9"/>
      <c r="AI54" s="9"/>
      <c r="AJ54" s="9"/>
      <c r="AK54" s="9"/>
      <c r="AL54" s="9"/>
      <c r="AM54" s="9">
        <v>56500</v>
      </c>
      <c r="AN54" s="9">
        <v>0</v>
      </c>
      <c r="AO54" s="9">
        <v>56500</v>
      </c>
      <c r="AP54" s="9">
        <v>5266</v>
      </c>
      <c r="AQ54" s="9">
        <v>-4066</v>
      </c>
      <c r="AR54" s="9">
        <v>1200</v>
      </c>
      <c r="AS54" s="9">
        <v>90943</v>
      </c>
      <c r="AT54" s="9">
        <v>-16208</v>
      </c>
      <c r="AU54" s="9">
        <v>74735</v>
      </c>
      <c r="AV54" s="9"/>
      <c r="AW54" s="9"/>
      <c r="AX54" s="9"/>
      <c r="AY54" s="9">
        <v>47012</v>
      </c>
      <c r="AZ54" s="9">
        <v>-10000</v>
      </c>
      <c r="BA54" s="9">
        <v>37012</v>
      </c>
      <c r="BB54" s="9">
        <f t="shared" si="5"/>
        <v>609155</v>
      </c>
      <c r="BC54" s="9">
        <f t="shared" si="6"/>
        <v>-95085</v>
      </c>
      <c r="BD54" s="9">
        <f t="shared" si="7"/>
        <v>514070</v>
      </c>
      <c r="BE54" s="9"/>
      <c r="BF54" s="9"/>
      <c r="BG54" s="9"/>
    </row>
    <row r="55" spans="1:59" ht="26.25" x14ac:dyDescent="0.25">
      <c r="A55" s="8">
        <v>422</v>
      </c>
      <c r="B55" s="5" t="s">
        <v>93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>
        <v>2142</v>
      </c>
      <c r="P55" s="9">
        <v>0</v>
      </c>
      <c r="Q55" s="9">
        <v>2142</v>
      </c>
      <c r="R55" s="9">
        <v>876</v>
      </c>
      <c r="S55" s="9"/>
      <c r="T55" s="9">
        <v>876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>
        <f t="shared" si="5"/>
        <v>3018</v>
      </c>
      <c r="BC55" s="9">
        <f t="shared" si="6"/>
        <v>0</v>
      </c>
      <c r="BD55" s="9">
        <f t="shared" si="7"/>
        <v>3018</v>
      </c>
      <c r="BE55" s="9"/>
      <c r="BF55" s="9"/>
      <c r="BG55" s="9"/>
    </row>
    <row r="56" spans="1:59" ht="64.5" x14ac:dyDescent="0.25">
      <c r="A56" s="8">
        <v>424</v>
      </c>
      <c r="B56" s="5" t="s">
        <v>95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>
        <v>1000</v>
      </c>
      <c r="P56" s="9">
        <v>0</v>
      </c>
      <c r="Q56" s="9">
        <v>1000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>
        <f t="shared" si="5"/>
        <v>1000</v>
      </c>
      <c r="BC56" s="9">
        <f t="shared" si="6"/>
        <v>0</v>
      </c>
      <c r="BD56" s="9">
        <f t="shared" si="7"/>
        <v>1000</v>
      </c>
      <c r="BE56" s="9"/>
      <c r="BF56" s="9"/>
      <c r="BG56" s="9"/>
    </row>
    <row r="57" spans="1:59" ht="77.25" x14ac:dyDescent="0.25">
      <c r="A57" s="19">
        <v>43</v>
      </c>
      <c r="B57" s="5" t="s">
        <v>166</v>
      </c>
      <c r="C57" s="9">
        <v>100</v>
      </c>
      <c r="D57" s="9">
        <v>0</v>
      </c>
      <c r="E57" s="9">
        <v>100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>
        <f t="shared" si="5"/>
        <v>100</v>
      </c>
      <c r="BC57" s="9">
        <f t="shared" si="6"/>
        <v>0</v>
      </c>
      <c r="BD57" s="9">
        <f t="shared" si="7"/>
        <v>100</v>
      </c>
      <c r="BE57" s="9"/>
      <c r="BF57" s="9"/>
      <c r="BG57" s="9"/>
    </row>
    <row r="58" spans="1:59" ht="66" customHeight="1" x14ac:dyDescent="0.25">
      <c r="A58" s="19">
        <v>45</v>
      </c>
      <c r="B58" s="5" t="s">
        <v>40</v>
      </c>
      <c r="C58" s="9">
        <v>5000</v>
      </c>
      <c r="D58" s="9">
        <v>0</v>
      </c>
      <c r="E58" s="9">
        <v>5000</v>
      </c>
      <c r="F58" s="9"/>
      <c r="G58" s="9"/>
      <c r="H58" s="9"/>
      <c r="I58" s="9"/>
      <c r="J58" s="9">
        <v>0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>
        <f t="shared" si="5"/>
        <v>5000</v>
      </c>
      <c r="BC58" s="9">
        <f t="shared" si="6"/>
        <v>0</v>
      </c>
      <c r="BD58" s="9">
        <f t="shared" si="7"/>
        <v>5000</v>
      </c>
      <c r="BE58" s="9"/>
      <c r="BF58" s="9"/>
      <c r="BG58" s="9"/>
    </row>
    <row r="59" spans="1:59" hidden="1" x14ac:dyDescent="0.25">
      <c r="A59" s="8"/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>
        <f t="shared" si="5"/>
        <v>0</v>
      </c>
      <c r="BC59" s="10">
        <f t="shared" si="6"/>
        <v>0</v>
      </c>
      <c r="BD59" s="9">
        <f t="shared" si="7"/>
        <v>0</v>
      </c>
      <c r="BE59" s="9"/>
      <c r="BF59" s="9"/>
      <c r="BG59" s="9"/>
    </row>
    <row r="60" spans="1:59" s="3" customFormat="1" ht="77.25" x14ac:dyDescent="0.25">
      <c r="A60" s="15" t="s">
        <v>15</v>
      </c>
      <c r="B60" s="16" t="s">
        <v>16</v>
      </c>
      <c r="C60" s="11">
        <v>1515307</v>
      </c>
      <c r="D60" s="11">
        <v>292699</v>
      </c>
      <c r="E60" s="11">
        <v>1808006</v>
      </c>
      <c r="F60" s="11">
        <v>941181</v>
      </c>
      <c r="G60" s="11">
        <v>502200</v>
      </c>
      <c r="H60" s="11">
        <v>1443381</v>
      </c>
      <c r="I60" s="11">
        <v>1400626</v>
      </c>
      <c r="J60" s="11">
        <v>16708</v>
      </c>
      <c r="K60" s="11">
        <v>1417334</v>
      </c>
      <c r="L60" s="11">
        <f>L62+L86+L115+L134+L144</f>
        <v>177801</v>
      </c>
      <c r="M60" s="11">
        <f t="shared" ref="M60:N60" si="15">M62+M86+M115+M134+M144</f>
        <v>70000</v>
      </c>
      <c r="N60" s="11">
        <f t="shared" si="15"/>
        <v>247801</v>
      </c>
      <c r="O60" s="11">
        <v>134968</v>
      </c>
      <c r="P60" s="11">
        <v>64248</v>
      </c>
      <c r="Q60" s="11">
        <v>199216</v>
      </c>
      <c r="R60" s="11">
        <f>R62+R86+R115+R134+R144</f>
        <v>2626115</v>
      </c>
      <c r="S60" s="11">
        <f t="shared" ref="S60" si="16">S62+S86+S115+S134+S144</f>
        <v>80585</v>
      </c>
      <c r="T60" s="21">
        <f>T62+T86+T115+T134+T144</f>
        <v>3033155</v>
      </c>
      <c r="U60" s="11">
        <v>711642</v>
      </c>
      <c r="V60" s="11">
        <v>107704</v>
      </c>
      <c r="W60" s="11">
        <v>819346</v>
      </c>
      <c r="X60" s="11">
        <v>1476840</v>
      </c>
      <c r="Y60" s="11">
        <v>-705</v>
      </c>
      <c r="Z60" s="11">
        <v>1476135</v>
      </c>
      <c r="AA60" s="11">
        <v>505807</v>
      </c>
      <c r="AB60" s="11">
        <v>353714</v>
      </c>
      <c r="AC60" s="21">
        <v>859721</v>
      </c>
      <c r="AD60" s="11">
        <v>1920053</v>
      </c>
      <c r="AE60" s="11">
        <v>289200</v>
      </c>
      <c r="AF60" s="11">
        <v>2209253</v>
      </c>
      <c r="AG60" s="11">
        <v>599348</v>
      </c>
      <c r="AH60" s="11">
        <v>333798</v>
      </c>
      <c r="AI60" s="11">
        <v>933146</v>
      </c>
      <c r="AJ60" s="11">
        <f>AJ63+AJ67+AJ80+AJ83+AJ85+AJ86+AJ115+AJ134+AJ144</f>
        <v>395287</v>
      </c>
      <c r="AK60" s="11">
        <f>AL60-AJ60</f>
        <v>24763</v>
      </c>
      <c r="AL60" s="21">
        <f>AL63+AL67+AL80+AL83+AL85+AL86+AL115+AL134+AL144</f>
        <v>420050</v>
      </c>
      <c r="AM60" s="11">
        <v>1952001</v>
      </c>
      <c r="AN60" s="11">
        <v>-492240</v>
      </c>
      <c r="AO60" s="21">
        <v>1459761</v>
      </c>
      <c r="AP60" s="11">
        <v>1371048</v>
      </c>
      <c r="AQ60" s="11">
        <v>237034</v>
      </c>
      <c r="AR60" s="17">
        <v>1608092</v>
      </c>
      <c r="AS60" s="11">
        <v>1043750</v>
      </c>
      <c r="AT60" s="11">
        <v>242039</v>
      </c>
      <c r="AU60" s="11">
        <v>1338326</v>
      </c>
      <c r="AV60" s="11">
        <v>1863844</v>
      </c>
      <c r="AW60" s="11">
        <f>AX60-AV60</f>
        <v>136500</v>
      </c>
      <c r="AX60" s="11">
        <v>2000344</v>
      </c>
      <c r="AY60" s="11">
        <v>185521</v>
      </c>
      <c r="AZ60" s="11">
        <v>116905</v>
      </c>
      <c r="BA60" s="11">
        <v>302426</v>
      </c>
      <c r="BB60" s="11">
        <f t="shared" si="5"/>
        <v>18821139</v>
      </c>
      <c r="BC60" s="10">
        <f t="shared" si="6"/>
        <v>2375152</v>
      </c>
      <c r="BD60" s="11">
        <f t="shared" si="7"/>
        <v>21575493</v>
      </c>
      <c r="BE60" s="11">
        <v>8662188</v>
      </c>
      <c r="BF60" s="11">
        <v>277090</v>
      </c>
      <c r="BG60" s="11">
        <v>8939278</v>
      </c>
    </row>
    <row r="61" spans="1:59" ht="39" x14ac:dyDescent="0.25">
      <c r="A61" s="8" t="s">
        <v>64</v>
      </c>
      <c r="B61" s="5" t="s">
        <v>65</v>
      </c>
      <c r="C61" s="9"/>
      <c r="D61" s="9"/>
      <c r="E61" s="9"/>
      <c r="F61" s="9">
        <v>941181</v>
      </c>
      <c r="G61" s="9">
        <v>502200</v>
      </c>
      <c r="H61" s="9">
        <v>1443381</v>
      </c>
      <c r="I61" s="9">
        <v>222500</v>
      </c>
      <c r="J61" s="9">
        <v>35050</v>
      </c>
      <c r="K61" s="9">
        <v>257550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2">
        <f t="shared" ref="AW61:AW124" si="17">AX61-AV61</f>
        <v>0</v>
      </c>
      <c r="AX61" s="9"/>
      <c r="AY61" s="9"/>
      <c r="AZ61" s="9"/>
      <c r="BA61" s="9"/>
      <c r="BB61" s="9">
        <f t="shared" si="5"/>
        <v>1163681</v>
      </c>
      <c r="BC61" s="9">
        <f t="shared" si="6"/>
        <v>537250</v>
      </c>
      <c r="BD61" s="9">
        <f t="shared" si="7"/>
        <v>1700931</v>
      </c>
      <c r="BE61" s="9"/>
      <c r="BF61" s="9"/>
      <c r="BG61" s="9"/>
    </row>
    <row r="62" spans="1:59" x14ac:dyDescent="0.25">
      <c r="A62" s="18" t="s">
        <v>13</v>
      </c>
      <c r="B62" s="5" t="s">
        <v>14</v>
      </c>
      <c r="C62" s="9">
        <v>312570</v>
      </c>
      <c r="D62" s="9">
        <v>37040</v>
      </c>
      <c r="E62" s="9">
        <v>349610</v>
      </c>
      <c r="F62" s="9">
        <v>615000</v>
      </c>
      <c r="G62" s="9">
        <v>371900</v>
      </c>
      <c r="H62" s="9">
        <v>986900</v>
      </c>
      <c r="I62" s="9">
        <v>222500</v>
      </c>
      <c r="J62" s="9">
        <v>35050</v>
      </c>
      <c r="K62" s="9">
        <v>257550</v>
      </c>
      <c r="L62" s="9">
        <v>23100</v>
      </c>
      <c r="M62" s="9">
        <v>70000</v>
      </c>
      <c r="N62" s="9">
        <v>93100</v>
      </c>
      <c r="O62" s="9">
        <v>6440</v>
      </c>
      <c r="P62" s="9">
        <v>0</v>
      </c>
      <c r="Q62" s="9">
        <v>6440</v>
      </c>
      <c r="R62" s="9">
        <f>R63+R67+R73+R75+R77+R79+R80+R83+R85</f>
        <v>199150</v>
      </c>
      <c r="S62" s="9">
        <f t="shared" ref="S62" si="18">S63+S67+S73+S75+S77+S79+S80+S83+S85</f>
        <v>80585</v>
      </c>
      <c r="T62" s="9">
        <f>T63+T67+T73+T75+T77+T79+T80+T83+T85-1</f>
        <v>279734</v>
      </c>
      <c r="U62" s="9">
        <v>108970</v>
      </c>
      <c r="V62" s="9">
        <v>36708</v>
      </c>
      <c r="W62" s="9">
        <v>145678</v>
      </c>
      <c r="X62" s="9">
        <v>30500</v>
      </c>
      <c r="Y62" s="9">
        <v>0</v>
      </c>
      <c r="Z62" s="9">
        <v>30500</v>
      </c>
      <c r="AA62" s="9">
        <v>108227</v>
      </c>
      <c r="AB62" s="9">
        <v>101682</v>
      </c>
      <c r="AC62" s="9">
        <v>209909</v>
      </c>
      <c r="AD62" s="9">
        <v>70000</v>
      </c>
      <c r="AE62" s="9">
        <v>0</v>
      </c>
      <c r="AF62" s="9">
        <v>70000</v>
      </c>
      <c r="AG62" s="9">
        <v>10600</v>
      </c>
      <c r="AH62" s="9">
        <v>-195</v>
      </c>
      <c r="AI62" s="9">
        <v>10405</v>
      </c>
      <c r="AJ62" s="9"/>
      <c r="AK62" s="9"/>
      <c r="AL62" s="9"/>
      <c r="AM62" s="9">
        <v>110435</v>
      </c>
      <c r="AN62" s="9">
        <v>42100</v>
      </c>
      <c r="AO62" s="9">
        <v>152535</v>
      </c>
      <c r="AP62" s="9">
        <v>356584</v>
      </c>
      <c r="AQ62" s="9">
        <v>-33959</v>
      </c>
      <c r="AR62" s="9">
        <v>322625</v>
      </c>
      <c r="AS62" s="9">
        <v>184989</v>
      </c>
      <c r="AT62" s="9">
        <v>-59343</v>
      </c>
      <c r="AU62" s="9">
        <v>125646</v>
      </c>
      <c r="AV62" s="9">
        <v>106000</v>
      </c>
      <c r="AW62" s="12">
        <f t="shared" si="17"/>
        <v>31900</v>
      </c>
      <c r="AX62" s="9">
        <v>137900</v>
      </c>
      <c r="AY62" s="9">
        <v>45200</v>
      </c>
      <c r="AZ62" s="9">
        <v>39857</v>
      </c>
      <c r="BA62" s="9">
        <v>85057</v>
      </c>
      <c r="BB62" s="9">
        <f t="shared" si="5"/>
        <v>2510265</v>
      </c>
      <c r="BC62" s="9">
        <f t="shared" si="6"/>
        <v>753325</v>
      </c>
      <c r="BD62" s="9">
        <f t="shared" si="7"/>
        <v>3263589</v>
      </c>
      <c r="BE62" s="9">
        <v>8662188</v>
      </c>
      <c r="BF62" s="9">
        <v>277090</v>
      </c>
      <c r="BG62" s="9">
        <v>8939278</v>
      </c>
    </row>
    <row r="63" spans="1:59" ht="26.25" x14ac:dyDescent="0.25">
      <c r="A63" s="19" t="s">
        <v>13</v>
      </c>
      <c r="B63" s="5" t="s">
        <v>37</v>
      </c>
      <c r="C63" s="9">
        <v>197000</v>
      </c>
      <c r="D63" s="9">
        <v>22510</v>
      </c>
      <c r="E63" s="9">
        <v>219510</v>
      </c>
      <c r="F63" s="9">
        <v>535000</v>
      </c>
      <c r="G63" s="9">
        <v>221000</v>
      </c>
      <c r="H63" s="9">
        <v>756000</v>
      </c>
      <c r="I63" s="9">
        <v>126000</v>
      </c>
      <c r="J63" s="9">
        <v>0</v>
      </c>
      <c r="K63" s="9">
        <v>126000</v>
      </c>
      <c r="L63" s="9"/>
      <c r="M63" s="9">
        <v>2800</v>
      </c>
      <c r="N63" s="9">
        <v>2800</v>
      </c>
      <c r="O63" s="9">
        <v>5624</v>
      </c>
      <c r="P63" s="9">
        <v>-924</v>
      </c>
      <c r="Q63" s="9">
        <v>4700</v>
      </c>
      <c r="R63" s="9"/>
      <c r="S63" s="9"/>
      <c r="T63" s="9"/>
      <c r="U63" s="9">
        <v>6742</v>
      </c>
      <c r="V63" s="9">
        <v>29258</v>
      </c>
      <c r="W63" s="9">
        <v>36000</v>
      </c>
      <c r="X63" s="9">
        <v>13900</v>
      </c>
      <c r="Y63" s="9"/>
      <c r="Z63" s="9">
        <v>13900</v>
      </c>
      <c r="AA63" s="9">
        <v>53868</v>
      </c>
      <c r="AB63" s="9">
        <v>117082</v>
      </c>
      <c r="AC63" s="9">
        <v>170950</v>
      </c>
      <c r="AD63" s="9">
        <v>11500</v>
      </c>
      <c r="AE63" s="9">
        <v>0</v>
      </c>
      <c r="AF63" s="9">
        <v>11500</v>
      </c>
      <c r="AG63" s="9"/>
      <c r="AH63" s="9"/>
      <c r="AI63" s="9"/>
      <c r="AJ63" s="9">
        <v>16000</v>
      </c>
      <c r="AK63" s="9"/>
      <c r="AL63" s="9">
        <f>16000-1</f>
        <v>15999</v>
      </c>
      <c r="AM63" s="9">
        <v>15000</v>
      </c>
      <c r="AN63" s="9">
        <v>0</v>
      </c>
      <c r="AO63" s="9">
        <v>15000</v>
      </c>
      <c r="AP63" s="9">
        <v>36956</v>
      </c>
      <c r="AQ63" s="9">
        <v>-107</v>
      </c>
      <c r="AR63" s="9">
        <v>36849</v>
      </c>
      <c r="AS63" s="9">
        <v>27000</v>
      </c>
      <c r="AT63" s="9">
        <v>-13400</v>
      </c>
      <c r="AU63" s="9">
        <v>13600</v>
      </c>
      <c r="AV63" s="9">
        <v>48819</v>
      </c>
      <c r="AW63" s="12">
        <f t="shared" si="17"/>
        <v>25340</v>
      </c>
      <c r="AX63" s="9">
        <v>74159</v>
      </c>
      <c r="AY63" s="9">
        <v>2300</v>
      </c>
      <c r="AZ63" s="9">
        <v>3000</v>
      </c>
      <c r="BA63" s="9">
        <v>5300</v>
      </c>
      <c r="BB63" s="9">
        <f t="shared" si="5"/>
        <v>1095709</v>
      </c>
      <c r="BC63" s="9">
        <f t="shared" si="6"/>
        <v>406559</v>
      </c>
      <c r="BD63" s="9">
        <f t="shared" si="7"/>
        <v>1502267</v>
      </c>
      <c r="BE63" s="9">
        <v>3411202</v>
      </c>
      <c r="BF63" s="9">
        <v>84991</v>
      </c>
      <c r="BG63" s="9">
        <v>3496193</v>
      </c>
    </row>
    <row r="64" spans="1:59" x14ac:dyDescent="0.25">
      <c r="A64" s="8" t="s">
        <v>66</v>
      </c>
      <c r="B64" s="5" t="s">
        <v>67</v>
      </c>
      <c r="C64" s="9"/>
      <c r="D64" s="9"/>
      <c r="E64" s="9"/>
      <c r="F64" s="9">
        <v>339000</v>
      </c>
      <c r="G64" s="9">
        <v>-339000</v>
      </c>
      <c r="H64" s="9">
        <v>0</v>
      </c>
      <c r="I64" s="9"/>
      <c r="J64" s="9"/>
      <c r="K64" s="9"/>
      <c r="L64" s="9"/>
      <c r="M64" s="9"/>
      <c r="N64" s="9"/>
      <c r="O64" s="9">
        <v>4828</v>
      </c>
      <c r="P64" s="9">
        <v>-798</v>
      </c>
      <c r="Q64" s="9">
        <v>4030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12">
        <f t="shared" si="17"/>
        <v>0</v>
      </c>
      <c r="AX64" s="9"/>
      <c r="AY64" s="9"/>
      <c r="AZ64" s="9"/>
      <c r="BA64" s="9"/>
      <c r="BB64" s="9">
        <f t="shared" si="5"/>
        <v>343828</v>
      </c>
      <c r="BC64" s="9">
        <f t="shared" si="6"/>
        <v>-339798</v>
      </c>
      <c r="BD64" s="9">
        <f t="shared" si="7"/>
        <v>4030</v>
      </c>
      <c r="BE64" s="9"/>
      <c r="BF64" s="9"/>
      <c r="BG64" s="9"/>
    </row>
    <row r="65" spans="1:59" ht="26.25" x14ac:dyDescent="0.25">
      <c r="A65" s="8" t="s">
        <v>68</v>
      </c>
      <c r="B65" s="5" t="s">
        <v>69</v>
      </c>
      <c r="C65" s="9"/>
      <c r="D65" s="9"/>
      <c r="E65" s="9"/>
      <c r="F65" s="9">
        <v>140000</v>
      </c>
      <c r="G65" s="9">
        <v>616000</v>
      </c>
      <c r="H65" s="9">
        <v>756000</v>
      </c>
      <c r="I65" s="9"/>
      <c r="J65" s="9"/>
      <c r="K65" s="9"/>
      <c r="L65" s="9"/>
      <c r="M65" s="9">
        <v>2800</v>
      </c>
      <c r="N65" s="9">
        <v>2800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2">
        <f t="shared" si="17"/>
        <v>0</v>
      </c>
      <c r="AX65" s="9"/>
      <c r="AY65" s="9"/>
      <c r="AZ65" s="9"/>
      <c r="BA65" s="9"/>
      <c r="BB65" s="9">
        <f t="shared" si="5"/>
        <v>140000</v>
      </c>
      <c r="BC65" s="9">
        <f t="shared" si="6"/>
        <v>618800</v>
      </c>
      <c r="BD65" s="9">
        <f t="shared" si="7"/>
        <v>758800</v>
      </c>
      <c r="BE65" s="9"/>
      <c r="BF65" s="9"/>
      <c r="BG65" s="9"/>
    </row>
    <row r="66" spans="1:59" ht="26.25" x14ac:dyDescent="0.25">
      <c r="A66" s="8" t="s">
        <v>70</v>
      </c>
      <c r="B66" s="5" t="s">
        <v>71</v>
      </c>
      <c r="C66" s="9"/>
      <c r="D66" s="9"/>
      <c r="E66" s="9"/>
      <c r="F66" s="9">
        <v>56000</v>
      </c>
      <c r="G66" s="9">
        <v>-56000</v>
      </c>
      <c r="H66" s="9">
        <v>0</v>
      </c>
      <c r="I66" s="9"/>
      <c r="J66" s="9"/>
      <c r="K66" s="9"/>
      <c r="L66" s="9"/>
      <c r="M66" s="9"/>
      <c r="N66" s="9"/>
      <c r="O66" s="9">
        <v>796</v>
      </c>
      <c r="P66" s="9">
        <v>-126</v>
      </c>
      <c r="Q66" s="9">
        <v>670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2">
        <f t="shared" si="17"/>
        <v>0</v>
      </c>
      <c r="AX66" s="9"/>
      <c r="AY66" s="9"/>
      <c r="AZ66" s="9"/>
      <c r="BA66" s="9"/>
      <c r="BB66" s="9">
        <f t="shared" si="5"/>
        <v>56796</v>
      </c>
      <c r="BC66" s="9">
        <f t="shared" si="6"/>
        <v>-56126</v>
      </c>
      <c r="BD66" s="9">
        <f t="shared" si="7"/>
        <v>670</v>
      </c>
      <c r="BE66" s="9"/>
      <c r="BF66" s="9"/>
      <c r="BG66" s="9"/>
    </row>
    <row r="67" spans="1:59" ht="26.25" x14ac:dyDescent="0.25">
      <c r="A67" s="19" t="s">
        <v>19</v>
      </c>
      <c r="B67" s="5" t="s">
        <v>38</v>
      </c>
      <c r="C67" s="9">
        <v>80100</v>
      </c>
      <c r="D67" s="9">
        <v>15580</v>
      </c>
      <c r="E67" s="9">
        <v>95680</v>
      </c>
      <c r="F67" s="9">
        <v>48000</v>
      </c>
      <c r="G67" s="9">
        <v>114300</v>
      </c>
      <c r="H67" s="9">
        <v>162300</v>
      </c>
      <c r="I67" s="9">
        <v>72430</v>
      </c>
      <c r="J67" s="9">
        <v>35050</v>
      </c>
      <c r="K67" s="9">
        <v>107480</v>
      </c>
      <c r="L67" s="9">
        <v>20100</v>
      </c>
      <c r="M67" s="9">
        <v>70000</v>
      </c>
      <c r="N67" s="9">
        <v>90100</v>
      </c>
      <c r="O67" s="9">
        <v>756</v>
      </c>
      <c r="P67" s="9">
        <v>924</v>
      </c>
      <c r="Q67" s="9">
        <v>1680</v>
      </c>
      <c r="R67" s="9">
        <v>199150</v>
      </c>
      <c r="S67" s="9">
        <v>80585</v>
      </c>
      <c r="T67" s="9">
        <v>279735</v>
      </c>
      <c r="U67" s="9">
        <v>88728</v>
      </c>
      <c r="V67" s="9">
        <v>11200</v>
      </c>
      <c r="W67" s="9">
        <v>99928</v>
      </c>
      <c r="X67" s="9">
        <v>13890</v>
      </c>
      <c r="Y67" s="9"/>
      <c r="Z67" s="9">
        <v>13890</v>
      </c>
      <c r="AA67" s="9">
        <v>54359</v>
      </c>
      <c r="AB67" s="9">
        <v>-15400</v>
      </c>
      <c r="AC67" s="9">
        <v>38959</v>
      </c>
      <c r="AD67" s="9">
        <v>58500</v>
      </c>
      <c r="AE67" s="9">
        <v>0</v>
      </c>
      <c r="AF67" s="9">
        <v>58500</v>
      </c>
      <c r="AG67" s="9"/>
      <c r="AH67" s="9"/>
      <c r="AI67" s="9"/>
      <c r="AJ67" s="9">
        <v>7500</v>
      </c>
      <c r="AK67" s="9">
        <v>0</v>
      </c>
      <c r="AL67" s="9">
        <v>7500</v>
      </c>
      <c r="AM67" s="9">
        <v>93235</v>
      </c>
      <c r="AN67" s="9">
        <v>41100</v>
      </c>
      <c r="AO67" s="9">
        <v>134335</v>
      </c>
      <c r="AP67" s="9">
        <v>263050</v>
      </c>
      <c r="AQ67" s="9">
        <v>8412</v>
      </c>
      <c r="AR67" s="9">
        <v>271462</v>
      </c>
      <c r="AS67" s="9">
        <v>139907</v>
      </c>
      <c r="AT67" s="9">
        <v>-48243</v>
      </c>
      <c r="AU67" s="9">
        <v>91664</v>
      </c>
      <c r="AV67" s="9">
        <v>30500</v>
      </c>
      <c r="AW67" s="12">
        <f t="shared" si="17"/>
        <v>5410</v>
      </c>
      <c r="AX67" s="9">
        <v>35910</v>
      </c>
      <c r="AY67" s="9">
        <v>42600</v>
      </c>
      <c r="AZ67" s="9">
        <v>36992</v>
      </c>
      <c r="BA67" s="9">
        <v>79592</v>
      </c>
      <c r="BB67" s="9">
        <f t="shared" si="5"/>
        <v>1212805</v>
      </c>
      <c r="BC67" s="9">
        <f t="shared" si="6"/>
        <v>355910</v>
      </c>
      <c r="BD67" s="9">
        <f t="shared" si="7"/>
        <v>1568715</v>
      </c>
      <c r="BE67" s="9">
        <v>5230304</v>
      </c>
      <c r="BF67" s="9">
        <v>189387</v>
      </c>
      <c r="BG67" s="9">
        <v>5419691</v>
      </c>
    </row>
    <row r="68" spans="1:59" ht="39" x14ac:dyDescent="0.25">
      <c r="A68" s="8" t="s">
        <v>72</v>
      </c>
      <c r="B68" s="5" t="s">
        <v>73</v>
      </c>
      <c r="C68" s="9"/>
      <c r="D68" s="9"/>
      <c r="E68" s="9"/>
      <c r="F68" s="9">
        <v>5000</v>
      </c>
      <c r="G68" s="9">
        <v>3000</v>
      </c>
      <c r="H68" s="9">
        <v>8000</v>
      </c>
      <c r="I68" s="9"/>
      <c r="J68" s="9"/>
      <c r="K68" s="9"/>
      <c r="L68" s="9">
        <v>0</v>
      </c>
      <c r="M68" s="9"/>
      <c r="N68" s="9"/>
      <c r="O68" s="9">
        <v>100</v>
      </c>
      <c r="P68" s="9">
        <v>0</v>
      </c>
      <c r="Q68" s="9">
        <v>100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12">
        <f t="shared" si="17"/>
        <v>0</v>
      </c>
      <c r="AX68" s="9"/>
      <c r="AY68" s="9"/>
      <c r="AZ68" s="9"/>
      <c r="BA68" s="9"/>
      <c r="BB68" s="9">
        <f t="shared" si="5"/>
        <v>5100</v>
      </c>
      <c r="BC68" s="9">
        <f t="shared" si="6"/>
        <v>3000</v>
      </c>
      <c r="BD68" s="9">
        <f t="shared" si="7"/>
        <v>8100</v>
      </c>
      <c r="BE68" s="9"/>
      <c r="BF68" s="9"/>
      <c r="BG68" s="9"/>
    </row>
    <row r="69" spans="1:59" ht="39" x14ac:dyDescent="0.25">
      <c r="A69" s="8" t="s">
        <v>82</v>
      </c>
      <c r="B69" s="5" t="s">
        <v>83</v>
      </c>
      <c r="C69" s="9"/>
      <c r="D69" s="9"/>
      <c r="E69" s="9"/>
      <c r="F69" s="9">
        <v>3000</v>
      </c>
      <c r="G69" s="9">
        <v>20700</v>
      </c>
      <c r="H69" s="9">
        <v>23700</v>
      </c>
      <c r="I69" s="9"/>
      <c r="J69" s="9"/>
      <c r="K69" s="9"/>
      <c r="L69" s="9">
        <v>4100</v>
      </c>
      <c r="M69" s="9"/>
      <c r="N69" s="9">
        <v>4100</v>
      </c>
      <c r="O69" s="9">
        <v>200</v>
      </c>
      <c r="P69" s="9">
        <v>0</v>
      </c>
      <c r="Q69" s="9">
        <v>200</v>
      </c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2">
        <f t="shared" si="17"/>
        <v>0</v>
      </c>
      <c r="AX69" s="9"/>
      <c r="AY69" s="9"/>
      <c r="AZ69" s="9"/>
      <c r="BA69" s="9"/>
      <c r="BB69" s="9">
        <f t="shared" si="5"/>
        <v>7300</v>
      </c>
      <c r="BC69" s="9">
        <f t="shared" si="6"/>
        <v>20700</v>
      </c>
      <c r="BD69" s="9">
        <f t="shared" si="7"/>
        <v>28000</v>
      </c>
      <c r="BE69" s="9"/>
      <c r="BF69" s="9"/>
      <c r="BG69" s="9"/>
    </row>
    <row r="70" spans="1:59" ht="26.25" x14ac:dyDescent="0.25">
      <c r="A70" s="8" t="s">
        <v>74</v>
      </c>
      <c r="B70" s="5" t="s">
        <v>75</v>
      </c>
      <c r="C70" s="9"/>
      <c r="D70" s="9"/>
      <c r="E70" s="9"/>
      <c r="F70" s="9">
        <v>26000</v>
      </c>
      <c r="G70" s="9">
        <v>49900</v>
      </c>
      <c r="H70" s="9">
        <v>75900</v>
      </c>
      <c r="I70" s="9"/>
      <c r="J70" s="9"/>
      <c r="K70" s="9"/>
      <c r="L70" s="9">
        <v>4000</v>
      </c>
      <c r="M70" s="9">
        <v>70000</v>
      </c>
      <c r="N70" s="9">
        <v>74000</v>
      </c>
      <c r="O70" s="9"/>
      <c r="P70" s="9">
        <v>1170</v>
      </c>
      <c r="Q70" s="9">
        <v>1170</v>
      </c>
      <c r="R70" s="9">
        <v>199150</v>
      </c>
      <c r="S70" s="9">
        <v>80585</v>
      </c>
      <c r="T70" s="9">
        <v>279735</v>
      </c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12">
        <f t="shared" si="17"/>
        <v>0</v>
      </c>
      <c r="AX70" s="9"/>
      <c r="AY70" s="9"/>
      <c r="AZ70" s="9"/>
      <c r="BA70" s="9"/>
      <c r="BB70" s="9">
        <f t="shared" si="5"/>
        <v>229150</v>
      </c>
      <c r="BC70" s="9">
        <f t="shared" si="6"/>
        <v>201655</v>
      </c>
      <c r="BD70" s="9">
        <f t="shared" si="7"/>
        <v>430805</v>
      </c>
      <c r="BE70" s="9"/>
      <c r="BF70" s="9"/>
      <c r="BG70" s="9"/>
    </row>
    <row r="71" spans="1:59" ht="51.75" x14ac:dyDescent="0.25">
      <c r="A71" s="8" t="s">
        <v>84</v>
      </c>
      <c r="B71" s="5" t="s">
        <v>85</v>
      </c>
      <c r="C71" s="9"/>
      <c r="D71" s="9"/>
      <c r="E71" s="9"/>
      <c r="F71" s="9">
        <v>0</v>
      </c>
      <c r="G71" s="9">
        <v>0</v>
      </c>
      <c r="H71" s="9">
        <v>0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2">
        <f t="shared" si="17"/>
        <v>0</v>
      </c>
      <c r="AX71" s="9"/>
      <c r="AY71" s="9"/>
      <c r="AZ71" s="9"/>
      <c r="BA71" s="9"/>
      <c r="BB71" s="9">
        <f t="shared" si="5"/>
        <v>0</v>
      </c>
      <c r="BC71" s="9">
        <f t="shared" si="6"/>
        <v>0</v>
      </c>
      <c r="BD71" s="9">
        <f t="shared" si="7"/>
        <v>0</v>
      </c>
      <c r="BE71" s="9"/>
      <c r="BF71" s="9"/>
      <c r="BG71" s="9"/>
    </row>
    <row r="72" spans="1:59" ht="51.75" x14ac:dyDescent="0.25">
      <c r="A72" s="8" t="s">
        <v>80</v>
      </c>
      <c r="B72" s="5" t="s">
        <v>81</v>
      </c>
      <c r="C72" s="9"/>
      <c r="D72" s="9"/>
      <c r="E72" s="9"/>
      <c r="F72" s="9">
        <v>14000</v>
      </c>
      <c r="G72" s="9">
        <v>40700</v>
      </c>
      <c r="H72" s="9">
        <v>54700</v>
      </c>
      <c r="I72" s="9"/>
      <c r="J72" s="9"/>
      <c r="K72" s="9"/>
      <c r="L72" s="9">
        <v>12000</v>
      </c>
      <c r="M72" s="9"/>
      <c r="N72" s="9">
        <v>12000</v>
      </c>
      <c r="O72" s="9">
        <v>456</v>
      </c>
      <c r="P72" s="9">
        <v>-246</v>
      </c>
      <c r="Q72" s="9">
        <v>210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12">
        <f t="shared" si="17"/>
        <v>0</v>
      </c>
      <c r="AX72" s="9"/>
      <c r="AY72" s="9"/>
      <c r="AZ72" s="9"/>
      <c r="BA72" s="9"/>
      <c r="BB72" s="9">
        <f t="shared" si="5"/>
        <v>26456</v>
      </c>
      <c r="BC72" s="9">
        <f t="shared" si="6"/>
        <v>40454</v>
      </c>
      <c r="BD72" s="9">
        <f t="shared" si="7"/>
        <v>66910</v>
      </c>
      <c r="BE72" s="9"/>
      <c r="BF72" s="9"/>
      <c r="BG72" s="9"/>
    </row>
    <row r="73" spans="1:59" ht="26.25" x14ac:dyDescent="0.25">
      <c r="A73" s="19" t="s">
        <v>20</v>
      </c>
      <c r="B73" s="5" t="s">
        <v>42</v>
      </c>
      <c r="C73" s="9">
        <v>150</v>
      </c>
      <c r="D73" s="9">
        <v>-50</v>
      </c>
      <c r="E73" s="9">
        <v>100</v>
      </c>
      <c r="F73" s="9">
        <v>0</v>
      </c>
      <c r="G73" s="9">
        <v>300</v>
      </c>
      <c r="H73" s="9">
        <v>300</v>
      </c>
      <c r="I73" s="9">
        <v>570</v>
      </c>
      <c r="J73" s="9">
        <v>0</v>
      </c>
      <c r="K73" s="9">
        <v>570</v>
      </c>
      <c r="L73" s="9"/>
      <c r="M73" s="9"/>
      <c r="N73" s="9"/>
      <c r="O73" s="9">
        <v>60</v>
      </c>
      <c r="P73" s="9">
        <v>0</v>
      </c>
      <c r="Q73" s="9">
        <v>60</v>
      </c>
      <c r="R73" s="9"/>
      <c r="S73" s="9"/>
      <c r="T73" s="9"/>
      <c r="U73" s="9"/>
      <c r="V73" s="9"/>
      <c r="W73" s="9"/>
      <c r="X73" s="9">
        <v>600</v>
      </c>
      <c r="Y73" s="9"/>
      <c r="Z73" s="9">
        <v>600</v>
      </c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>
        <v>200</v>
      </c>
      <c r="AN73" s="9">
        <v>0</v>
      </c>
      <c r="AO73" s="9">
        <v>200</v>
      </c>
      <c r="AP73" s="9">
        <v>7578</v>
      </c>
      <c r="AQ73" s="9">
        <v>-4786</v>
      </c>
      <c r="AR73" s="9">
        <v>2792</v>
      </c>
      <c r="AS73" s="9">
        <v>4280</v>
      </c>
      <c r="AT73" s="9">
        <v>-1700</v>
      </c>
      <c r="AU73" s="9">
        <v>2580</v>
      </c>
      <c r="AV73" s="9"/>
      <c r="AW73" s="12">
        <f t="shared" si="17"/>
        <v>1150</v>
      </c>
      <c r="AX73" s="9">
        <v>1150</v>
      </c>
      <c r="AY73" s="9">
        <v>300</v>
      </c>
      <c r="AZ73" s="9">
        <v>-135</v>
      </c>
      <c r="BA73" s="9">
        <v>165</v>
      </c>
      <c r="BB73" s="9">
        <f t="shared" si="5"/>
        <v>13738</v>
      </c>
      <c r="BC73" s="9">
        <f t="shared" si="6"/>
        <v>-5221</v>
      </c>
      <c r="BD73" s="9">
        <f t="shared" si="7"/>
        <v>8517</v>
      </c>
      <c r="BE73" s="9">
        <v>20682</v>
      </c>
      <c r="BF73" s="9">
        <v>2712</v>
      </c>
      <c r="BG73" s="9">
        <v>23394</v>
      </c>
    </row>
    <row r="74" spans="1:59" ht="39" x14ac:dyDescent="0.25">
      <c r="A74" s="8" t="s">
        <v>86</v>
      </c>
      <c r="B74" s="5" t="s">
        <v>87</v>
      </c>
      <c r="C74" s="9"/>
      <c r="D74" s="9"/>
      <c r="E74" s="9"/>
      <c r="F74" s="9">
        <v>0</v>
      </c>
      <c r="G74" s="9">
        <v>300</v>
      </c>
      <c r="H74" s="9">
        <v>300</v>
      </c>
      <c r="I74" s="9"/>
      <c r="J74" s="9"/>
      <c r="K74" s="9"/>
      <c r="L74" s="9"/>
      <c r="M74" s="9"/>
      <c r="N74" s="9"/>
      <c r="O74" s="9">
        <v>60</v>
      </c>
      <c r="P74" s="9">
        <v>0</v>
      </c>
      <c r="Q74" s="9">
        <v>60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12">
        <f t="shared" si="17"/>
        <v>0</v>
      </c>
      <c r="AX74" s="9"/>
      <c r="AY74" s="9"/>
      <c r="AZ74" s="9"/>
      <c r="BA74" s="9"/>
      <c r="BB74" s="9">
        <f t="shared" ref="BB74:BB137" si="19">C74+F74+I74+L74+O74+R74+U74+X74+AA74+AD74+AG74+AJ74+AM74+AP74+AS74+AV74+AY74</f>
        <v>60</v>
      </c>
      <c r="BC74" s="9">
        <f t="shared" ref="BC74:BC137" si="20">D74+G74+J74+M74+P74+S74+V74+Y74+AB74+AE74+AH74+AK74+AN74+AQ74+AT74+AW74+AZ74</f>
        <v>300</v>
      </c>
      <c r="BD74" s="9">
        <f t="shared" ref="BD74:BD137" si="21">E74+H74+K74+N74+Q74+T74+W74+Z74+AC74+AF74+AI74+AL74+AO74+AR74+AU74+AX74+BA74</f>
        <v>360</v>
      </c>
      <c r="BE74" s="9"/>
      <c r="BF74" s="9"/>
      <c r="BG74" s="9"/>
    </row>
    <row r="75" spans="1:59" ht="77.25" x14ac:dyDescent="0.25">
      <c r="A75" s="19" t="s">
        <v>21</v>
      </c>
      <c r="B75" s="5" t="s">
        <v>41</v>
      </c>
      <c r="C75" s="9">
        <v>800</v>
      </c>
      <c r="D75" s="9">
        <v>0</v>
      </c>
      <c r="E75" s="9">
        <v>800</v>
      </c>
      <c r="F75" s="9">
        <v>1000</v>
      </c>
      <c r="G75" s="9">
        <v>10000</v>
      </c>
      <c r="H75" s="9">
        <v>11000</v>
      </c>
      <c r="I75" s="9">
        <v>20000</v>
      </c>
      <c r="J75" s="9">
        <v>0</v>
      </c>
      <c r="K75" s="9">
        <v>20000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>
        <v>681</v>
      </c>
      <c r="AW75" s="12">
        <f t="shared" si="17"/>
        <v>0</v>
      </c>
      <c r="AX75" s="9">
        <v>681</v>
      </c>
      <c r="AY75" s="9"/>
      <c r="AZ75" s="9"/>
      <c r="BA75" s="9"/>
      <c r="BB75" s="9">
        <f t="shared" si="19"/>
        <v>22481</v>
      </c>
      <c r="BC75" s="9">
        <f t="shared" si="20"/>
        <v>10000</v>
      </c>
      <c r="BD75" s="9">
        <f t="shared" si="21"/>
        <v>32481</v>
      </c>
      <c r="BE75" s="9"/>
      <c r="BF75" s="9"/>
      <c r="BG75" s="9"/>
    </row>
    <row r="76" spans="1:59" ht="51.75" x14ac:dyDescent="0.25">
      <c r="A76" s="8" t="s">
        <v>88</v>
      </c>
      <c r="B76" s="5" t="s">
        <v>89</v>
      </c>
      <c r="C76" s="9"/>
      <c r="D76" s="9"/>
      <c r="E76" s="9"/>
      <c r="F76" s="9">
        <v>1000</v>
      </c>
      <c r="G76" s="9">
        <v>10000</v>
      </c>
      <c r="H76" s="9">
        <v>11000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12">
        <f t="shared" si="17"/>
        <v>0</v>
      </c>
      <c r="AX76" s="9"/>
      <c r="AY76" s="9"/>
      <c r="AZ76" s="9"/>
      <c r="BA76" s="9"/>
      <c r="BB76" s="9">
        <f t="shared" si="19"/>
        <v>1000</v>
      </c>
      <c r="BC76" s="9">
        <f t="shared" si="20"/>
        <v>10000</v>
      </c>
      <c r="BD76" s="9">
        <f t="shared" si="21"/>
        <v>11000</v>
      </c>
      <c r="BE76" s="9"/>
      <c r="BF76" s="9"/>
      <c r="BG76" s="9"/>
    </row>
    <row r="77" spans="1:59" x14ac:dyDescent="0.25">
      <c r="A77" s="19" t="s">
        <v>23</v>
      </c>
      <c r="B77" s="5" t="s">
        <v>39</v>
      </c>
      <c r="C77" s="9">
        <v>3000</v>
      </c>
      <c r="D77" s="9">
        <v>0</v>
      </c>
      <c r="E77" s="9">
        <v>3000</v>
      </c>
      <c r="F77" s="9">
        <v>0</v>
      </c>
      <c r="G77" s="9">
        <v>4300</v>
      </c>
      <c r="H77" s="9">
        <v>4300</v>
      </c>
      <c r="I77" s="22">
        <v>0</v>
      </c>
      <c r="J77" s="22">
        <v>0</v>
      </c>
      <c r="K77" s="22">
        <v>0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>
        <v>2000</v>
      </c>
      <c r="AN77" s="9">
        <v>1000</v>
      </c>
      <c r="AO77" s="9">
        <v>3000</v>
      </c>
      <c r="AP77" s="9"/>
      <c r="AQ77" s="9"/>
      <c r="AR77" s="9"/>
      <c r="AS77" s="9"/>
      <c r="AT77" s="9"/>
      <c r="AU77" s="9"/>
      <c r="AV77" s="9"/>
      <c r="AW77" s="12">
        <f t="shared" si="17"/>
        <v>0</v>
      </c>
      <c r="AX77" s="9"/>
      <c r="AY77" s="9"/>
      <c r="AZ77" s="9"/>
      <c r="BA77" s="9"/>
      <c r="BB77" s="9">
        <f t="shared" si="19"/>
        <v>5000</v>
      </c>
      <c r="BC77" s="9">
        <f t="shared" si="20"/>
        <v>5300</v>
      </c>
      <c r="BD77" s="9">
        <f t="shared" si="21"/>
        <v>10300</v>
      </c>
      <c r="BE77" s="9"/>
      <c r="BF77" s="9"/>
      <c r="BG77" s="9"/>
    </row>
    <row r="78" spans="1:59" x14ac:dyDescent="0.25">
      <c r="A78" s="8" t="s">
        <v>90</v>
      </c>
      <c r="B78" s="5" t="s">
        <v>91</v>
      </c>
      <c r="C78" s="9"/>
      <c r="D78" s="9"/>
      <c r="E78" s="9"/>
      <c r="F78" s="9">
        <v>0</v>
      </c>
      <c r="G78" s="9">
        <v>4300</v>
      </c>
      <c r="H78" s="9">
        <v>4300</v>
      </c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12">
        <f t="shared" si="17"/>
        <v>0</v>
      </c>
      <c r="AX78" s="9"/>
      <c r="AY78" s="9"/>
      <c r="AZ78" s="9"/>
      <c r="BA78" s="9"/>
      <c r="BB78" s="9">
        <f t="shared" si="19"/>
        <v>0</v>
      </c>
      <c r="BC78" s="9">
        <f t="shared" si="20"/>
        <v>4300</v>
      </c>
      <c r="BD78" s="9">
        <f t="shared" si="21"/>
        <v>4300</v>
      </c>
      <c r="BE78" s="9"/>
      <c r="BF78" s="9"/>
      <c r="BG78" s="9"/>
    </row>
    <row r="79" spans="1:59" ht="64.5" x14ac:dyDescent="0.25">
      <c r="A79" s="19">
        <v>41</v>
      </c>
      <c r="B79" s="5" t="s">
        <v>43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>
        <v>38000</v>
      </c>
      <c r="AQ79" s="9">
        <v>-38000</v>
      </c>
      <c r="AR79" s="9">
        <v>0</v>
      </c>
      <c r="AS79" s="9"/>
      <c r="AT79" s="9"/>
      <c r="AU79" s="9"/>
      <c r="AV79" s="9"/>
      <c r="AW79" s="12">
        <f t="shared" si="17"/>
        <v>0</v>
      </c>
      <c r="AX79" s="9"/>
      <c r="AY79" s="9"/>
      <c r="AZ79" s="9"/>
      <c r="BA79" s="9"/>
      <c r="BB79" s="9">
        <f t="shared" si="19"/>
        <v>38000</v>
      </c>
      <c r="BC79" s="9">
        <f t="shared" si="20"/>
        <v>-38000</v>
      </c>
      <c r="BD79" s="9">
        <f t="shared" si="21"/>
        <v>0</v>
      </c>
      <c r="BE79" s="9"/>
      <c r="BF79" s="9"/>
      <c r="BG79" s="9"/>
    </row>
    <row r="80" spans="1:59" ht="64.5" x14ac:dyDescent="0.25">
      <c r="A80" s="19" t="s">
        <v>22</v>
      </c>
      <c r="B80" s="5" t="s">
        <v>44</v>
      </c>
      <c r="C80" s="9">
        <v>31520</v>
      </c>
      <c r="D80" s="9">
        <v>-1000</v>
      </c>
      <c r="E80" s="9">
        <v>30520</v>
      </c>
      <c r="F80" s="9">
        <v>31000</v>
      </c>
      <c r="G80" s="9">
        <v>22000</v>
      </c>
      <c r="H80" s="9">
        <v>53000</v>
      </c>
      <c r="I80" s="9">
        <v>3500</v>
      </c>
      <c r="J80" s="9">
        <v>0</v>
      </c>
      <c r="K80" s="9">
        <v>3500</v>
      </c>
      <c r="L80" s="9">
        <v>3000</v>
      </c>
      <c r="M80" s="9"/>
      <c r="N80" s="9">
        <v>3000</v>
      </c>
      <c r="O80" s="9"/>
      <c r="P80" s="9"/>
      <c r="Q80" s="9"/>
      <c r="R80" s="9"/>
      <c r="S80" s="9"/>
      <c r="T80" s="9"/>
      <c r="U80" s="9">
        <v>13500</v>
      </c>
      <c r="V80" s="9">
        <v>-3750</v>
      </c>
      <c r="W80" s="9">
        <v>9750</v>
      </c>
      <c r="X80" s="9">
        <v>2110</v>
      </c>
      <c r="Y80" s="9"/>
      <c r="Z80" s="9">
        <v>2110</v>
      </c>
      <c r="AA80" s="9"/>
      <c r="AB80" s="9"/>
      <c r="AC80" s="9"/>
      <c r="AD80" s="9"/>
      <c r="AE80" s="9"/>
      <c r="AF80" s="9"/>
      <c r="AG80" s="9">
        <v>10600</v>
      </c>
      <c r="AH80" s="9">
        <v>-195</v>
      </c>
      <c r="AI80" s="9">
        <v>10405</v>
      </c>
      <c r="AJ80" s="22">
        <v>9364</v>
      </c>
      <c r="AK80" s="22">
        <v>0</v>
      </c>
      <c r="AL80" s="22">
        <v>9364</v>
      </c>
      <c r="AM80" s="9"/>
      <c r="AN80" s="9"/>
      <c r="AO80" s="9"/>
      <c r="AP80" s="9">
        <v>11000</v>
      </c>
      <c r="AQ80" s="9">
        <v>522</v>
      </c>
      <c r="AR80" s="9">
        <v>11522</v>
      </c>
      <c r="AS80" s="9">
        <v>13802</v>
      </c>
      <c r="AT80" s="9">
        <v>4000</v>
      </c>
      <c r="AU80" s="9">
        <v>17802</v>
      </c>
      <c r="AV80" s="9">
        <v>26000</v>
      </c>
      <c r="AW80" s="12">
        <f t="shared" si="17"/>
        <v>0</v>
      </c>
      <c r="AX80" s="9">
        <v>26000</v>
      </c>
      <c r="AY80" s="9"/>
      <c r="AZ80" s="9"/>
      <c r="BA80" s="9"/>
      <c r="BB80" s="9">
        <f t="shared" si="19"/>
        <v>155396</v>
      </c>
      <c r="BC80" s="9">
        <f t="shared" si="20"/>
        <v>21577</v>
      </c>
      <c r="BD80" s="9">
        <f t="shared" si="21"/>
        <v>176973</v>
      </c>
      <c r="BE80" s="9"/>
      <c r="BF80" s="9"/>
      <c r="BG80" s="9"/>
    </row>
    <row r="81" spans="1:59" ht="26.25" x14ac:dyDescent="0.25">
      <c r="A81" s="8" t="s">
        <v>92</v>
      </c>
      <c r="B81" s="5" t="s">
        <v>93</v>
      </c>
      <c r="C81" s="9"/>
      <c r="D81" s="9"/>
      <c r="E81" s="9"/>
      <c r="F81" s="9">
        <v>31000</v>
      </c>
      <c r="G81" s="9">
        <v>20000</v>
      </c>
      <c r="H81" s="9">
        <v>51000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12">
        <f t="shared" si="17"/>
        <v>0</v>
      </c>
      <c r="AX81" s="9"/>
      <c r="AY81" s="9"/>
      <c r="AZ81" s="9"/>
      <c r="BA81" s="9"/>
      <c r="BB81" s="9">
        <f t="shared" si="19"/>
        <v>31000</v>
      </c>
      <c r="BC81" s="9">
        <f t="shared" si="20"/>
        <v>20000</v>
      </c>
      <c r="BD81" s="9">
        <f t="shared" si="21"/>
        <v>51000</v>
      </c>
      <c r="BE81" s="9"/>
      <c r="BF81" s="9"/>
      <c r="BG81" s="9"/>
    </row>
    <row r="82" spans="1:59" ht="64.5" customHeight="1" x14ac:dyDescent="0.25">
      <c r="A82" s="8" t="s">
        <v>94</v>
      </c>
      <c r="B82" s="5" t="s">
        <v>95</v>
      </c>
      <c r="C82" s="9"/>
      <c r="D82" s="9"/>
      <c r="E82" s="9"/>
      <c r="F82" s="9">
        <v>0</v>
      </c>
      <c r="G82" s="9">
        <v>2000</v>
      </c>
      <c r="H82" s="9">
        <v>2000</v>
      </c>
      <c r="I82" s="9"/>
      <c r="J82" s="9"/>
      <c r="K82" s="9"/>
      <c r="L82" s="9">
        <v>3000</v>
      </c>
      <c r="M82" s="9"/>
      <c r="N82" s="9">
        <v>3000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12">
        <f t="shared" si="17"/>
        <v>0</v>
      </c>
      <c r="AX82" s="9"/>
      <c r="AY82" s="9"/>
      <c r="AZ82" s="9"/>
      <c r="BA82" s="9"/>
      <c r="BB82" s="9">
        <f t="shared" si="19"/>
        <v>3000</v>
      </c>
      <c r="BC82" s="9">
        <f t="shared" si="20"/>
        <v>2000</v>
      </c>
      <c r="BD82" s="9">
        <f t="shared" si="21"/>
        <v>5000</v>
      </c>
      <c r="BE82" s="9"/>
      <c r="BF82" s="9"/>
      <c r="BG82" s="9"/>
    </row>
    <row r="83" spans="1:59" ht="63" customHeight="1" x14ac:dyDescent="0.25">
      <c r="A83" s="19" t="s">
        <v>24</v>
      </c>
      <c r="B83" s="5" t="s">
        <v>40</v>
      </c>
      <c r="C83" s="9"/>
      <c r="D83" s="9"/>
      <c r="E83" s="9"/>
      <c r="F83" s="9">
        <v>0</v>
      </c>
      <c r="G83" s="9">
        <v>0</v>
      </c>
      <c r="H83" s="9">
        <v>0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2">
        <f t="shared" si="17"/>
        <v>0</v>
      </c>
      <c r="AX83" s="9"/>
      <c r="AY83" s="9"/>
      <c r="AZ83" s="9"/>
      <c r="BA83" s="9"/>
      <c r="BB83" s="9">
        <f t="shared" si="19"/>
        <v>0</v>
      </c>
      <c r="BC83" s="9">
        <f t="shared" si="20"/>
        <v>0</v>
      </c>
      <c r="BD83" s="9">
        <f t="shared" si="21"/>
        <v>0</v>
      </c>
      <c r="BE83" s="9"/>
      <c r="BF83" s="9"/>
      <c r="BG83" s="9"/>
    </row>
    <row r="84" spans="1:59" ht="51" customHeight="1" x14ac:dyDescent="0.25">
      <c r="A84" s="8" t="s">
        <v>96</v>
      </c>
      <c r="B84" s="5" t="s">
        <v>97</v>
      </c>
      <c r="C84" s="9"/>
      <c r="D84" s="9"/>
      <c r="E84" s="9"/>
      <c r="F84" s="9">
        <v>0</v>
      </c>
      <c r="G84" s="9">
        <v>0</v>
      </c>
      <c r="H84" s="9">
        <v>0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12">
        <f t="shared" si="17"/>
        <v>0</v>
      </c>
      <c r="AX84" s="9"/>
      <c r="AY84" s="9"/>
      <c r="AZ84" s="9"/>
      <c r="BA84" s="9"/>
      <c r="BB84" s="9">
        <f t="shared" si="19"/>
        <v>0</v>
      </c>
      <c r="BC84" s="9">
        <f t="shared" si="20"/>
        <v>0</v>
      </c>
      <c r="BD84" s="9">
        <f t="shared" si="21"/>
        <v>0</v>
      </c>
      <c r="BE84" s="9"/>
      <c r="BF84" s="9"/>
      <c r="BG84" s="9"/>
    </row>
    <row r="85" spans="1:59" ht="63" customHeight="1" x14ac:dyDescent="0.25">
      <c r="A85" s="19">
        <v>54</v>
      </c>
      <c r="B85" s="5" t="s">
        <v>140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>
        <v>2665</v>
      </c>
      <c r="AK85" s="9"/>
      <c r="AL85" s="9">
        <v>2665</v>
      </c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2">
        <f t="shared" si="17"/>
        <v>0</v>
      </c>
      <c r="AX85" s="9"/>
      <c r="AY85" s="9"/>
      <c r="AZ85" s="9"/>
      <c r="BA85" s="9"/>
      <c r="BB85" s="9">
        <f t="shared" si="19"/>
        <v>2665</v>
      </c>
      <c r="BC85" s="9">
        <f t="shared" si="20"/>
        <v>0</v>
      </c>
      <c r="BD85" s="9">
        <f t="shared" si="21"/>
        <v>2665</v>
      </c>
      <c r="BE85" s="9"/>
      <c r="BF85" s="9"/>
      <c r="BG85" s="9"/>
    </row>
    <row r="86" spans="1:59" ht="39" x14ac:dyDescent="0.25">
      <c r="A86" s="18" t="s">
        <v>7</v>
      </c>
      <c r="B86" s="5" t="s">
        <v>8</v>
      </c>
      <c r="C86" s="9">
        <v>1029270</v>
      </c>
      <c r="D86" s="9">
        <v>4526</v>
      </c>
      <c r="E86" s="9">
        <v>1033796</v>
      </c>
      <c r="F86" s="9">
        <v>257000</v>
      </c>
      <c r="G86" s="9">
        <v>0</v>
      </c>
      <c r="H86" s="9">
        <v>257000</v>
      </c>
      <c r="I86" s="9">
        <v>898740</v>
      </c>
      <c r="J86" s="9">
        <v>-204400</v>
      </c>
      <c r="K86" s="9">
        <v>694340</v>
      </c>
      <c r="L86" s="9">
        <v>111400</v>
      </c>
      <c r="M86" s="9"/>
      <c r="N86" s="9">
        <v>111400</v>
      </c>
      <c r="O86" s="9">
        <v>128528</v>
      </c>
      <c r="P86" s="9">
        <v>26820</v>
      </c>
      <c r="Q86" s="9">
        <v>155348</v>
      </c>
      <c r="R86" s="9">
        <f>R87+R91+R97+R99+R101+R103+R105+R109</f>
        <v>2374539</v>
      </c>
      <c r="S86" s="9">
        <f t="shared" ref="S86:T86" si="22">S87+S91+S97+S99+S101+S103+S105+S109</f>
        <v>0</v>
      </c>
      <c r="T86" s="9">
        <f t="shared" si="22"/>
        <v>2700995</v>
      </c>
      <c r="U86" s="9">
        <v>524597</v>
      </c>
      <c r="V86" s="9">
        <v>-55730</v>
      </c>
      <c r="W86" s="9">
        <v>468867</v>
      </c>
      <c r="X86" s="9">
        <v>1395350</v>
      </c>
      <c r="Y86" s="9">
        <v>-29075</v>
      </c>
      <c r="Z86" s="9">
        <v>1366275</v>
      </c>
      <c r="AA86" s="9">
        <v>397580</v>
      </c>
      <c r="AB86" s="9">
        <v>158457</v>
      </c>
      <c r="AC86" s="9">
        <v>556037</v>
      </c>
      <c r="AD86" s="9">
        <v>1648000</v>
      </c>
      <c r="AE86" s="9">
        <v>0</v>
      </c>
      <c r="AF86" s="9">
        <v>1648000</v>
      </c>
      <c r="AG86" s="9">
        <v>101048</v>
      </c>
      <c r="AH86" s="9">
        <v>-3689</v>
      </c>
      <c r="AI86" s="9">
        <v>97359</v>
      </c>
      <c r="AJ86" s="9">
        <v>358258</v>
      </c>
      <c r="AK86" s="9">
        <v>-32997</v>
      </c>
      <c r="AL86" s="9">
        <v>325261</v>
      </c>
      <c r="AM86" s="9">
        <v>1807075</v>
      </c>
      <c r="AN86" s="9">
        <v>-560200</v>
      </c>
      <c r="AO86" s="23">
        <v>1246875</v>
      </c>
      <c r="AP86" s="9">
        <v>316000</v>
      </c>
      <c r="AQ86" s="9">
        <v>89901</v>
      </c>
      <c r="AR86" s="9">
        <v>405901</v>
      </c>
      <c r="AS86" s="9">
        <v>340225</v>
      </c>
      <c r="AT86" s="9">
        <v>200548</v>
      </c>
      <c r="AU86" s="9">
        <v>540773</v>
      </c>
      <c r="AV86" s="9">
        <v>1699700</v>
      </c>
      <c r="AW86" s="12">
        <f t="shared" si="17"/>
        <v>31200</v>
      </c>
      <c r="AX86" s="9">
        <v>1730900</v>
      </c>
      <c r="AY86" s="9">
        <v>98091</v>
      </c>
      <c r="AZ86" s="9">
        <v>41371</v>
      </c>
      <c r="BA86" s="9">
        <v>139462</v>
      </c>
      <c r="BB86" s="9">
        <f t="shared" si="19"/>
        <v>13485401</v>
      </c>
      <c r="BC86" s="9">
        <f t="shared" si="20"/>
        <v>-333268</v>
      </c>
      <c r="BD86" s="9">
        <f t="shared" si="21"/>
        <v>13478589</v>
      </c>
      <c r="BE86" s="9"/>
      <c r="BF86" s="9"/>
      <c r="BG86" s="9"/>
    </row>
    <row r="87" spans="1:59" ht="26.25" x14ac:dyDescent="0.25">
      <c r="A87" s="19" t="s">
        <v>13</v>
      </c>
      <c r="B87" s="5" t="s">
        <v>37</v>
      </c>
      <c r="C87" s="9">
        <v>22000</v>
      </c>
      <c r="D87" s="9">
        <v>-2500</v>
      </c>
      <c r="E87" s="9">
        <v>19500</v>
      </c>
      <c r="F87" s="9">
        <v>72000</v>
      </c>
      <c r="G87" s="9">
        <v>23000</v>
      </c>
      <c r="H87" s="9">
        <v>95000</v>
      </c>
      <c r="I87" s="9">
        <v>289500</v>
      </c>
      <c r="J87" s="9">
        <v>-180000</v>
      </c>
      <c r="K87" s="9">
        <v>109500</v>
      </c>
      <c r="L87" s="9">
        <v>10000</v>
      </c>
      <c r="M87" s="9"/>
      <c r="N87" s="9">
        <v>10000</v>
      </c>
      <c r="O87" s="9">
        <v>39266</v>
      </c>
      <c r="P87" s="9">
        <v>12524</v>
      </c>
      <c r="Q87" s="9">
        <v>51790</v>
      </c>
      <c r="R87" s="9">
        <f>R88+R89+R90</f>
        <v>271285</v>
      </c>
      <c r="S87" s="9"/>
      <c r="T87" s="9">
        <v>420049</v>
      </c>
      <c r="U87" s="9">
        <v>126550</v>
      </c>
      <c r="V87" s="9">
        <v>0</v>
      </c>
      <c r="W87" s="9">
        <v>126550</v>
      </c>
      <c r="X87" s="9">
        <v>873155</v>
      </c>
      <c r="Y87" s="9">
        <v>51018</v>
      </c>
      <c r="Z87" s="9">
        <v>924173</v>
      </c>
      <c r="AA87" s="9">
        <v>208742</v>
      </c>
      <c r="AB87" s="9">
        <v>64075</v>
      </c>
      <c r="AC87" s="9">
        <v>272817</v>
      </c>
      <c r="AD87" s="9">
        <v>68000</v>
      </c>
      <c r="AE87" s="9">
        <v>0</v>
      </c>
      <c r="AF87" s="9">
        <v>68000</v>
      </c>
      <c r="AG87" s="9">
        <v>28700</v>
      </c>
      <c r="AH87" s="9">
        <v>600</v>
      </c>
      <c r="AI87" s="9">
        <v>29300</v>
      </c>
      <c r="AJ87" s="22">
        <v>30333</v>
      </c>
      <c r="AK87" s="22">
        <v>21000</v>
      </c>
      <c r="AL87" s="22">
        <v>51333</v>
      </c>
      <c r="AM87" s="9">
        <v>387375</v>
      </c>
      <c r="AN87" s="9">
        <v>50000</v>
      </c>
      <c r="AO87" s="9">
        <v>437375</v>
      </c>
      <c r="AP87" s="9">
        <v>65695</v>
      </c>
      <c r="AQ87" s="9">
        <v>1213</v>
      </c>
      <c r="AR87" s="9">
        <v>66908</v>
      </c>
      <c r="AS87" s="9"/>
      <c r="AT87" s="9"/>
      <c r="AU87" s="9"/>
      <c r="AV87" s="9">
        <v>279000</v>
      </c>
      <c r="AW87" s="12">
        <f t="shared" si="17"/>
        <v>29000</v>
      </c>
      <c r="AX87" s="9">
        <v>308000</v>
      </c>
      <c r="AY87" s="9">
        <v>47000</v>
      </c>
      <c r="AZ87" s="9">
        <v>-11971</v>
      </c>
      <c r="BA87" s="9">
        <v>35029</v>
      </c>
      <c r="BB87" s="9">
        <f t="shared" si="19"/>
        <v>2818601</v>
      </c>
      <c r="BC87" s="9">
        <f t="shared" si="20"/>
        <v>57959</v>
      </c>
      <c r="BD87" s="9">
        <f t="shared" si="21"/>
        <v>3025324</v>
      </c>
      <c r="BE87" s="9"/>
      <c r="BF87" s="9"/>
      <c r="BG87" s="9"/>
    </row>
    <row r="88" spans="1:59" x14ac:dyDescent="0.25">
      <c r="A88" s="8" t="s">
        <v>66</v>
      </c>
      <c r="B88" s="5" t="s">
        <v>67</v>
      </c>
      <c r="C88" s="9"/>
      <c r="D88" s="9"/>
      <c r="E88" s="9"/>
      <c r="F88" s="9">
        <v>56000</v>
      </c>
      <c r="G88" s="9">
        <v>-56000</v>
      </c>
      <c r="H88" s="9">
        <v>0</v>
      </c>
      <c r="I88" s="9"/>
      <c r="J88" s="9"/>
      <c r="K88" s="9"/>
      <c r="L88" s="9"/>
      <c r="M88" s="9"/>
      <c r="N88" s="9"/>
      <c r="O88" s="9">
        <v>17280</v>
      </c>
      <c r="P88" s="9">
        <v>11120</v>
      </c>
      <c r="Q88" s="9">
        <v>28400</v>
      </c>
      <c r="R88" s="9">
        <v>225628</v>
      </c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12">
        <f t="shared" si="17"/>
        <v>0</v>
      </c>
      <c r="AX88" s="9"/>
      <c r="AY88" s="9"/>
      <c r="AZ88" s="9"/>
      <c r="BA88" s="9"/>
      <c r="BB88" s="9">
        <f t="shared" si="19"/>
        <v>298908</v>
      </c>
      <c r="BC88" s="9">
        <f t="shared" si="20"/>
        <v>-44880</v>
      </c>
      <c r="BD88" s="9">
        <f t="shared" si="21"/>
        <v>28400</v>
      </c>
      <c r="BE88" s="9"/>
      <c r="BF88" s="9"/>
      <c r="BG88" s="9"/>
    </row>
    <row r="89" spans="1:59" ht="26.25" x14ac:dyDescent="0.25">
      <c r="A89" s="8" t="s">
        <v>68</v>
      </c>
      <c r="B89" s="5" t="s">
        <v>69</v>
      </c>
      <c r="C89" s="9"/>
      <c r="D89" s="9"/>
      <c r="E89" s="9"/>
      <c r="F89" s="9">
        <v>5000</v>
      </c>
      <c r="G89" s="9">
        <v>90000</v>
      </c>
      <c r="H89" s="9">
        <v>95000</v>
      </c>
      <c r="I89" s="9"/>
      <c r="J89" s="9"/>
      <c r="K89" s="9"/>
      <c r="L89" s="9">
        <v>10000</v>
      </c>
      <c r="M89" s="9"/>
      <c r="N89" s="9">
        <v>10000</v>
      </c>
      <c r="O89" s="9">
        <v>18700</v>
      </c>
      <c r="P89" s="9">
        <v>0</v>
      </c>
      <c r="Q89" s="9">
        <v>18700</v>
      </c>
      <c r="R89" s="9">
        <v>11680</v>
      </c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2">
        <f t="shared" si="17"/>
        <v>0</v>
      </c>
      <c r="AX89" s="9"/>
      <c r="AY89" s="9"/>
      <c r="AZ89" s="9"/>
      <c r="BA89" s="9"/>
      <c r="BB89" s="9">
        <f t="shared" si="19"/>
        <v>45380</v>
      </c>
      <c r="BC89" s="9">
        <f t="shared" si="20"/>
        <v>90000</v>
      </c>
      <c r="BD89" s="9">
        <f t="shared" si="21"/>
        <v>123700</v>
      </c>
      <c r="BE89" s="9"/>
      <c r="BF89" s="9"/>
      <c r="BG89" s="9"/>
    </row>
    <row r="90" spans="1:59" ht="26.25" x14ac:dyDescent="0.25">
      <c r="A90" s="8" t="s">
        <v>70</v>
      </c>
      <c r="B90" s="5" t="s">
        <v>71</v>
      </c>
      <c r="C90" s="9"/>
      <c r="D90" s="9"/>
      <c r="E90" s="9"/>
      <c r="F90" s="9">
        <v>11000</v>
      </c>
      <c r="G90" s="9">
        <v>-11000</v>
      </c>
      <c r="H90" s="9">
        <v>0</v>
      </c>
      <c r="I90" s="9"/>
      <c r="J90" s="9"/>
      <c r="K90" s="9"/>
      <c r="L90" s="9"/>
      <c r="M90" s="9"/>
      <c r="N90" s="9"/>
      <c r="O90" s="9">
        <v>3286</v>
      </c>
      <c r="P90" s="9">
        <v>1404</v>
      </c>
      <c r="Q90" s="9">
        <v>4690</v>
      </c>
      <c r="R90" s="9">
        <v>33977</v>
      </c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12">
        <f t="shared" si="17"/>
        <v>0</v>
      </c>
      <c r="AX90" s="9"/>
      <c r="AY90" s="9"/>
      <c r="AZ90" s="9"/>
      <c r="BA90" s="9"/>
      <c r="BB90" s="9">
        <f t="shared" si="19"/>
        <v>48263</v>
      </c>
      <c r="BC90" s="9">
        <f t="shared" si="20"/>
        <v>-9596</v>
      </c>
      <c r="BD90" s="9">
        <f t="shared" si="21"/>
        <v>4690</v>
      </c>
      <c r="BE90" s="9"/>
      <c r="BF90" s="9"/>
      <c r="BG90" s="9"/>
    </row>
    <row r="91" spans="1:59" ht="26.25" x14ac:dyDescent="0.25">
      <c r="A91" s="19" t="s">
        <v>19</v>
      </c>
      <c r="B91" s="5" t="s">
        <v>38</v>
      </c>
      <c r="C91" s="9">
        <v>878340</v>
      </c>
      <c r="D91" s="9">
        <v>9644</v>
      </c>
      <c r="E91" s="9">
        <v>887984</v>
      </c>
      <c r="F91" s="9">
        <v>160400</v>
      </c>
      <c r="G91" s="9">
        <v>-23000</v>
      </c>
      <c r="H91" s="9">
        <v>137400</v>
      </c>
      <c r="I91" s="9">
        <v>217770</v>
      </c>
      <c r="J91" s="9">
        <v>-24400</v>
      </c>
      <c r="K91" s="9">
        <v>193370</v>
      </c>
      <c r="L91" s="9">
        <v>96700</v>
      </c>
      <c r="M91" s="9"/>
      <c r="N91" s="9">
        <v>96700</v>
      </c>
      <c r="O91" s="9">
        <v>80439</v>
      </c>
      <c r="P91" s="9">
        <v>13924</v>
      </c>
      <c r="Q91" s="9">
        <v>94363</v>
      </c>
      <c r="R91" s="9">
        <v>1047206</v>
      </c>
      <c r="S91" s="9">
        <f t="shared" ref="S91" si="23">S92+S93+S94+S95+S96</f>
        <v>0</v>
      </c>
      <c r="T91" s="9">
        <v>1258021</v>
      </c>
      <c r="U91" s="9">
        <v>358547</v>
      </c>
      <c r="V91" s="9">
        <v>-59500</v>
      </c>
      <c r="W91" s="9">
        <v>299047</v>
      </c>
      <c r="X91" s="9">
        <v>469595</v>
      </c>
      <c r="Y91" s="9">
        <v>-85393</v>
      </c>
      <c r="Z91" s="9">
        <v>384202</v>
      </c>
      <c r="AA91" s="9">
        <v>157888</v>
      </c>
      <c r="AB91" s="9">
        <v>82837</v>
      </c>
      <c r="AC91" s="9">
        <v>240725</v>
      </c>
      <c r="AD91" s="9">
        <v>702000</v>
      </c>
      <c r="AE91" s="9">
        <v>-1000</v>
      </c>
      <c r="AF91" s="9">
        <v>701000</v>
      </c>
      <c r="AG91" s="9">
        <v>57348</v>
      </c>
      <c r="AH91" s="9">
        <v>-5842</v>
      </c>
      <c r="AI91" s="9">
        <v>51506</v>
      </c>
      <c r="AJ91" s="22">
        <v>276357</v>
      </c>
      <c r="AK91" s="22">
        <v>-94362</v>
      </c>
      <c r="AL91" s="22">
        <v>181995</v>
      </c>
      <c r="AM91" s="9">
        <v>1095200</v>
      </c>
      <c r="AN91" s="9">
        <v>-432700</v>
      </c>
      <c r="AO91" s="9">
        <v>662500</v>
      </c>
      <c r="AP91" s="9">
        <v>214825</v>
      </c>
      <c r="AQ91" s="9">
        <v>114988</v>
      </c>
      <c r="AR91" s="9">
        <v>329813</v>
      </c>
      <c r="AS91" s="9">
        <v>252104</v>
      </c>
      <c r="AT91" s="9">
        <v>219248</v>
      </c>
      <c r="AU91" s="9">
        <v>471352</v>
      </c>
      <c r="AV91" s="9">
        <v>827100</v>
      </c>
      <c r="AW91" s="12">
        <f t="shared" si="17"/>
        <v>-28800</v>
      </c>
      <c r="AX91" s="9">
        <v>798300</v>
      </c>
      <c r="AY91" s="9">
        <v>42960</v>
      </c>
      <c r="AZ91" s="9">
        <v>33067</v>
      </c>
      <c r="BA91" s="9">
        <v>76027</v>
      </c>
      <c r="BB91" s="9">
        <f t="shared" si="19"/>
        <v>6934779</v>
      </c>
      <c r="BC91" s="9">
        <f t="shared" si="20"/>
        <v>-281289</v>
      </c>
      <c r="BD91" s="9">
        <f t="shared" si="21"/>
        <v>6864305</v>
      </c>
      <c r="BE91" s="9"/>
      <c r="BF91" s="9"/>
      <c r="BG91" s="9"/>
    </row>
    <row r="92" spans="1:59" ht="39" x14ac:dyDescent="0.25">
      <c r="A92" s="8" t="s">
        <v>72</v>
      </c>
      <c r="B92" s="5" t="s">
        <v>73</v>
      </c>
      <c r="C92" s="9"/>
      <c r="D92" s="9"/>
      <c r="E92" s="9"/>
      <c r="F92" s="9">
        <v>35000</v>
      </c>
      <c r="G92" s="9">
        <v>-30000</v>
      </c>
      <c r="H92" s="9">
        <v>5000</v>
      </c>
      <c r="I92" s="9"/>
      <c r="J92" s="9"/>
      <c r="K92" s="9"/>
      <c r="L92" s="9">
        <v>3000</v>
      </c>
      <c r="M92" s="9"/>
      <c r="N92" s="9">
        <v>3000</v>
      </c>
      <c r="O92" s="9">
        <v>13834</v>
      </c>
      <c r="P92" s="9">
        <v>5146</v>
      </c>
      <c r="Q92" s="9">
        <v>18980</v>
      </c>
      <c r="R92" s="9"/>
      <c r="S92" s="9"/>
      <c r="T92" s="9">
        <v>0</v>
      </c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12">
        <f t="shared" si="17"/>
        <v>0</v>
      </c>
      <c r="AX92" s="9"/>
      <c r="AY92" s="9"/>
      <c r="AZ92" s="9"/>
      <c r="BA92" s="9"/>
      <c r="BB92" s="9">
        <f t="shared" si="19"/>
        <v>51834</v>
      </c>
      <c r="BC92" s="9">
        <f t="shared" si="20"/>
        <v>-24854</v>
      </c>
      <c r="BD92" s="9">
        <f t="shared" si="21"/>
        <v>26980</v>
      </c>
      <c r="BE92" s="9"/>
      <c r="BF92" s="9"/>
      <c r="BG92" s="9"/>
    </row>
    <row r="93" spans="1:59" ht="39" x14ac:dyDescent="0.25">
      <c r="A93" s="8" t="s">
        <v>82</v>
      </c>
      <c r="B93" s="5" t="s">
        <v>83</v>
      </c>
      <c r="C93" s="9"/>
      <c r="D93" s="9"/>
      <c r="E93" s="9"/>
      <c r="F93" s="9">
        <v>25500</v>
      </c>
      <c r="G93" s="9">
        <v>-9000</v>
      </c>
      <c r="H93" s="9">
        <v>16500</v>
      </c>
      <c r="I93" s="9"/>
      <c r="J93" s="9"/>
      <c r="K93" s="9"/>
      <c r="L93" s="9">
        <v>47900</v>
      </c>
      <c r="M93" s="9"/>
      <c r="N93" s="9">
        <v>47900</v>
      </c>
      <c r="O93" s="9">
        <v>13680</v>
      </c>
      <c r="P93" s="9">
        <v>-4020</v>
      </c>
      <c r="Q93" s="9">
        <v>9660</v>
      </c>
      <c r="R93" s="9"/>
      <c r="S93" s="9"/>
      <c r="T93" s="9">
        <v>0</v>
      </c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2">
        <f t="shared" si="17"/>
        <v>0</v>
      </c>
      <c r="AX93" s="9"/>
      <c r="AY93" s="9"/>
      <c r="AZ93" s="9"/>
      <c r="BA93" s="9"/>
      <c r="BB93" s="9">
        <f t="shared" si="19"/>
        <v>87080</v>
      </c>
      <c r="BC93" s="9">
        <f t="shared" si="20"/>
        <v>-13020</v>
      </c>
      <c r="BD93" s="9">
        <f t="shared" si="21"/>
        <v>74060</v>
      </c>
      <c r="BE93" s="9"/>
      <c r="BF93" s="9"/>
      <c r="BG93" s="9"/>
    </row>
    <row r="94" spans="1:59" ht="26.25" x14ac:dyDescent="0.25">
      <c r="A94" s="8" t="s">
        <v>74</v>
      </c>
      <c r="B94" s="5" t="s">
        <v>75</v>
      </c>
      <c r="C94" s="9"/>
      <c r="D94" s="9"/>
      <c r="E94" s="9"/>
      <c r="F94" s="9">
        <v>72200</v>
      </c>
      <c r="G94" s="9">
        <v>0</v>
      </c>
      <c r="H94" s="9">
        <v>72200</v>
      </c>
      <c r="I94" s="9"/>
      <c r="J94" s="9"/>
      <c r="K94" s="9"/>
      <c r="L94" s="9">
        <v>37200</v>
      </c>
      <c r="M94" s="9"/>
      <c r="N94" s="9">
        <v>37200</v>
      </c>
      <c r="O94" s="9">
        <v>37917</v>
      </c>
      <c r="P94" s="9">
        <v>8798</v>
      </c>
      <c r="Q94" s="9">
        <v>46715</v>
      </c>
      <c r="R94" s="9"/>
      <c r="S94" s="9"/>
      <c r="T94" s="9">
        <v>0</v>
      </c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12">
        <f t="shared" si="17"/>
        <v>0</v>
      </c>
      <c r="AX94" s="9"/>
      <c r="AY94" s="9"/>
      <c r="AZ94" s="9"/>
      <c r="BA94" s="9"/>
      <c r="BB94" s="9">
        <f t="shared" si="19"/>
        <v>147317</v>
      </c>
      <c r="BC94" s="9">
        <f t="shared" si="20"/>
        <v>8798</v>
      </c>
      <c r="BD94" s="9">
        <f t="shared" si="21"/>
        <v>156115</v>
      </c>
      <c r="BE94" s="9"/>
      <c r="BF94" s="9"/>
      <c r="BG94" s="9"/>
    </row>
    <row r="95" spans="1:59" ht="51.75" x14ac:dyDescent="0.25">
      <c r="A95" s="8" t="s">
        <v>84</v>
      </c>
      <c r="B95" s="5" t="s">
        <v>85</v>
      </c>
      <c r="C95" s="9"/>
      <c r="D95" s="9"/>
      <c r="E95" s="9"/>
      <c r="F95" s="9">
        <v>10000</v>
      </c>
      <c r="G95" s="9">
        <v>-5000</v>
      </c>
      <c r="H95" s="9">
        <v>5000</v>
      </c>
      <c r="I95" s="9"/>
      <c r="J95" s="9"/>
      <c r="K95" s="9"/>
      <c r="L95" s="9">
        <v>5000</v>
      </c>
      <c r="M95" s="9"/>
      <c r="N95" s="9">
        <v>5000</v>
      </c>
      <c r="O95" s="9">
        <v>233</v>
      </c>
      <c r="P95" s="9">
        <v>0</v>
      </c>
      <c r="Q95" s="9">
        <v>233</v>
      </c>
      <c r="R95" s="9"/>
      <c r="S95" s="9"/>
      <c r="T95" s="9">
        <v>0</v>
      </c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2">
        <f t="shared" si="17"/>
        <v>0</v>
      </c>
      <c r="AX95" s="9"/>
      <c r="AY95" s="9"/>
      <c r="AZ95" s="9"/>
      <c r="BA95" s="9"/>
      <c r="BB95" s="9">
        <f t="shared" si="19"/>
        <v>15233</v>
      </c>
      <c r="BC95" s="9">
        <f t="shared" si="20"/>
        <v>-5000</v>
      </c>
      <c r="BD95" s="9">
        <f t="shared" si="21"/>
        <v>10233</v>
      </c>
      <c r="BE95" s="9"/>
      <c r="BF95" s="9"/>
      <c r="BG95" s="9"/>
    </row>
    <row r="96" spans="1:59" ht="51.75" x14ac:dyDescent="0.25">
      <c r="A96" s="8" t="s">
        <v>80</v>
      </c>
      <c r="B96" s="5" t="s">
        <v>81</v>
      </c>
      <c r="C96" s="9"/>
      <c r="D96" s="9"/>
      <c r="E96" s="9"/>
      <c r="F96" s="9">
        <v>17700</v>
      </c>
      <c r="G96" s="9">
        <v>21000</v>
      </c>
      <c r="H96" s="9">
        <v>38700</v>
      </c>
      <c r="I96" s="9"/>
      <c r="J96" s="9"/>
      <c r="K96" s="9"/>
      <c r="L96" s="9">
        <v>3600</v>
      </c>
      <c r="M96" s="9"/>
      <c r="N96" s="9">
        <v>3600</v>
      </c>
      <c r="O96" s="9">
        <v>14775</v>
      </c>
      <c r="P96" s="9">
        <v>4000</v>
      </c>
      <c r="Q96" s="9">
        <v>18775</v>
      </c>
      <c r="R96" s="9"/>
      <c r="S96" s="9"/>
      <c r="T96" s="9">
        <v>0</v>
      </c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12">
        <f t="shared" si="17"/>
        <v>0</v>
      </c>
      <c r="AX96" s="9"/>
      <c r="AY96" s="9"/>
      <c r="AZ96" s="9"/>
      <c r="BA96" s="9"/>
      <c r="BB96" s="9">
        <f t="shared" si="19"/>
        <v>36075</v>
      </c>
      <c r="BC96" s="9">
        <f t="shared" si="20"/>
        <v>25000</v>
      </c>
      <c r="BD96" s="9">
        <f t="shared" si="21"/>
        <v>61075</v>
      </c>
      <c r="BE96" s="9"/>
      <c r="BF96" s="9"/>
      <c r="BG96" s="9"/>
    </row>
    <row r="97" spans="1:59" ht="26.25" x14ac:dyDescent="0.25">
      <c r="A97" s="19" t="s">
        <v>20</v>
      </c>
      <c r="B97" s="5" t="s">
        <v>42</v>
      </c>
      <c r="C97" s="9">
        <v>5030</v>
      </c>
      <c r="D97" s="9">
        <v>-1875</v>
      </c>
      <c r="E97" s="9">
        <v>3155</v>
      </c>
      <c r="F97" s="9">
        <v>500</v>
      </c>
      <c r="G97" s="9">
        <v>0</v>
      </c>
      <c r="H97" s="9">
        <v>500</v>
      </c>
      <c r="I97" s="9">
        <v>3070</v>
      </c>
      <c r="J97" s="9">
        <v>0</v>
      </c>
      <c r="K97" s="9">
        <v>3070</v>
      </c>
      <c r="L97" s="9">
        <v>700</v>
      </c>
      <c r="M97" s="9"/>
      <c r="N97" s="9">
        <v>700</v>
      </c>
      <c r="O97" s="9">
        <v>779</v>
      </c>
      <c r="P97" s="9">
        <v>0</v>
      </c>
      <c r="Q97" s="9">
        <v>779</v>
      </c>
      <c r="R97" s="9">
        <f>R98</f>
        <v>37221</v>
      </c>
      <c r="S97" s="9">
        <f t="shared" ref="S97" si="24">S98</f>
        <v>0</v>
      </c>
      <c r="T97" s="9">
        <v>5000</v>
      </c>
      <c r="U97" s="9">
        <v>0</v>
      </c>
      <c r="V97" s="9">
        <v>821</v>
      </c>
      <c r="W97" s="9">
        <v>821</v>
      </c>
      <c r="X97" s="9">
        <v>12800</v>
      </c>
      <c r="Y97" s="9">
        <v>-1000</v>
      </c>
      <c r="Z97" s="9">
        <v>11800</v>
      </c>
      <c r="AA97" s="9">
        <v>6750</v>
      </c>
      <c r="AB97" s="9">
        <v>-2600</v>
      </c>
      <c r="AC97" s="9">
        <v>4150</v>
      </c>
      <c r="AD97" s="9">
        <v>2500</v>
      </c>
      <c r="AE97" s="9">
        <v>1000</v>
      </c>
      <c r="AF97" s="9">
        <v>3500</v>
      </c>
      <c r="AG97" s="9">
        <v>3000</v>
      </c>
      <c r="AH97" s="9">
        <v>253</v>
      </c>
      <c r="AI97" s="9">
        <v>3253</v>
      </c>
      <c r="AJ97" s="9">
        <v>2068</v>
      </c>
      <c r="AK97" s="9"/>
      <c r="AL97" s="9">
        <v>2068</v>
      </c>
      <c r="AM97" s="9">
        <v>12500</v>
      </c>
      <c r="AN97" s="9">
        <v>-2500</v>
      </c>
      <c r="AO97" s="9">
        <v>10000</v>
      </c>
      <c r="AP97" s="9">
        <v>9290</v>
      </c>
      <c r="AQ97" s="9">
        <v>-5324</v>
      </c>
      <c r="AR97" s="9">
        <v>3966</v>
      </c>
      <c r="AS97" s="9">
        <v>856</v>
      </c>
      <c r="AT97" s="9">
        <v>2300</v>
      </c>
      <c r="AU97" s="9">
        <v>3156</v>
      </c>
      <c r="AV97" s="9">
        <v>500</v>
      </c>
      <c r="AW97" s="12">
        <f t="shared" si="17"/>
        <v>0</v>
      </c>
      <c r="AX97" s="9">
        <v>500</v>
      </c>
      <c r="AY97" s="9">
        <v>10</v>
      </c>
      <c r="AZ97" s="9">
        <v>41</v>
      </c>
      <c r="BA97" s="9">
        <v>51</v>
      </c>
      <c r="BB97" s="9">
        <f t="shared" si="19"/>
        <v>97574</v>
      </c>
      <c r="BC97" s="9">
        <f t="shared" si="20"/>
        <v>-8884</v>
      </c>
      <c r="BD97" s="9">
        <f t="shared" si="21"/>
        <v>56469</v>
      </c>
      <c r="BE97" s="9"/>
      <c r="BF97" s="9"/>
      <c r="BG97" s="9"/>
    </row>
    <row r="98" spans="1:59" ht="39" x14ac:dyDescent="0.25">
      <c r="A98" s="8" t="s">
        <v>86</v>
      </c>
      <c r="B98" s="5" t="s">
        <v>87</v>
      </c>
      <c r="C98" s="9"/>
      <c r="D98" s="9"/>
      <c r="E98" s="9"/>
      <c r="F98" s="9">
        <v>500</v>
      </c>
      <c r="G98" s="9">
        <v>0</v>
      </c>
      <c r="H98" s="9">
        <v>500</v>
      </c>
      <c r="I98" s="9"/>
      <c r="J98" s="9"/>
      <c r="K98" s="9"/>
      <c r="L98" s="9">
        <v>700</v>
      </c>
      <c r="M98" s="9"/>
      <c r="N98" s="9">
        <v>700</v>
      </c>
      <c r="O98" s="9">
        <v>779</v>
      </c>
      <c r="P98" s="9">
        <v>0</v>
      </c>
      <c r="Q98" s="9">
        <v>779</v>
      </c>
      <c r="R98" s="9">
        <v>37221</v>
      </c>
      <c r="S98" s="9"/>
      <c r="T98" s="9">
        <v>5000</v>
      </c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12">
        <f t="shared" si="17"/>
        <v>0</v>
      </c>
      <c r="AX98" s="9"/>
      <c r="AY98" s="9"/>
      <c r="AZ98" s="9"/>
      <c r="BA98" s="9"/>
      <c r="BB98" s="9">
        <f t="shared" si="19"/>
        <v>39200</v>
      </c>
      <c r="BC98" s="9">
        <f t="shared" si="20"/>
        <v>0</v>
      </c>
      <c r="BD98" s="9">
        <f t="shared" si="21"/>
        <v>6979</v>
      </c>
      <c r="BE98" s="9"/>
      <c r="BF98" s="9"/>
      <c r="BG98" s="9"/>
    </row>
    <row r="99" spans="1:59" ht="77.25" x14ac:dyDescent="0.25">
      <c r="A99" s="19" t="s">
        <v>21</v>
      </c>
      <c r="B99" s="5" t="s">
        <v>41</v>
      </c>
      <c r="C99" s="9">
        <v>17800</v>
      </c>
      <c r="D99" s="9">
        <v>-300</v>
      </c>
      <c r="E99" s="9">
        <v>17500</v>
      </c>
      <c r="F99" s="9">
        <v>4000</v>
      </c>
      <c r="G99" s="9">
        <v>0</v>
      </c>
      <c r="H99" s="9">
        <v>4000</v>
      </c>
      <c r="I99" s="9">
        <v>3400</v>
      </c>
      <c r="J99" s="9">
        <v>0</v>
      </c>
      <c r="K99" s="9">
        <v>3400</v>
      </c>
      <c r="L99" s="9">
        <v>4000</v>
      </c>
      <c r="M99" s="9"/>
      <c r="N99" s="9">
        <v>4000</v>
      </c>
      <c r="O99" s="9">
        <v>3042</v>
      </c>
      <c r="P99" s="9">
        <v>-1000</v>
      </c>
      <c r="Q99" s="9">
        <v>2042</v>
      </c>
      <c r="R99" s="9">
        <f>R100</f>
        <v>26544</v>
      </c>
      <c r="S99" s="9">
        <f t="shared" ref="S99" si="25">S100</f>
        <v>0</v>
      </c>
      <c r="T99" s="9">
        <v>110000</v>
      </c>
      <c r="U99" s="9">
        <v>2000</v>
      </c>
      <c r="V99" s="9">
        <v>3000</v>
      </c>
      <c r="W99" s="9">
        <v>5000</v>
      </c>
      <c r="X99" s="9">
        <v>1300</v>
      </c>
      <c r="Y99" s="9">
        <v>2700</v>
      </c>
      <c r="Z99" s="9">
        <v>4000</v>
      </c>
      <c r="AA99" s="9">
        <v>0</v>
      </c>
      <c r="AB99" s="9">
        <v>3000</v>
      </c>
      <c r="AC99" s="9">
        <v>3000</v>
      </c>
      <c r="AD99" s="9">
        <v>10000</v>
      </c>
      <c r="AE99" s="9">
        <v>0</v>
      </c>
      <c r="AF99" s="9">
        <v>10000</v>
      </c>
      <c r="AG99" s="9"/>
      <c r="AH99" s="9"/>
      <c r="AI99" s="9"/>
      <c r="AJ99" s="9"/>
      <c r="AK99" s="9"/>
      <c r="AL99" s="9"/>
      <c r="AM99" s="9">
        <v>15000</v>
      </c>
      <c r="AN99" s="9">
        <v>-5000</v>
      </c>
      <c r="AO99" s="9">
        <v>10000</v>
      </c>
      <c r="AP99" s="9">
        <v>5973</v>
      </c>
      <c r="AQ99" s="9">
        <v>-4473</v>
      </c>
      <c r="AR99" s="9">
        <v>1500</v>
      </c>
      <c r="AS99" s="9"/>
      <c r="AT99" s="9"/>
      <c r="AU99" s="9"/>
      <c r="AV99" s="9">
        <v>34000</v>
      </c>
      <c r="AW99" s="12">
        <f t="shared" si="17"/>
        <v>0</v>
      </c>
      <c r="AX99" s="9">
        <v>34000</v>
      </c>
      <c r="AY99" s="9">
        <v>400</v>
      </c>
      <c r="AZ99" s="9">
        <v>5359</v>
      </c>
      <c r="BA99" s="9">
        <v>5759</v>
      </c>
      <c r="BB99" s="9">
        <f t="shared" si="19"/>
        <v>127459</v>
      </c>
      <c r="BC99" s="9">
        <f t="shared" si="20"/>
        <v>3286</v>
      </c>
      <c r="BD99" s="9">
        <f t="shared" si="21"/>
        <v>214201</v>
      </c>
      <c r="BE99" s="9"/>
      <c r="BF99" s="9"/>
      <c r="BG99" s="9"/>
    </row>
    <row r="100" spans="1:59" ht="51.75" x14ac:dyDescent="0.25">
      <c r="A100" s="8" t="s">
        <v>88</v>
      </c>
      <c r="B100" s="5" t="s">
        <v>89</v>
      </c>
      <c r="C100" s="9"/>
      <c r="D100" s="9"/>
      <c r="E100" s="9"/>
      <c r="F100" s="9">
        <v>4000</v>
      </c>
      <c r="G100" s="9">
        <v>0</v>
      </c>
      <c r="H100" s="9">
        <v>4000</v>
      </c>
      <c r="I100" s="9"/>
      <c r="J100" s="9"/>
      <c r="K100" s="9"/>
      <c r="L100" s="9">
        <v>4000</v>
      </c>
      <c r="M100" s="9"/>
      <c r="N100" s="9">
        <v>4000</v>
      </c>
      <c r="O100" s="9">
        <v>3042</v>
      </c>
      <c r="P100" s="9">
        <v>-1000</v>
      </c>
      <c r="Q100" s="9">
        <v>2042</v>
      </c>
      <c r="R100" s="9">
        <v>26544</v>
      </c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12">
        <f t="shared" si="17"/>
        <v>0</v>
      </c>
      <c r="AX100" s="9"/>
      <c r="AY100" s="9"/>
      <c r="AZ100" s="9"/>
      <c r="BA100" s="9"/>
      <c r="BB100" s="9">
        <f t="shared" si="19"/>
        <v>37586</v>
      </c>
      <c r="BC100" s="9">
        <f t="shared" si="20"/>
        <v>-1000</v>
      </c>
      <c r="BD100" s="9">
        <f t="shared" si="21"/>
        <v>10042</v>
      </c>
      <c r="BE100" s="9"/>
      <c r="BF100" s="9"/>
      <c r="BG100" s="9"/>
    </row>
    <row r="101" spans="1:59" x14ac:dyDescent="0.25">
      <c r="A101" s="19">
        <v>38</v>
      </c>
      <c r="B101" s="5" t="s">
        <v>39</v>
      </c>
      <c r="C101" s="9">
        <v>1000</v>
      </c>
      <c r="D101" s="9">
        <v>0</v>
      </c>
      <c r="E101" s="9">
        <v>1000</v>
      </c>
      <c r="F101" s="9"/>
      <c r="G101" s="9"/>
      <c r="H101" s="9"/>
      <c r="I101" s="9"/>
      <c r="J101" s="9"/>
      <c r="K101" s="9"/>
      <c r="L101" s="9"/>
      <c r="M101" s="9"/>
      <c r="N101" s="9"/>
      <c r="O101" s="9">
        <v>300</v>
      </c>
      <c r="P101" s="9">
        <v>800</v>
      </c>
      <c r="Q101" s="9">
        <v>1100</v>
      </c>
      <c r="R101" s="9"/>
      <c r="S101" s="9"/>
      <c r="T101" s="9"/>
      <c r="U101" s="9">
        <v>0</v>
      </c>
      <c r="V101" s="9">
        <v>1249</v>
      </c>
      <c r="W101" s="9">
        <v>1249</v>
      </c>
      <c r="X101" s="9">
        <v>2000</v>
      </c>
      <c r="Y101" s="9">
        <v>-400</v>
      </c>
      <c r="Z101" s="9">
        <v>1600</v>
      </c>
      <c r="AA101" s="9"/>
      <c r="AB101" s="9"/>
      <c r="AC101" s="9"/>
      <c r="AD101" s="9">
        <v>15500</v>
      </c>
      <c r="AE101" s="9">
        <v>0</v>
      </c>
      <c r="AF101" s="9">
        <v>15500</v>
      </c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2">
        <f t="shared" si="17"/>
        <v>0</v>
      </c>
      <c r="AX101" s="9"/>
      <c r="AY101" s="9"/>
      <c r="AZ101" s="9"/>
      <c r="BA101" s="9"/>
      <c r="BB101" s="9">
        <f t="shared" si="19"/>
        <v>18800</v>
      </c>
      <c r="BC101" s="9">
        <f t="shared" si="20"/>
        <v>1649</v>
      </c>
      <c r="BD101" s="9">
        <f t="shared" si="21"/>
        <v>20449</v>
      </c>
      <c r="BE101" s="9"/>
      <c r="BF101" s="9"/>
      <c r="BG101" s="9"/>
    </row>
    <row r="102" spans="1:59" x14ac:dyDescent="0.25">
      <c r="A102" s="8">
        <v>381</v>
      </c>
      <c r="B102" s="5" t="s">
        <v>91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>
        <v>300</v>
      </c>
      <c r="P102" s="9">
        <v>800</v>
      </c>
      <c r="Q102" s="9">
        <v>1100</v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12">
        <f t="shared" si="17"/>
        <v>0</v>
      </c>
      <c r="AX102" s="9"/>
      <c r="AY102" s="9"/>
      <c r="AZ102" s="9"/>
      <c r="BA102" s="9"/>
      <c r="BB102" s="9">
        <f t="shared" si="19"/>
        <v>300</v>
      </c>
      <c r="BC102" s="9">
        <f t="shared" si="20"/>
        <v>800</v>
      </c>
      <c r="BD102" s="9">
        <f t="shared" si="21"/>
        <v>1100</v>
      </c>
      <c r="BE102" s="9"/>
      <c r="BF102" s="9"/>
      <c r="BG102" s="9"/>
    </row>
    <row r="103" spans="1:59" ht="64.5" x14ac:dyDescent="0.25">
      <c r="A103" s="19">
        <v>41</v>
      </c>
      <c r="B103" s="5" t="s">
        <v>43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>
        <v>157983</v>
      </c>
      <c r="S103" s="9">
        <f t="shared" ref="S103" si="26">S104</f>
        <v>0</v>
      </c>
      <c r="T103" s="9">
        <v>0</v>
      </c>
      <c r="U103" s="9">
        <v>0</v>
      </c>
      <c r="V103" s="9">
        <v>1700</v>
      </c>
      <c r="W103" s="9">
        <v>1700</v>
      </c>
      <c r="X103" s="9"/>
      <c r="Y103" s="9"/>
      <c r="Z103" s="9"/>
      <c r="AA103" s="9"/>
      <c r="AB103" s="9"/>
      <c r="AC103" s="9"/>
      <c r="AD103" s="9">
        <v>500000</v>
      </c>
      <c r="AE103" s="9">
        <v>0</v>
      </c>
      <c r="AF103" s="9">
        <v>500000</v>
      </c>
      <c r="AG103" s="9"/>
      <c r="AH103" s="9"/>
      <c r="AI103" s="9"/>
      <c r="AJ103" s="9"/>
      <c r="AK103" s="9"/>
      <c r="AL103" s="9"/>
      <c r="AM103" s="9"/>
      <c r="AN103" s="9"/>
      <c r="AO103" s="9"/>
      <c r="AP103" s="9">
        <v>8581</v>
      </c>
      <c r="AQ103" s="9">
        <v>-8581</v>
      </c>
      <c r="AR103" s="9">
        <v>0</v>
      </c>
      <c r="AS103" s="9"/>
      <c r="AT103" s="9"/>
      <c r="AU103" s="9"/>
      <c r="AV103" s="9"/>
      <c r="AW103" s="12">
        <f t="shared" si="17"/>
        <v>0</v>
      </c>
      <c r="AX103" s="9"/>
      <c r="AY103" s="9">
        <v>0</v>
      </c>
      <c r="AZ103" s="9">
        <v>7375</v>
      </c>
      <c r="BA103" s="9">
        <v>7375</v>
      </c>
      <c r="BB103" s="9">
        <f t="shared" si="19"/>
        <v>666564</v>
      </c>
      <c r="BC103" s="9">
        <f t="shared" si="20"/>
        <v>494</v>
      </c>
      <c r="BD103" s="9">
        <f t="shared" si="21"/>
        <v>509075</v>
      </c>
      <c r="BE103" s="9"/>
      <c r="BF103" s="9"/>
      <c r="BG103" s="9"/>
    </row>
    <row r="104" spans="1:59" ht="26.25" x14ac:dyDescent="0.25">
      <c r="A104" s="8">
        <v>412</v>
      </c>
      <c r="B104" s="5" t="s">
        <v>167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>
        <v>157983</v>
      </c>
      <c r="S104" s="9"/>
      <c r="T104" s="9">
        <v>0</v>
      </c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12">
        <f t="shared" si="17"/>
        <v>0</v>
      </c>
      <c r="AX104" s="9"/>
      <c r="AY104" s="9"/>
      <c r="AZ104" s="9"/>
      <c r="BA104" s="9"/>
      <c r="BB104" s="9">
        <f t="shared" si="19"/>
        <v>157983</v>
      </c>
      <c r="BC104" s="9">
        <f t="shared" si="20"/>
        <v>0</v>
      </c>
      <c r="BD104" s="9">
        <f t="shared" si="21"/>
        <v>0</v>
      </c>
      <c r="BE104" s="9"/>
      <c r="BF104" s="9"/>
      <c r="BG104" s="9"/>
    </row>
    <row r="105" spans="1:59" ht="64.5" x14ac:dyDescent="0.25">
      <c r="A105" s="19" t="s">
        <v>22</v>
      </c>
      <c r="B105" s="5" t="s">
        <v>44</v>
      </c>
      <c r="C105" s="9">
        <v>105100</v>
      </c>
      <c r="D105" s="9">
        <v>-443</v>
      </c>
      <c r="E105" s="9">
        <v>104657</v>
      </c>
      <c r="F105" s="9">
        <v>20100</v>
      </c>
      <c r="G105" s="9">
        <v>0</v>
      </c>
      <c r="H105" s="9">
        <v>20100</v>
      </c>
      <c r="I105" s="9">
        <v>385000</v>
      </c>
      <c r="J105" s="9">
        <v>0</v>
      </c>
      <c r="K105" s="9">
        <v>385000</v>
      </c>
      <c r="L105" s="9"/>
      <c r="M105" s="9"/>
      <c r="N105" s="9"/>
      <c r="O105" s="9">
        <v>4702</v>
      </c>
      <c r="P105" s="9">
        <v>572</v>
      </c>
      <c r="Q105" s="9">
        <v>5274</v>
      </c>
      <c r="R105" s="9">
        <v>350195</v>
      </c>
      <c r="S105" s="9">
        <f t="shared" ref="S105" si="27">S106+S107+S108</f>
        <v>0</v>
      </c>
      <c r="T105" s="9">
        <v>207925</v>
      </c>
      <c r="U105" s="9">
        <v>37500</v>
      </c>
      <c r="V105" s="9">
        <v>-3000</v>
      </c>
      <c r="W105" s="9">
        <v>34500</v>
      </c>
      <c r="X105" s="9">
        <v>36500</v>
      </c>
      <c r="Y105" s="9">
        <v>4000</v>
      </c>
      <c r="Z105" s="9">
        <v>40500</v>
      </c>
      <c r="AA105" s="9">
        <v>24200</v>
      </c>
      <c r="AB105" s="9">
        <v>11145</v>
      </c>
      <c r="AC105" s="9">
        <v>35345</v>
      </c>
      <c r="AD105" s="9">
        <v>250000</v>
      </c>
      <c r="AE105" s="9">
        <v>0</v>
      </c>
      <c r="AF105" s="9">
        <v>250000</v>
      </c>
      <c r="AG105" s="9">
        <v>12000</v>
      </c>
      <c r="AH105" s="9">
        <v>1300</v>
      </c>
      <c r="AI105" s="9">
        <v>13300</v>
      </c>
      <c r="AJ105" s="22">
        <v>19500</v>
      </c>
      <c r="AK105" s="22">
        <v>-9635</v>
      </c>
      <c r="AL105" s="22">
        <v>9865</v>
      </c>
      <c r="AM105" s="9">
        <v>297000</v>
      </c>
      <c r="AN105" s="9">
        <v>-170000</v>
      </c>
      <c r="AO105" s="9">
        <v>127000</v>
      </c>
      <c r="AP105" s="9">
        <v>11636</v>
      </c>
      <c r="AQ105" s="9">
        <v>-7922</v>
      </c>
      <c r="AR105" s="9">
        <v>3714</v>
      </c>
      <c r="AS105" s="9">
        <v>87265</v>
      </c>
      <c r="AT105" s="9">
        <v>-21000</v>
      </c>
      <c r="AU105" s="9">
        <v>66265</v>
      </c>
      <c r="AV105" s="9">
        <v>209100</v>
      </c>
      <c r="AW105" s="12">
        <f t="shared" si="17"/>
        <v>31000</v>
      </c>
      <c r="AX105" s="9">
        <v>240100</v>
      </c>
      <c r="AY105" s="9">
        <v>7721</v>
      </c>
      <c r="AZ105" s="9">
        <v>7500</v>
      </c>
      <c r="BA105" s="9">
        <v>15221</v>
      </c>
      <c r="BB105" s="9">
        <f t="shared" si="19"/>
        <v>1857519</v>
      </c>
      <c r="BC105" s="9">
        <f t="shared" si="20"/>
        <v>-156483</v>
      </c>
      <c r="BD105" s="9">
        <f t="shared" si="21"/>
        <v>1558766</v>
      </c>
      <c r="BE105" s="9"/>
      <c r="BF105" s="9"/>
      <c r="BG105" s="9"/>
    </row>
    <row r="106" spans="1:59" ht="26.25" x14ac:dyDescent="0.25">
      <c r="A106" s="8" t="s">
        <v>92</v>
      </c>
      <c r="B106" s="5" t="s">
        <v>93</v>
      </c>
      <c r="C106" s="9"/>
      <c r="D106" s="9"/>
      <c r="E106" s="9"/>
      <c r="F106" s="9">
        <v>20100</v>
      </c>
      <c r="G106" s="9">
        <v>0</v>
      </c>
      <c r="H106" s="9">
        <v>20100</v>
      </c>
      <c r="I106" s="9"/>
      <c r="J106" s="9"/>
      <c r="K106" s="9"/>
      <c r="L106" s="9"/>
      <c r="M106" s="9"/>
      <c r="N106" s="9"/>
      <c r="O106" s="9">
        <v>3702</v>
      </c>
      <c r="P106" s="9">
        <v>572</v>
      </c>
      <c r="Q106" s="9">
        <v>4274</v>
      </c>
      <c r="R106" s="9"/>
      <c r="S106" s="9"/>
      <c r="T106" s="9">
        <v>0</v>
      </c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12">
        <f t="shared" si="17"/>
        <v>0</v>
      </c>
      <c r="AX106" s="9"/>
      <c r="AY106" s="9"/>
      <c r="AZ106" s="9"/>
      <c r="BA106" s="9"/>
      <c r="BB106" s="9">
        <f t="shared" si="19"/>
        <v>23802</v>
      </c>
      <c r="BC106" s="9">
        <f t="shared" si="20"/>
        <v>572</v>
      </c>
      <c r="BD106" s="9">
        <f t="shared" si="21"/>
        <v>24374</v>
      </c>
      <c r="BE106" s="9"/>
      <c r="BF106" s="9"/>
      <c r="BG106" s="9"/>
    </row>
    <row r="107" spans="1:59" ht="64.5" x14ac:dyDescent="0.25">
      <c r="A107" s="8">
        <v>424</v>
      </c>
      <c r="B107" s="5" t="s">
        <v>95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>
        <v>1000</v>
      </c>
      <c r="P107" s="9">
        <v>0</v>
      </c>
      <c r="Q107" s="9">
        <v>1000</v>
      </c>
      <c r="R107" s="9"/>
      <c r="S107" s="9"/>
      <c r="T107" s="9">
        <v>0</v>
      </c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12">
        <f t="shared" si="17"/>
        <v>0</v>
      </c>
      <c r="AX107" s="9"/>
      <c r="AY107" s="9"/>
      <c r="AZ107" s="9"/>
      <c r="BA107" s="9"/>
      <c r="BB107" s="9">
        <f t="shared" si="19"/>
        <v>1000</v>
      </c>
      <c r="BC107" s="9">
        <f t="shared" si="20"/>
        <v>0</v>
      </c>
      <c r="BD107" s="9">
        <f t="shared" si="21"/>
        <v>1000</v>
      </c>
      <c r="BE107" s="9"/>
      <c r="BF107" s="9"/>
      <c r="BG107" s="9"/>
    </row>
    <row r="108" spans="1:59" ht="39" x14ac:dyDescent="0.25">
      <c r="A108" s="8">
        <v>426</v>
      </c>
      <c r="B108" s="5" t="s">
        <v>168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>
        <v>0</v>
      </c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12">
        <f t="shared" si="17"/>
        <v>0</v>
      </c>
      <c r="AX108" s="9"/>
      <c r="AY108" s="9"/>
      <c r="AZ108" s="9"/>
      <c r="BA108" s="9"/>
      <c r="BB108" s="9">
        <f t="shared" si="19"/>
        <v>0</v>
      </c>
      <c r="BC108" s="9">
        <f t="shared" si="20"/>
        <v>0</v>
      </c>
      <c r="BD108" s="9">
        <f t="shared" si="21"/>
        <v>0</v>
      </c>
      <c r="BE108" s="9"/>
      <c r="BF108" s="9"/>
      <c r="BG108" s="9"/>
    </row>
    <row r="109" spans="1:59" ht="63" customHeight="1" x14ac:dyDescent="0.25">
      <c r="A109" s="19" t="s">
        <v>24</v>
      </c>
      <c r="B109" s="5" t="s">
        <v>40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/>
      <c r="J109" s="9"/>
      <c r="K109" s="9"/>
      <c r="L109" s="9"/>
      <c r="M109" s="9"/>
      <c r="N109" s="9"/>
      <c r="O109" s="9"/>
      <c r="P109" s="9"/>
      <c r="Q109" s="9"/>
      <c r="R109" s="9">
        <v>484105</v>
      </c>
      <c r="S109" s="9">
        <f t="shared" ref="S109" si="28">S110</f>
        <v>0</v>
      </c>
      <c r="T109" s="9">
        <v>700000</v>
      </c>
      <c r="U109" s="9"/>
      <c r="V109" s="9"/>
      <c r="W109" s="9"/>
      <c r="X109" s="9"/>
      <c r="Y109" s="9"/>
      <c r="Z109" s="9"/>
      <c r="AA109" s="9"/>
      <c r="AB109" s="9"/>
      <c r="AC109" s="9"/>
      <c r="AD109" s="9">
        <v>100000</v>
      </c>
      <c r="AE109" s="9">
        <v>0</v>
      </c>
      <c r="AF109" s="9">
        <v>100000</v>
      </c>
      <c r="AG109" s="9"/>
      <c r="AH109" s="9"/>
      <c r="AI109" s="9"/>
      <c r="AJ109" s="9">
        <v>30000</v>
      </c>
      <c r="AK109" s="9">
        <v>50000</v>
      </c>
      <c r="AL109" s="9">
        <v>80000</v>
      </c>
      <c r="AM109" s="9"/>
      <c r="AN109" s="9"/>
      <c r="AO109" s="9"/>
      <c r="AP109" s="9"/>
      <c r="AQ109" s="9"/>
      <c r="AR109" s="9"/>
      <c r="AS109" s="9"/>
      <c r="AT109" s="9"/>
      <c r="AU109" s="9"/>
      <c r="AV109" s="9">
        <v>350000</v>
      </c>
      <c r="AW109" s="12">
        <f t="shared" si="17"/>
        <v>0</v>
      </c>
      <c r="AX109" s="9">
        <v>350000</v>
      </c>
      <c r="AY109" s="9"/>
      <c r="AZ109" s="9"/>
      <c r="BA109" s="9"/>
      <c r="BB109" s="9">
        <f t="shared" si="19"/>
        <v>964105</v>
      </c>
      <c r="BC109" s="9">
        <f t="shared" si="20"/>
        <v>50000</v>
      </c>
      <c r="BD109" s="9">
        <f t="shared" si="21"/>
        <v>1230000</v>
      </c>
      <c r="BE109" s="9"/>
      <c r="BF109" s="9"/>
      <c r="BG109" s="9"/>
    </row>
    <row r="110" spans="1:59" ht="51.75" x14ac:dyDescent="0.25">
      <c r="A110" s="8" t="s">
        <v>96</v>
      </c>
      <c r="B110" s="5" t="s">
        <v>97</v>
      </c>
      <c r="C110" s="9"/>
      <c r="D110" s="9"/>
      <c r="E110" s="9"/>
      <c r="F110" s="9">
        <v>0</v>
      </c>
      <c r="G110" s="9">
        <v>0</v>
      </c>
      <c r="H110" s="9">
        <v>0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12">
        <f t="shared" si="17"/>
        <v>0</v>
      </c>
      <c r="AX110" s="9"/>
      <c r="AY110" s="9"/>
      <c r="AZ110" s="9"/>
      <c r="BA110" s="9"/>
      <c r="BB110" s="9">
        <f t="shared" si="19"/>
        <v>0</v>
      </c>
      <c r="BC110" s="9">
        <f t="shared" si="20"/>
        <v>0</v>
      </c>
      <c r="BD110" s="9">
        <f t="shared" si="21"/>
        <v>0</v>
      </c>
      <c r="BE110" s="9"/>
      <c r="BF110" s="9"/>
      <c r="BG110" s="9"/>
    </row>
    <row r="111" spans="1:59" x14ac:dyDescent="0.25">
      <c r="A111" s="18">
        <v>51</v>
      </c>
      <c r="B111" s="5" t="s">
        <v>10</v>
      </c>
      <c r="C111" s="9">
        <v>0</v>
      </c>
      <c r="D111" s="9">
        <v>7500</v>
      </c>
      <c r="E111" s="9">
        <v>7500</v>
      </c>
      <c r="F111" s="9"/>
      <c r="G111" s="9"/>
      <c r="H111" s="9"/>
      <c r="I111" s="9"/>
      <c r="J111" s="9">
        <v>32212</v>
      </c>
      <c r="K111" s="9">
        <v>32212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>
        <v>0</v>
      </c>
      <c r="AE111" s="9">
        <v>15000</v>
      </c>
      <c r="AF111" s="9">
        <v>15000</v>
      </c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2">
        <f t="shared" si="17"/>
        <v>0</v>
      </c>
      <c r="AX111" s="9"/>
      <c r="AY111" s="9"/>
      <c r="AZ111" s="9">
        <v>2962</v>
      </c>
      <c r="BA111" s="9">
        <v>2962</v>
      </c>
      <c r="BB111" s="9">
        <f t="shared" si="19"/>
        <v>0</v>
      </c>
      <c r="BC111" s="9">
        <f t="shared" si="20"/>
        <v>57674</v>
      </c>
      <c r="BD111" s="9">
        <f t="shared" si="21"/>
        <v>57674</v>
      </c>
      <c r="BE111" s="9"/>
      <c r="BF111" s="9"/>
      <c r="BG111" s="9"/>
    </row>
    <row r="112" spans="1:59" ht="26.25" x14ac:dyDescent="0.25">
      <c r="A112" s="19">
        <v>31</v>
      </c>
      <c r="B112" s="5" t="s">
        <v>37</v>
      </c>
      <c r="C112" s="9"/>
      <c r="D112" s="9"/>
      <c r="E112" s="9"/>
      <c r="F112" s="9"/>
      <c r="G112" s="9"/>
      <c r="H112" s="9"/>
      <c r="I112" s="9"/>
      <c r="J112" s="9">
        <v>11665</v>
      </c>
      <c r="K112" s="9">
        <v>11665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12">
        <f t="shared" si="17"/>
        <v>0</v>
      </c>
      <c r="AX112" s="9"/>
      <c r="AY112" s="9"/>
      <c r="AZ112" s="9"/>
      <c r="BA112" s="9"/>
      <c r="BB112" s="9">
        <f t="shared" si="19"/>
        <v>0</v>
      </c>
      <c r="BC112" s="9">
        <f t="shared" si="20"/>
        <v>11665</v>
      </c>
      <c r="BD112" s="9">
        <f t="shared" si="21"/>
        <v>11665</v>
      </c>
      <c r="BE112" s="9"/>
      <c r="BF112" s="9"/>
      <c r="BG112" s="9"/>
    </row>
    <row r="113" spans="1:59" ht="26.25" x14ac:dyDescent="0.25">
      <c r="A113" s="19">
        <v>32</v>
      </c>
      <c r="B113" s="5" t="s">
        <v>38</v>
      </c>
      <c r="C113" s="9">
        <v>0</v>
      </c>
      <c r="D113" s="9">
        <v>7500</v>
      </c>
      <c r="E113" s="9">
        <v>7500</v>
      </c>
      <c r="F113" s="9"/>
      <c r="G113" s="9"/>
      <c r="H113" s="9"/>
      <c r="I113" s="9"/>
      <c r="J113" s="9">
        <v>20547</v>
      </c>
      <c r="K113" s="9">
        <v>20547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>
        <v>0</v>
      </c>
      <c r="AE113" s="9">
        <v>15000</v>
      </c>
      <c r="AF113" s="9">
        <v>15000</v>
      </c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2">
        <f t="shared" si="17"/>
        <v>0</v>
      </c>
      <c r="AX113" s="9"/>
      <c r="AY113" s="9"/>
      <c r="AZ113" s="9">
        <v>2950</v>
      </c>
      <c r="BA113" s="9">
        <v>2950</v>
      </c>
      <c r="BB113" s="9">
        <f t="shared" si="19"/>
        <v>0</v>
      </c>
      <c r="BC113" s="9">
        <f t="shared" si="20"/>
        <v>45997</v>
      </c>
      <c r="BD113" s="9">
        <f t="shared" si="21"/>
        <v>45997</v>
      </c>
      <c r="BE113" s="9"/>
      <c r="BF113" s="9"/>
      <c r="BG113" s="9"/>
    </row>
    <row r="114" spans="1:59" ht="26.25" x14ac:dyDescent="0.25">
      <c r="A114" s="19">
        <v>34</v>
      </c>
      <c r="B114" s="5" t="s">
        <v>42</v>
      </c>
      <c r="C114" s="9"/>
      <c r="D114" s="9"/>
      <c r="E114" s="9"/>
      <c r="F114" s="9"/>
      <c r="G114" s="9"/>
      <c r="H114" s="9"/>
      <c r="I114" s="9"/>
      <c r="J114" s="9">
        <v>0</v>
      </c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12">
        <f t="shared" si="17"/>
        <v>0</v>
      </c>
      <c r="AX114" s="9"/>
      <c r="AY114" s="9"/>
      <c r="AZ114" s="9">
        <v>12</v>
      </c>
      <c r="BA114" s="9">
        <v>12</v>
      </c>
      <c r="BB114" s="9">
        <f t="shared" si="19"/>
        <v>0</v>
      </c>
      <c r="BC114" s="9">
        <f t="shared" si="20"/>
        <v>12</v>
      </c>
      <c r="BD114" s="9">
        <f t="shared" si="21"/>
        <v>12</v>
      </c>
      <c r="BE114" s="9"/>
      <c r="BF114" s="9"/>
      <c r="BG114" s="9"/>
    </row>
    <row r="115" spans="1:59" x14ac:dyDescent="0.25">
      <c r="A115" s="18" t="s">
        <v>30</v>
      </c>
      <c r="B115" s="5" t="s">
        <v>11</v>
      </c>
      <c r="C115" s="9">
        <v>173467</v>
      </c>
      <c r="D115" s="9">
        <v>225585</v>
      </c>
      <c r="E115" s="9">
        <v>399052</v>
      </c>
      <c r="F115" s="9">
        <v>67781</v>
      </c>
      <c r="G115" s="9">
        <v>129000</v>
      </c>
      <c r="H115" s="9">
        <v>196781</v>
      </c>
      <c r="I115" s="9">
        <v>201116</v>
      </c>
      <c r="J115" s="9">
        <v>111941</v>
      </c>
      <c r="K115" s="9">
        <v>313057</v>
      </c>
      <c r="L115" s="9">
        <v>8000</v>
      </c>
      <c r="M115" s="9"/>
      <c r="N115" s="9">
        <v>8000</v>
      </c>
      <c r="O115" s="9">
        <v>0</v>
      </c>
      <c r="P115" s="9">
        <v>37428</v>
      </c>
      <c r="Q115" s="9">
        <v>37428</v>
      </c>
      <c r="R115" s="9">
        <f>R116+R120+R126+R127+R128+R129+R131+R132</f>
        <v>52426</v>
      </c>
      <c r="S115" s="9">
        <f t="shared" ref="S115:T115" si="29">S116+S120+S126+S127+S128+S129+S131+S132</f>
        <v>0</v>
      </c>
      <c r="T115" s="9">
        <f t="shared" si="29"/>
        <v>52426</v>
      </c>
      <c r="U115" s="9">
        <v>78075</v>
      </c>
      <c r="V115" s="9">
        <v>125978</v>
      </c>
      <c r="W115" s="9">
        <v>204053</v>
      </c>
      <c r="X115" s="9">
        <v>50990</v>
      </c>
      <c r="Y115" s="9">
        <v>28370</v>
      </c>
      <c r="Z115" s="9">
        <v>79360</v>
      </c>
      <c r="AA115" s="9">
        <v>0</v>
      </c>
      <c r="AB115" s="9">
        <v>92775</v>
      </c>
      <c r="AC115" s="9">
        <v>92775</v>
      </c>
      <c r="AD115" s="9">
        <v>201053</v>
      </c>
      <c r="AE115" s="9">
        <v>274200</v>
      </c>
      <c r="AF115" s="9">
        <v>475253</v>
      </c>
      <c r="AG115" s="9">
        <v>480800</v>
      </c>
      <c r="AH115" s="9">
        <v>344482</v>
      </c>
      <c r="AI115" s="9">
        <v>825282</v>
      </c>
      <c r="AJ115" s="9"/>
      <c r="AK115" s="9">
        <v>58761</v>
      </c>
      <c r="AL115" s="23">
        <v>58761</v>
      </c>
      <c r="AM115" s="9">
        <v>9534</v>
      </c>
      <c r="AN115" s="9">
        <v>25860</v>
      </c>
      <c r="AO115" s="9">
        <v>35394</v>
      </c>
      <c r="AP115" s="9">
        <v>698464</v>
      </c>
      <c r="AQ115" s="9">
        <v>181092</v>
      </c>
      <c r="AR115" s="9">
        <v>879556</v>
      </c>
      <c r="AS115" s="9">
        <v>518201</v>
      </c>
      <c r="AT115" s="9">
        <v>86146</v>
      </c>
      <c r="AU115" s="9">
        <v>656884</v>
      </c>
      <c r="AV115" s="9">
        <v>53744</v>
      </c>
      <c r="AW115" s="12">
        <f t="shared" si="17"/>
        <v>71300</v>
      </c>
      <c r="AX115" s="9">
        <v>125044</v>
      </c>
      <c r="AY115" s="9">
        <v>42230</v>
      </c>
      <c r="AZ115" s="9">
        <v>31015</v>
      </c>
      <c r="BA115" s="9">
        <v>73245</v>
      </c>
      <c r="BB115" s="9">
        <f t="shared" si="19"/>
        <v>2635881</v>
      </c>
      <c r="BC115" s="9">
        <f t="shared" si="20"/>
        <v>1823933</v>
      </c>
      <c r="BD115" s="9">
        <f t="shared" si="21"/>
        <v>4512351</v>
      </c>
      <c r="BE115" s="9"/>
      <c r="BF115" s="9"/>
      <c r="BG115" s="9"/>
    </row>
    <row r="116" spans="1:59" ht="26.25" x14ac:dyDescent="0.25">
      <c r="A116" s="19" t="s">
        <v>13</v>
      </c>
      <c r="B116" s="5" t="s">
        <v>37</v>
      </c>
      <c r="C116" s="9">
        <v>52917</v>
      </c>
      <c r="D116" s="9">
        <v>2389</v>
      </c>
      <c r="E116" s="9">
        <v>55306</v>
      </c>
      <c r="F116" s="9">
        <v>42000</v>
      </c>
      <c r="G116" s="9">
        <v>77000</v>
      </c>
      <c r="H116" s="9">
        <v>119000</v>
      </c>
      <c r="I116" s="9">
        <v>113000</v>
      </c>
      <c r="J116" s="9">
        <v>82300</v>
      </c>
      <c r="K116" s="9">
        <v>195300</v>
      </c>
      <c r="L116" s="9"/>
      <c r="M116" s="9"/>
      <c r="N116" s="9"/>
      <c r="O116" s="9"/>
      <c r="P116" s="9"/>
      <c r="Q116" s="9"/>
      <c r="R116" s="9"/>
      <c r="S116" s="9"/>
      <c r="T116" s="9"/>
      <c r="U116" s="9">
        <v>41634</v>
      </c>
      <c r="V116" s="9">
        <v>941</v>
      </c>
      <c r="W116" s="9">
        <v>42575</v>
      </c>
      <c r="X116" s="9">
        <v>23700</v>
      </c>
      <c r="Y116" s="9">
        <v>3362</v>
      </c>
      <c r="Z116" s="9">
        <v>27062</v>
      </c>
      <c r="AA116" s="9">
        <v>0</v>
      </c>
      <c r="AB116" s="9">
        <v>40775</v>
      </c>
      <c r="AC116" s="9">
        <v>40775</v>
      </c>
      <c r="AD116" s="9"/>
      <c r="AE116" s="9"/>
      <c r="AF116" s="9"/>
      <c r="AG116" s="9">
        <v>394055</v>
      </c>
      <c r="AH116" s="9">
        <v>180400</v>
      </c>
      <c r="AI116" s="9">
        <v>574455</v>
      </c>
      <c r="AJ116" s="9"/>
      <c r="AK116" s="9"/>
      <c r="AL116" s="9"/>
      <c r="AM116" s="9">
        <v>5900</v>
      </c>
      <c r="AN116" s="9">
        <v>19283</v>
      </c>
      <c r="AO116" s="9">
        <v>25183</v>
      </c>
      <c r="AP116" s="9">
        <v>64988</v>
      </c>
      <c r="AQ116" s="9">
        <v>0</v>
      </c>
      <c r="AR116" s="9">
        <v>64988</v>
      </c>
      <c r="AS116" s="9">
        <v>106782</v>
      </c>
      <c r="AT116" s="9">
        <v>0</v>
      </c>
      <c r="AU116" s="9">
        <v>106782</v>
      </c>
      <c r="AV116" s="9">
        <v>38000</v>
      </c>
      <c r="AW116" s="12">
        <f t="shared" si="17"/>
        <v>39000</v>
      </c>
      <c r="AX116" s="9">
        <v>77000</v>
      </c>
      <c r="AY116" s="9">
        <v>0</v>
      </c>
      <c r="AZ116" s="9">
        <v>22416</v>
      </c>
      <c r="BA116" s="9">
        <v>22416</v>
      </c>
      <c r="BB116" s="9">
        <f t="shared" si="19"/>
        <v>882976</v>
      </c>
      <c r="BC116" s="9">
        <f t="shared" si="20"/>
        <v>467866</v>
      </c>
      <c r="BD116" s="9">
        <f t="shared" si="21"/>
        <v>1350842</v>
      </c>
      <c r="BE116" s="9"/>
      <c r="BF116" s="9"/>
      <c r="BG116" s="9"/>
    </row>
    <row r="117" spans="1:59" x14ac:dyDescent="0.25">
      <c r="A117" s="8" t="s">
        <v>66</v>
      </c>
      <c r="B117" s="5" t="s">
        <v>67</v>
      </c>
      <c r="C117" s="9"/>
      <c r="D117" s="9"/>
      <c r="E117" s="9"/>
      <c r="F117" s="9">
        <v>34500</v>
      </c>
      <c r="G117" s="9">
        <v>23000</v>
      </c>
      <c r="H117" s="9">
        <v>57500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2">
        <f t="shared" si="17"/>
        <v>0</v>
      </c>
      <c r="AX117" s="9"/>
      <c r="AY117" s="9"/>
      <c r="AZ117" s="9"/>
      <c r="BA117" s="9"/>
      <c r="BB117" s="9">
        <f t="shared" si="19"/>
        <v>34500</v>
      </c>
      <c r="BC117" s="9">
        <f t="shared" si="20"/>
        <v>23000</v>
      </c>
      <c r="BD117" s="9">
        <f t="shared" si="21"/>
        <v>57500</v>
      </c>
      <c r="BE117" s="9"/>
      <c r="BF117" s="9"/>
      <c r="BG117" s="9"/>
    </row>
    <row r="118" spans="1:59" ht="26.25" x14ac:dyDescent="0.25">
      <c r="A118" s="8" t="s">
        <v>68</v>
      </c>
      <c r="B118" s="5" t="s">
        <v>69</v>
      </c>
      <c r="C118" s="9"/>
      <c r="D118" s="9"/>
      <c r="E118" s="9"/>
      <c r="F118" s="9">
        <v>1800</v>
      </c>
      <c r="G118" s="9">
        <v>50000</v>
      </c>
      <c r="H118" s="9">
        <v>51800</v>
      </c>
      <c r="I118" s="9"/>
      <c r="J118" s="9"/>
      <c r="K118" s="9"/>
      <c r="L118" s="9">
        <v>0</v>
      </c>
      <c r="M118" s="9">
        <v>764</v>
      </c>
      <c r="N118" s="9">
        <v>764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12">
        <f t="shared" si="17"/>
        <v>0</v>
      </c>
      <c r="AX118" s="9"/>
      <c r="AY118" s="9"/>
      <c r="AZ118" s="9"/>
      <c r="BA118" s="9"/>
      <c r="BB118" s="9">
        <f t="shared" si="19"/>
        <v>1800</v>
      </c>
      <c r="BC118" s="9">
        <f t="shared" si="20"/>
        <v>50764</v>
      </c>
      <c r="BD118" s="9">
        <f t="shared" si="21"/>
        <v>52564</v>
      </c>
      <c r="BE118" s="9"/>
      <c r="BF118" s="9"/>
      <c r="BG118" s="9"/>
    </row>
    <row r="119" spans="1:59" ht="26.25" x14ac:dyDescent="0.25">
      <c r="A119" s="8" t="s">
        <v>70</v>
      </c>
      <c r="B119" s="5" t="s">
        <v>71</v>
      </c>
      <c r="C119" s="9"/>
      <c r="D119" s="9"/>
      <c r="E119" s="9"/>
      <c r="F119" s="9">
        <v>5700</v>
      </c>
      <c r="G119" s="9">
        <v>4000</v>
      </c>
      <c r="H119" s="9">
        <v>9700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2">
        <f t="shared" si="17"/>
        <v>0</v>
      </c>
      <c r="AX119" s="9"/>
      <c r="AY119" s="9"/>
      <c r="AZ119" s="9"/>
      <c r="BA119" s="9"/>
      <c r="BB119" s="9">
        <f t="shared" si="19"/>
        <v>5700</v>
      </c>
      <c r="BC119" s="9">
        <f t="shared" si="20"/>
        <v>4000</v>
      </c>
      <c r="BD119" s="9">
        <f t="shared" si="21"/>
        <v>9700</v>
      </c>
      <c r="BE119" s="9"/>
      <c r="BF119" s="9"/>
      <c r="BG119" s="9"/>
    </row>
    <row r="120" spans="1:59" ht="26.25" x14ac:dyDescent="0.25">
      <c r="A120" s="19" t="s">
        <v>19</v>
      </c>
      <c r="B120" s="5" t="s">
        <v>38</v>
      </c>
      <c r="C120" s="9">
        <v>1550</v>
      </c>
      <c r="D120" s="9">
        <v>234536</v>
      </c>
      <c r="E120" s="9">
        <v>236086</v>
      </c>
      <c r="F120" s="9">
        <v>23781</v>
      </c>
      <c r="G120" s="9">
        <v>51900</v>
      </c>
      <c r="H120" s="9">
        <v>75681</v>
      </c>
      <c r="I120" s="9">
        <v>38116</v>
      </c>
      <c r="J120" s="9">
        <v>5875</v>
      </c>
      <c r="K120" s="9">
        <v>43991</v>
      </c>
      <c r="L120" s="9"/>
      <c r="M120" s="9"/>
      <c r="N120" s="9"/>
      <c r="O120" s="9">
        <v>0</v>
      </c>
      <c r="P120" s="9">
        <v>3428</v>
      </c>
      <c r="Q120" s="9">
        <v>3428</v>
      </c>
      <c r="R120" s="9"/>
      <c r="S120" s="9"/>
      <c r="T120" s="9"/>
      <c r="U120" s="9">
        <v>35881</v>
      </c>
      <c r="V120" s="9">
        <v>25284</v>
      </c>
      <c r="W120" s="9">
        <v>61165</v>
      </c>
      <c r="X120" s="9">
        <v>25290</v>
      </c>
      <c r="Y120" s="9">
        <v>25008</v>
      </c>
      <c r="Z120" s="9">
        <v>50298</v>
      </c>
      <c r="AA120" s="9">
        <v>0</v>
      </c>
      <c r="AB120" s="9">
        <v>52000</v>
      </c>
      <c r="AC120" s="9">
        <v>52000</v>
      </c>
      <c r="AD120" s="9">
        <v>140000</v>
      </c>
      <c r="AE120" s="9">
        <v>4200</v>
      </c>
      <c r="AF120" s="9">
        <v>144200</v>
      </c>
      <c r="AG120" s="9">
        <v>50305</v>
      </c>
      <c r="AH120" s="9">
        <v>49235</v>
      </c>
      <c r="AI120" s="9">
        <v>99540</v>
      </c>
      <c r="AJ120" s="22">
        <v>0</v>
      </c>
      <c r="AK120" s="9">
        <v>58761</v>
      </c>
      <c r="AL120" s="23">
        <v>58761</v>
      </c>
      <c r="AM120" s="9">
        <v>3634</v>
      </c>
      <c r="AN120" s="9">
        <v>6517</v>
      </c>
      <c r="AO120" s="9">
        <v>10151</v>
      </c>
      <c r="AP120" s="9">
        <v>44450</v>
      </c>
      <c r="AQ120" s="9">
        <v>5236</v>
      </c>
      <c r="AR120" s="9">
        <v>49686</v>
      </c>
      <c r="AS120" s="9">
        <v>65867</v>
      </c>
      <c r="AT120" s="9">
        <v>226831</v>
      </c>
      <c r="AU120" s="9">
        <v>292698</v>
      </c>
      <c r="AV120" s="9">
        <v>13744</v>
      </c>
      <c r="AW120" s="12">
        <f t="shared" si="17"/>
        <v>32200</v>
      </c>
      <c r="AX120" s="9">
        <v>45944</v>
      </c>
      <c r="AY120" s="9">
        <v>35730</v>
      </c>
      <c r="AZ120" s="9">
        <v>11599</v>
      </c>
      <c r="BA120" s="9">
        <v>47329</v>
      </c>
      <c r="BB120" s="9">
        <f t="shared" si="19"/>
        <v>478348</v>
      </c>
      <c r="BC120" s="9">
        <f t="shared" si="20"/>
        <v>792610</v>
      </c>
      <c r="BD120" s="9">
        <f t="shared" si="21"/>
        <v>1270958</v>
      </c>
      <c r="BE120" s="9"/>
      <c r="BF120" s="9"/>
      <c r="BG120" s="9"/>
    </row>
    <row r="121" spans="1:59" ht="39" x14ac:dyDescent="0.25">
      <c r="A121" s="8" t="s">
        <v>72</v>
      </c>
      <c r="B121" s="5" t="s">
        <v>73</v>
      </c>
      <c r="C121" s="9"/>
      <c r="D121" s="9"/>
      <c r="E121" s="9"/>
      <c r="F121" s="9">
        <v>12000</v>
      </c>
      <c r="G121" s="9">
        <v>10000</v>
      </c>
      <c r="H121" s="9">
        <v>22000</v>
      </c>
      <c r="I121" s="9"/>
      <c r="J121" s="9"/>
      <c r="K121" s="9"/>
      <c r="L121" s="9"/>
      <c r="M121" s="9"/>
      <c r="N121" s="9"/>
      <c r="O121" s="9">
        <v>0</v>
      </c>
      <c r="P121" s="9">
        <v>1928</v>
      </c>
      <c r="Q121" s="9">
        <v>1928</v>
      </c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2">
        <f t="shared" si="17"/>
        <v>0</v>
      </c>
      <c r="AX121" s="9"/>
      <c r="AY121" s="9"/>
      <c r="AZ121" s="9"/>
      <c r="BA121" s="9"/>
      <c r="BB121" s="9">
        <f t="shared" si="19"/>
        <v>12000</v>
      </c>
      <c r="BC121" s="9">
        <f t="shared" si="20"/>
        <v>11928</v>
      </c>
      <c r="BD121" s="9">
        <f t="shared" si="21"/>
        <v>23928</v>
      </c>
      <c r="BE121" s="9"/>
      <c r="BF121" s="9"/>
      <c r="BG121" s="9"/>
    </row>
    <row r="122" spans="1:59" ht="39" x14ac:dyDescent="0.25">
      <c r="A122" s="8" t="s">
        <v>82</v>
      </c>
      <c r="B122" s="5" t="s">
        <v>83</v>
      </c>
      <c r="C122" s="9"/>
      <c r="D122" s="9"/>
      <c r="E122" s="9"/>
      <c r="F122" s="9">
        <v>0</v>
      </c>
      <c r="G122" s="9">
        <v>0</v>
      </c>
      <c r="H122" s="9">
        <v>0</v>
      </c>
      <c r="I122" s="9"/>
      <c r="J122" s="9"/>
      <c r="K122" s="9"/>
      <c r="L122" s="9">
        <v>8000</v>
      </c>
      <c r="M122" s="9">
        <v>-764</v>
      </c>
      <c r="N122" s="9">
        <v>7236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12">
        <f t="shared" si="17"/>
        <v>0</v>
      </c>
      <c r="AX122" s="9"/>
      <c r="AY122" s="9"/>
      <c r="AZ122" s="9"/>
      <c r="BA122" s="9"/>
      <c r="BB122" s="9">
        <f t="shared" si="19"/>
        <v>8000</v>
      </c>
      <c r="BC122" s="9">
        <f t="shared" si="20"/>
        <v>-764</v>
      </c>
      <c r="BD122" s="9">
        <f t="shared" si="21"/>
        <v>7236</v>
      </c>
      <c r="BE122" s="9"/>
      <c r="BF122" s="9"/>
      <c r="BG122" s="9"/>
    </row>
    <row r="123" spans="1:59" ht="26.25" x14ac:dyDescent="0.25">
      <c r="A123" s="8" t="s">
        <v>74</v>
      </c>
      <c r="B123" s="5" t="s">
        <v>75</v>
      </c>
      <c r="C123" s="9"/>
      <c r="D123" s="9"/>
      <c r="E123" s="9"/>
      <c r="F123" s="9">
        <v>0</v>
      </c>
      <c r="G123" s="9">
        <v>38900</v>
      </c>
      <c r="H123" s="9">
        <v>38900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2">
        <f t="shared" si="17"/>
        <v>0</v>
      </c>
      <c r="AX123" s="9"/>
      <c r="AY123" s="9"/>
      <c r="AZ123" s="9"/>
      <c r="BA123" s="9"/>
      <c r="BB123" s="9">
        <f t="shared" si="19"/>
        <v>0</v>
      </c>
      <c r="BC123" s="9">
        <f t="shared" si="20"/>
        <v>38900</v>
      </c>
      <c r="BD123" s="9">
        <f t="shared" si="21"/>
        <v>38900</v>
      </c>
      <c r="BE123" s="9"/>
      <c r="BF123" s="9"/>
      <c r="BG123" s="9"/>
    </row>
    <row r="124" spans="1:59" ht="51.75" x14ac:dyDescent="0.25">
      <c r="A124" s="8" t="s">
        <v>84</v>
      </c>
      <c r="B124" s="5" t="s">
        <v>85</v>
      </c>
      <c r="C124" s="9"/>
      <c r="D124" s="9"/>
      <c r="E124" s="9"/>
      <c r="F124" s="9">
        <v>11000</v>
      </c>
      <c r="G124" s="9">
        <v>-3000</v>
      </c>
      <c r="H124" s="9">
        <v>8000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12">
        <f t="shared" si="17"/>
        <v>0</v>
      </c>
      <c r="AX124" s="9"/>
      <c r="AY124" s="9"/>
      <c r="AZ124" s="9"/>
      <c r="BA124" s="9"/>
      <c r="BB124" s="9">
        <f t="shared" si="19"/>
        <v>11000</v>
      </c>
      <c r="BC124" s="9">
        <f t="shared" si="20"/>
        <v>-3000</v>
      </c>
      <c r="BD124" s="9">
        <f t="shared" si="21"/>
        <v>8000</v>
      </c>
      <c r="BE124" s="9"/>
      <c r="BF124" s="9"/>
      <c r="BG124" s="9"/>
    </row>
    <row r="125" spans="1:59" ht="51.75" x14ac:dyDescent="0.25">
      <c r="A125" s="8" t="s">
        <v>80</v>
      </c>
      <c r="B125" s="5" t="s">
        <v>81</v>
      </c>
      <c r="C125" s="9"/>
      <c r="D125" s="9"/>
      <c r="E125" s="9"/>
      <c r="F125" s="9">
        <v>781</v>
      </c>
      <c r="G125" s="9">
        <v>6000</v>
      </c>
      <c r="H125" s="9">
        <v>6781</v>
      </c>
      <c r="I125" s="9"/>
      <c r="J125" s="9"/>
      <c r="K125" s="9"/>
      <c r="L125" s="9"/>
      <c r="M125" s="9"/>
      <c r="N125" s="9"/>
      <c r="O125" s="9">
        <v>0</v>
      </c>
      <c r="P125" s="9">
        <v>1500</v>
      </c>
      <c r="Q125" s="9">
        <v>1500</v>
      </c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2">
        <f t="shared" ref="AW125:AW147" si="30">AX125-AV125</f>
        <v>0</v>
      </c>
      <c r="AX125" s="9"/>
      <c r="AY125" s="9"/>
      <c r="AZ125" s="9"/>
      <c r="BA125" s="9"/>
      <c r="BB125" s="9">
        <f t="shared" si="19"/>
        <v>781</v>
      </c>
      <c r="BC125" s="9">
        <f t="shared" si="20"/>
        <v>7500</v>
      </c>
      <c r="BD125" s="9">
        <f t="shared" si="21"/>
        <v>8281</v>
      </c>
      <c r="BE125" s="9"/>
      <c r="BF125" s="9"/>
      <c r="BG125" s="9"/>
    </row>
    <row r="126" spans="1:59" ht="26.25" x14ac:dyDescent="0.25">
      <c r="A126" s="19">
        <v>34</v>
      </c>
      <c r="B126" s="5" t="s">
        <v>42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>
        <v>0</v>
      </c>
      <c r="AN126" s="9">
        <v>60</v>
      </c>
      <c r="AO126" s="9">
        <v>60</v>
      </c>
      <c r="AP126" s="9">
        <v>0</v>
      </c>
      <c r="AQ126" s="9">
        <v>520</v>
      </c>
      <c r="AR126" s="9">
        <v>520</v>
      </c>
      <c r="AS126" s="9"/>
      <c r="AT126" s="9"/>
      <c r="AU126" s="9">
        <v>300</v>
      </c>
      <c r="AV126" s="9"/>
      <c r="AW126" s="12">
        <f t="shared" si="30"/>
        <v>0</v>
      </c>
      <c r="AX126" s="9"/>
      <c r="AY126" s="9"/>
      <c r="AZ126" s="9"/>
      <c r="BA126" s="9"/>
      <c r="BB126" s="9">
        <f t="shared" si="19"/>
        <v>0</v>
      </c>
      <c r="BC126" s="9">
        <f t="shared" si="20"/>
        <v>580</v>
      </c>
      <c r="BD126" s="9">
        <f t="shared" si="21"/>
        <v>880</v>
      </c>
      <c r="BE126" s="9"/>
      <c r="BF126" s="9"/>
      <c r="BG126" s="9"/>
    </row>
    <row r="127" spans="1:59" x14ac:dyDescent="0.25">
      <c r="A127" s="19">
        <v>35</v>
      </c>
      <c r="B127" s="5" t="s">
        <v>46</v>
      </c>
      <c r="C127" s="9"/>
      <c r="D127" s="9"/>
      <c r="E127" s="9"/>
      <c r="F127" s="9"/>
      <c r="G127" s="9"/>
      <c r="H127" s="9"/>
      <c r="I127" s="9"/>
      <c r="J127" s="9">
        <v>23766</v>
      </c>
      <c r="K127" s="9">
        <v>23766</v>
      </c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12">
        <f t="shared" si="30"/>
        <v>0</v>
      </c>
      <c r="AX127" s="9"/>
      <c r="AY127" s="9"/>
      <c r="AZ127" s="9"/>
      <c r="BA127" s="9"/>
      <c r="BB127" s="9">
        <f t="shared" si="19"/>
        <v>0</v>
      </c>
      <c r="BC127" s="9">
        <f t="shared" si="20"/>
        <v>23766</v>
      </c>
      <c r="BD127" s="9">
        <f t="shared" si="21"/>
        <v>23766</v>
      </c>
      <c r="BE127" s="9"/>
      <c r="BF127" s="9"/>
      <c r="BG127" s="9"/>
    </row>
    <row r="128" spans="1:59" ht="51.75" x14ac:dyDescent="0.25">
      <c r="A128" s="19">
        <v>36</v>
      </c>
      <c r="B128" s="5" t="s">
        <v>45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>
        <v>0</v>
      </c>
      <c r="AQ128" s="9">
        <v>334239</v>
      </c>
      <c r="AR128" s="9">
        <v>334239</v>
      </c>
      <c r="AS128" s="9"/>
      <c r="AT128" s="9"/>
      <c r="AU128" s="9"/>
      <c r="AV128" s="9"/>
      <c r="AW128" s="12">
        <f t="shared" si="30"/>
        <v>0</v>
      </c>
      <c r="AX128" s="9"/>
      <c r="AY128" s="9"/>
      <c r="AZ128" s="9"/>
      <c r="BA128" s="9"/>
      <c r="BB128" s="9">
        <f t="shared" si="19"/>
        <v>0</v>
      </c>
      <c r="BC128" s="9">
        <f t="shared" si="20"/>
        <v>334239</v>
      </c>
      <c r="BD128" s="9">
        <f t="shared" si="21"/>
        <v>334239</v>
      </c>
      <c r="BE128" s="9"/>
      <c r="BF128" s="9"/>
      <c r="BG128" s="9"/>
    </row>
    <row r="129" spans="1:59" ht="77.25" x14ac:dyDescent="0.25">
      <c r="A129" s="19" t="s">
        <v>21</v>
      </c>
      <c r="B129" s="5" t="s">
        <v>41</v>
      </c>
      <c r="C129" s="9">
        <v>119000</v>
      </c>
      <c r="D129" s="9">
        <v>-18870</v>
      </c>
      <c r="E129" s="9">
        <v>100130</v>
      </c>
      <c r="F129" s="9">
        <v>0</v>
      </c>
      <c r="G129" s="9">
        <v>100</v>
      </c>
      <c r="H129" s="9">
        <v>100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>
        <v>61053</v>
      </c>
      <c r="AE129" s="9">
        <v>0</v>
      </c>
      <c r="AF129" s="9">
        <v>61053</v>
      </c>
      <c r="AG129" s="9"/>
      <c r="AH129" s="9"/>
      <c r="AI129" s="9"/>
      <c r="AJ129" s="9"/>
      <c r="AK129" s="9"/>
      <c r="AL129" s="9"/>
      <c r="AM129" s="9"/>
      <c r="AN129" s="9"/>
      <c r="AO129" s="9"/>
      <c r="AP129" s="9">
        <v>581326</v>
      </c>
      <c r="AQ129" s="9">
        <v>-161922</v>
      </c>
      <c r="AR129" s="9">
        <v>419414</v>
      </c>
      <c r="AS129" s="9">
        <v>310571</v>
      </c>
      <c r="AT129" s="9">
        <v>-140685</v>
      </c>
      <c r="AU129" s="9">
        <v>169886</v>
      </c>
      <c r="AV129" s="9"/>
      <c r="AW129" s="12">
        <f t="shared" si="30"/>
        <v>100</v>
      </c>
      <c r="AX129" s="9">
        <v>100</v>
      </c>
      <c r="AY129" s="9"/>
      <c r="AZ129" s="9"/>
      <c r="BA129" s="9"/>
      <c r="BB129" s="9">
        <f t="shared" si="19"/>
        <v>1071950</v>
      </c>
      <c r="BC129" s="9">
        <f t="shared" si="20"/>
        <v>-321277</v>
      </c>
      <c r="BD129" s="9">
        <f t="shared" si="21"/>
        <v>750683</v>
      </c>
      <c r="BE129" s="9"/>
      <c r="BF129" s="9"/>
      <c r="BG129" s="9"/>
    </row>
    <row r="130" spans="1:59" ht="51.75" x14ac:dyDescent="0.25">
      <c r="A130" s="8" t="s">
        <v>88</v>
      </c>
      <c r="B130" s="5" t="s">
        <v>89</v>
      </c>
      <c r="C130" s="9"/>
      <c r="D130" s="9"/>
      <c r="E130" s="9"/>
      <c r="F130" s="9">
        <v>0</v>
      </c>
      <c r="G130" s="9">
        <v>100</v>
      </c>
      <c r="H130" s="9">
        <v>100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12">
        <f t="shared" si="30"/>
        <v>0</v>
      </c>
      <c r="AX130" s="9"/>
      <c r="AY130" s="9"/>
      <c r="AZ130" s="9"/>
      <c r="BA130" s="9"/>
      <c r="BB130" s="9">
        <f t="shared" si="19"/>
        <v>0</v>
      </c>
      <c r="BC130" s="9">
        <f t="shared" si="20"/>
        <v>100</v>
      </c>
      <c r="BD130" s="9">
        <f t="shared" si="21"/>
        <v>100</v>
      </c>
      <c r="BE130" s="9"/>
      <c r="BF130" s="9"/>
      <c r="BG130" s="9"/>
    </row>
    <row r="131" spans="1:59" ht="64.5" x14ac:dyDescent="0.25">
      <c r="A131" s="19">
        <v>41</v>
      </c>
      <c r="B131" s="5" t="s">
        <v>43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>
        <v>0</v>
      </c>
      <c r="V131" s="9">
        <v>1406</v>
      </c>
      <c r="W131" s="9">
        <v>1406</v>
      </c>
      <c r="X131" s="9"/>
      <c r="Y131" s="9"/>
      <c r="Z131" s="9"/>
      <c r="AA131" s="9"/>
      <c r="AB131" s="9"/>
      <c r="AC131" s="9"/>
      <c r="AD131" s="9">
        <v>0</v>
      </c>
      <c r="AE131" s="9">
        <v>270000</v>
      </c>
      <c r="AF131" s="9">
        <v>270000</v>
      </c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2">
        <f t="shared" si="30"/>
        <v>0</v>
      </c>
      <c r="AX131" s="9"/>
      <c r="AY131" s="9"/>
      <c r="AZ131" s="9"/>
      <c r="BA131" s="9"/>
      <c r="BB131" s="9">
        <f t="shared" si="19"/>
        <v>0</v>
      </c>
      <c r="BC131" s="9">
        <f t="shared" si="20"/>
        <v>271406</v>
      </c>
      <c r="BD131" s="9">
        <f t="shared" si="21"/>
        <v>271406</v>
      </c>
      <c r="BE131" s="9"/>
      <c r="BF131" s="9"/>
      <c r="BG131" s="9"/>
    </row>
    <row r="132" spans="1:59" ht="64.5" x14ac:dyDescent="0.25">
      <c r="A132" s="19" t="s">
        <v>22</v>
      </c>
      <c r="B132" s="5" t="s">
        <v>44</v>
      </c>
      <c r="C132" s="9">
        <v>0</v>
      </c>
      <c r="D132" s="9">
        <v>7530</v>
      </c>
      <c r="E132" s="9">
        <v>7530</v>
      </c>
      <c r="F132" s="9">
        <v>2000</v>
      </c>
      <c r="G132" s="9">
        <v>0</v>
      </c>
      <c r="H132" s="9">
        <v>2000</v>
      </c>
      <c r="I132" s="9">
        <v>50000</v>
      </c>
      <c r="J132" s="9">
        <v>0</v>
      </c>
      <c r="K132" s="9">
        <v>50000</v>
      </c>
      <c r="L132" s="9"/>
      <c r="M132" s="9"/>
      <c r="N132" s="9"/>
      <c r="O132" s="9">
        <v>0</v>
      </c>
      <c r="P132" s="9">
        <v>34000</v>
      </c>
      <c r="Q132" s="9">
        <v>34000</v>
      </c>
      <c r="R132" s="9">
        <f>R133</f>
        <v>52426</v>
      </c>
      <c r="S132" s="9">
        <f t="shared" ref="S132:T132" si="31">S133</f>
        <v>0</v>
      </c>
      <c r="T132" s="9">
        <f t="shared" si="31"/>
        <v>52426</v>
      </c>
      <c r="U132" s="9">
        <v>560</v>
      </c>
      <c r="V132" s="9">
        <v>98347</v>
      </c>
      <c r="W132" s="9">
        <v>98907</v>
      </c>
      <c r="X132" s="9">
        <v>2000</v>
      </c>
      <c r="Y132" s="9"/>
      <c r="Z132" s="9">
        <v>2000</v>
      </c>
      <c r="AA132" s="9"/>
      <c r="AB132" s="9"/>
      <c r="AC132" s="9"/>
      <c r="AD132" s="9"/>
      <c r="AE132" s="9"/>
      <c r="AF132" s="9"/>
      <c r="AG132" s="9">
        <v>36440</v>
      </c>
      <c r="AH132" s="9">
        <v>114847</v>
      </c>
      <c r="AI132" s="9">
        <v>151287</v>
      </c>
      <c r="AJ132" s="9"/>
      <c r="AK132" s="9"/>
      <c r="AL132" s="9"/>
      <c r="AM132" s="9"/>
      <c r="AN132" s="9"/>
      <c r="AO132" s="9"/>
      <c r="AP132" s="9">
        <v>7700</v>
      </c>
      <c r="AQ132" s="9">
        <v>3019</v>
      </c>
      <c r="AR132" s="9">
        <v>10719</v>
      </c>
      <c r="AS132" s="9">
        <v>34981</v>
      </c>
      <c r="AT132" s="9">
        <v>52237</v>
      </c>
      <c r="AU132" s="9">
        <v>87218</v>
      </c>
      <c r="AV132" s="9">
        <v>2000</v>
      </c>
      <c r="AW132" s="12">
        <f t="shared" si="30"/>
        <v>0</v>
      </c>
      <c r="AX132" s="9">
        <v>2000</v>
      </c>
      <c r="AY132" s="9">
        <v>6500</v>
      </c>
      <c r="AZ132" s="9">
        <v>-3000</v>
      </c>
      <c r="BA132" s="9">
        <v>3500</v>
      </c>
      <c r="BB132" s="9">
        <f t="shared" si="19"/>
        <v>194607</v>
      </c>
      <c r="BC132" s="9">
        <f t="shared" si="20"/>
        <v>306980</v>
      </c>
      <c r="BD132" s="9">
        <f t="shared" si="21"/>
        <v>501587</v>
      </c>
      <c r="BE132" s="9"/>
      <c r="BF132" s="9"/>
      <c r="BG132" s="9"/>
    </row>
    <row r="133" spans="1:59" ht="26.25" x14ac:dyDescent="0.25">
      <c r="A133" s="8" t="s">
        <v>92</v>
      </c>
      <c r="B133" s="5" t="s">
        <v>93</v>
      </c>
      <c r="C133" s="9"/>
      <c r="D133" s="9"/>
      <c r="E133" s="9"/>
      <c r="F133" s="9">
        <v>2000</v>
      </c>
      <c r="G133" s="9">
        <v>0</v>
      </c>
      <c r="H133" s="9">
        <v>2000</v>
      </c>
      <c r="I133" s="9"/>
      <c r="J133" s="9"/>
      <c r="K133" s="9"/>
      <c r="L133" s="9"/>
      <c r="M133" s="9"/>
      <c r="N133" s="9"/>
      <c r="O133" s="9">
        <v>0</v>
      </c>
      <c r="P133" s="9">
        <v>34000</v>
      </c>
      <c r="Q133" s="9">
        <v>34000</v>
      </c>
      <c r="R133" s="9">
        <v>52426</v>
      </c>
      <c r="S133" s="9"/>
      <c r="T133" s="9">
        <v>52426</v>
      </c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2">
        <f t="shared" si="30"/>
        <v>0</v>
      </c>
      <c r="AX133" s="9"/>
      <c r="AY133" s="9"/>
      <c r="AZ133" s="9"/>
      <c r="BA133" s="9"/>
      <c r="BB133" s="9">
        <f t="shared" si="19"/>
        <v>54426</v>
      </c>
      <c r="BC133" s="9">
        <f t="shared" si="20"/>
        <v>34000</v>
      </c>
      <c r="BD133" s="9">
        <f t="shared" si="21"/>
        <v>88426</v>
      </c>
      <c r="BE133" s="9"/>
      <c r="BF133" s="9"/>
      <c r="BG133" s="9"/>
    </row>
    <row r="134" spans="1:59" s="1" customFormat="1" x14ac:dyDescent="0.25">
      <c r="A134" s="24" t="s">
        <v>34</v>
      </c>
      <c r="B134" s="25" t="s">
        <v>12</v>
      </c>
      <c r="C134" s="22">
        <v>0</v>
      </c>
      <c r="D134" s="22">
        <v>17898</v>
      </c>
      <c r="E134" s="22">
        <v>17898</v>
      </c>
      <c r="F134" s="22">
        <v>1000</v>
      </c>
      <c r="G134" s="22">
        <v>1500</v>
      </c>
      <c r="H134" s="22">
        <v>2500</v>
      </c>
      <c r="I134" s="22">
        <v>78000</v>
      </c>
      <c r="J134" s="22">
        <v>41905</v>
      </c>
      <c r="K134" s="22">
        <v>119905</v>
      </c>
      <c r="L134" s="22">
        <v>35301</v>
      </c>
      <c r="M134" s="22"/>
      <c r="N134" s="22">
        <v>35301</v>
      </c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>
        <v>0</v>
      </c>
      <c r="AB134" s="22">
        <v>1000</v>
      </c>
      <c r="AC134" s="22">
        <v>1000</v>
      </c>
      <c r="AD134" s="22">
        <v>1000</v>
      </c>
      <c r="AE134" s="22">
        <v>0</v>
      </c>
      <c r="AF134" s="22">
        <v>1000</v>
      </c>
      <c r="AG134" s="22">
        <v>6900</v>
      </c>
      <c r="AH134" s="22">
        <v>-6800</v>
      </c>
      <c r="AI134" s="22">
        <v>100</v>
      </c>
      <c r="AJ134" s="22">
        <v>1500</v>
      </c>
      <c r="AK134" s="22">
        <v>-1000</v>
      </c>
      <c r="AL134" s="22">
        <v>500</v>
      </c>
      <c r="AM134" s="22">
        <v>24662</v>
      </c>
      <c r="AN134" s="22">
        <v>0</v>
      </c>
      <c r="AO134" s="22">
        <v>24662</v>
      </c>
      <c r="AP134" s="22"/>
      <c r="AQ134" s="22"/>
      <c r="AR134" s="22"/>
      <c r="AS134" s="22">
        <v>0</v>
      </c>
      <c r="AT134" s="22">
        <v>14688</v>
      </c>
      <c r="AU134" s="22">
        <v>14688</v>
      </c>
      <c r="AV134" s="22">
        <v>4400</v>
      </c>
      <c r="AW134" s="12">
        <f t="shared" si="30"/>
        <v>2100</v>
      </c>
      <c r="AX134" s="22">
        <v>6500</v>
      </c>
      <c r="AY134" s="22">
        <v>0</v>
      </c>
      <c r="AZ134" s="22">
        <v>1700</v>
      </c>
      <c r="BA134" s="22">
        <v>1700</v>
      </c>
      <c r="BB134" s="9">
        <f t="shared" si="19"/>
        <v>152763</v>
      </c>
      <c r="BC134" s="9">
        <f t="shared" si="20"/>
        <v>72991</v>
      </c>
      <c r="BD134" s="9">
        <f t="shared" si="21"/>
        <v>225754</v>
      </c>
      <c r="BE134" s="22"/>
      <c r="BF134" s="22"/>
      <c r="BG134" s="22"/>
    </row>
    <row r="135" spans="1:59" s="1" customFormat="1" ht="26.25" x14ac:dyDescent="0.25">
      <c r="A135" s="26">
        <v>31</v>
      </c>
      <c r="B135" s="25" t="s">
        <v>37</v>
      </c>
      <c r="C135" s="22"/>
      <c r="D135" s="22"/>
      <c r="E135" s="22"/>
      <c r="F135" s="22"/>
      <c r="G135" s="22"/>
      <c r="H135" s="22"/>
      <c r="I135" s="22">
        <v>32000</v>
      </c>
      <c r="J135" s="22">
        <v>8718</v>
      </c>
      <c r="K135" s="22">
        <v>40718</v>
      </c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7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12">
        <f t="shared" si="30"/>
        <v>0</v>
      </c>
      <c r="AX135" s="22"/>
      <c r="AY135" s="22"/>
      <c r="AZ135" s="22"/>
      <c r="BA135" s="22"/>
      <c r="BB135" s="9">
        <f t="shared" si="19"/>
        <v>32000</v>
      </c>
      <c r="BC135" s="9">
        <f t="shared" si="20"/>
        <v>8718</v>
      </c>
      <c r="BD135" s="9">
        <f t="shared" si="21"/>
        <v>40718</v>
      </c>
      <c r="BE135" s="22"/>
      <c r="BF135" s="22"/>
      <c r="BG135" s="22"/>
    </row>
    <row r="136" spans="1:59" s="1" customFormat="1" ht="26.25" x14ac:dyDescent="0.25">
      <c r="A136" s="26" t="s">
        <v>19</v>
      </c>
      <c r="B136" s="25" t="s">
        <v>38</v>
      </c>
      <c r="C136" s="22">
        <v>0</v>
      </c>
      <c r="D136" s="22">
        <v>2968</v>
      </c>
      <c r="E136" s="22">
        <v>2968</v>
      </c>
      <c r="F136" s="22">
        <v>1000</v>
      </c>
      <c r="G136" s="22">
        <v>1500</v>
      </c>
      <c r="H136" s="22">
        <v>2500</v>
      </c>
      <c r="I136" s="22">
        <v>0</v>
      </c>
      <c r="J136" s="22">
        <v>33186</v>
      </c>
      <c r="K136" s="22">
        <v>33186</v>
      </c>
      <c r="L136" s="22">
        <v>35301</v>
      </c>
      <c r="M136" s="22"/>
      <c r="N136" s="22">
        <v>35301</v>
      </c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>
        <v>0</v>
      </c>
      <c r="AB136" s="22">
        <v>1000</v>
      </c>
      <c r="AC136" s="22">
        <v>1000</v>
      </c>
      <c r="AD136" s="22">
        <v>500</v>
      </c>
      <c r="AE136" s="22">
        <v>0</v>
      </c>
      <c r="AF136" s="22">
        <v>500</v>
      </c>
      <c r="AG136" s="22"/>
      <c r="AH136" s="22">
        <v>100</v>
      </c>
      <c r="AI136" s="22">
        <v>100</v>
      </c>
      <c r="AJ136" s="22">
        <v>1500</v>
      </c>
      <c r="AK136" s="22">
        <v>-1000</v>
      </c>
      <c r="AL136" s="22">
        <v>500</v>
      </c>
      <c r="AM136" s="22">
        <v>24662</v>
      </c>
      <c r="AN136" s="22">
        <v>0</v>
      </c>
      <c r="AO136" s="22">
        <v>24662</v>
      </c>
      <c r="AP136" s="22"/>
      <c r="AQ136" s="22"/>
      <c r="AR136" s="22"/>
      <c r="AS136" s="22"/>
      <c r="AT136" s="22">
        <v>4997</v>
      </c>
      <c r="AU136" s="22">
        <v>4997</v>
      </c>
      <c r="AV136" s="22">
        <v>4400</v>
      </c>
      <c r="AW136" s="12">
        <f t="shared" si="30"/>
        <v>2100</v>
      </c>
      <c r="AX136" s="22">
        <v>6500</v>
      </c>
      <c r="AY136" s="22">
        <v>0</v>
      </c>
      <c r="AZ136" s="22">
        <v>1700</v>
      </c>
      <c r="BA136" s="22">
        <v>1700</v>
      </c>
      <c r="BB136" s="9">
        <f t="shared" si="19"/>
        <v>67363</v>
      </c>
      <c r="BC136" s="9">
        <f t="shared" si="20"/>
        <v>46551</v>
      </c>
      <c r="BD136" s="9">
        <f t="shared" si="21"/>
        <v>113914</v>
      </c>
      <c r="BE136" s="22"/>
      <c r="BF136" s="22"/>
      <c r="BG136" s="22"/>
    </row>
    <row r="137" spans="1:59" s="1" customFormat="1" ht="39" x14ac:dyDescent="0.25">
      <c r="A137" s="28">
        <v>322</v>
      </c>
      <c r="B137" s="25" t="s">
        <v>83</v>
      </c>
      <c r="C137" s="22"/>
      <c r="D137" s="22"/>
      <c r="E137" s="22"/>
      <c r="F137" s="22"/>
      <c r="G137" s="22"/>
      <c r="H137" s="22"/>
      <c r="I137" s="22"/>
      <c r="J137" s="22"/>
      <c r="K137" s="22"/>
      <c r="L137" s="22">
        <v>20000</v>
      </c>
      <c r="M137" s="22"/>
      <c r="N137" s="22">
        <v>20000</v>
      </c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12">
        <f t="shared" si="30"/>
        <v>0</v>
      </c>
      <c r="AX137" s="22"/>
      <c r="AY137" s="22"/>
      <c r="AZ137" s="22"/>
      <c r="BA137" s="22"/>
      <c r="BB137" s="9">
        <f t="shared" si="19"/>
        <v>20000</v>
      </c>
      <c r="BC137" s="9">
        <f t="shared" si="20"/>
        <v>0</v>
      </c>
      <c r="BD137" s="9">
        <f t="shared" si="21"/>
        <v>20000</v>
      </c>
      <c r="BE137" s="22"/>
      <c r="BF137" s="22"/>
      <c r="BG137" s="22"/>
    </row>
    <row r="138" spans="1:59" s="1" customFormat="1" ht="26.25" x14ac:dyDescent="0.25">
      <c r="A138" s="28">
        <v>323</v>
      </c>
      <c r="B138" s="25" t="s">
        <v>75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>
        <v>15301</v>
      </c>
      <c r="M138" s="22"/>
      <c r="N138" s="22">
        <v>15301</v>
      </c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12">
        <f t="shared" si="30"/>
        <v>0</v>
      </c>
      <c r="AX138" s="22"/>
      <c r="AY138" s="22"/>
      <c r="AZ138" s="22"/>
      <c r="BA138" s="22"/>
      <c r="BB138" s="9">
        <f t="shared" ref="BB138:BB201" si="32">C138+F138+I138+L138+O138+R138+U138+X138+AA138+AD138+AG138+AJ138+AM138+AP138+AS138+AV138+AY138</f>
        <v>15301</v>
      </c>
      <c r="BC138" s="9">
        <f t="shared" ref="BC138:BC201" si="33">D138+G138+J138+M138+P138+S138+V138+Y138+AB138+AE138+AH138+AK138+AN138+AQ138+AT138+AW138+AZ138</f>
        <v>0</v>
      </c>
      <c r="BD138" s="9">
        <f t="shared" ref="BD138:BD201" si="34">E138+H138+K138+N138+Q138+T138+W138+Z138+AC138+AF138+AI138+AL138+AO138+AR138+AU138+AX138+BA138</f>
        <v>15301</v>
      </c>
      <c r="BE138" s="22"/>
      <c r="BF138" s="22"/>
      <c r="BG138" s="22"/>
    </row>
    <row r="139" spans="1:59" s="1" customFormat="1" ht="51.75" x14ac:dyDescent="0.25">
      <c r="A139" s="28" t="s">
        <v>80</v>
      </c>
      <c r="B139" s="25" t="s">
        <v>81</v>
      </c>
      <c r="C139" s="22"/>
      <c r="D139" s="22"/>
      <c r="E139" s="22"/>
      <c r="F139" s="22">
        <v>1000</v>
      </c>
      <c r="G139" s="22">
        <v>1500</v>
      </c>
      <c r="H139" s="22">
        <v>2500</v>
      </c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12">
        <f t="shared" si="30"/>
        <v>0</v>
      </c>
      <c r="AX139" s="22"/>
      <c r="AY139" s="22"/>
      <c r="AZ139" s="22"/>
      <c r="BA139" s="22"/>
      <c r="BB139" s="9">
        <f t="shared" si="32"/>
        <v>1000</v>
      </c>
      <c r="BC139" s="9">
        <f t="shared" si="33"/>
        <v>1500</v>
      </c>
      <c r="BD139" s="9">
        <f t="shared" si="34"/>
        <v>2500</v>
      </c>
      <c r="BE139" s="22"/>
      <c r="BF139" s="22"/>
      <c r="BG139" s="22"/>
    </row>
    <row r="140" spans="1:59" s="1" customFormat="1" ht="26.25" x14ac:dyDescent="0.25">
      <c r="A140" s="26">
        <v>34</v>
      </c>
      <c r="B140" s="25" t="s">
        <v>42</v>
      </c>
      <c r="C140" s="22"/>
      <c r="D140" s="22"/>
      <c r="E140" s="22"/>
      <c r="F140" s="22"/>
      <c r="G140" s="22"/>
      <c r="H140" s="22"/>
      <c r="I140" s="22">
        <v>0</v>
      </c>
      <c r="J140" s="22">
        <v>1</v>
      </c>
      <c r="K140" s="22">
        <v>1</v>
      </c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12">
        <f t="shared" si="30"/>
        <v>0</v>
      </c>
      <c r="AX140" s="22"/>
      <c r="AY140" s="22"/>
      <c r="AZ140" s="22"/>
      <c r="BA140" s="22"/>
      <c r="BB140" s="9">
        <f t="shared" si="32"/>
        <v>0</v>
      </c>
      <c r="BC140" s="9">
        <f t="shared" si="33"/>
        <v>1</v>
      </c>
      <c r="BD140" s="9">
        <f t="shared" si="34"/>
        <v>1</v>
      </c>
      <c r="BE140" s="22"/>
      <c r="BF140" s="22"/>
      <c r="BG140" s="22"/>
    </row>
    <row r="141" spans="1:59" s="1" customFormat="1" ht="77.25" x14ac:dyDescent="0.25">
      <c r="A141" s="26">
        <v>37</v>
      </c>
      <c r="B141" s="25" t="s">
        <v>41</v>
      </c>
      <c r="C141" s="22"/>
      <c r="D141" s="22"/>
      <c r="E141" s="22"/>
      <c r="F141" s="22"/>
      <c r="G141" s="22"/>
      <c r="H141" s="22"/>
      <c r="I141" s="22">
        <v>18000</v>
      </c>
      <c r="J141" s="22">
        <v>0</v>
      </c>
      <c r="K141" s="22">
        <v>18000</v>
      </c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12">
        <f t="shared" si="30"/>
        <v>0</v>
      </c>
      <c r="AX141" s="22"/>
      <c r="AY141" s="22"/>
      <c r="AZ141" s="22"/>
      <c r="BA141" s="22"/>
      <c r="BB141" s="9">
        <f t="shared" si="32"/>
        <v>18000</v>
      </c>
      <c r="BC141" s="9">
        <f t="shared" si="33"/>
        <v>0</v>
      </c>
      <c r="BD141" s="9">
        <f t="shared" si="34"/>
        <v>18000</v>
      </c>
      <c r="BE141" s="22"/>
      <c r="BF141" s="22"/>
      <c r="BG141" s="22"/>
    </row>
    <row r="142" spans="1:59" s="1" customFormat="1" ht="51.75" x14ac:dyDescent="0.25">
      <c r="A142" s="28">
        <v>4</v>
      </c>
      <c r="B142" s="25" t="s">
        <v>53</v>
      </c>
      <c r="C142" s="22"/>
      <c r="D142" s="22"/>
      <c r="E142" s="22"/>
      <c r="F142" s="22"/>
      <c r="G142" s="22"/>
      <c r="H142" s="22"/>
      <c r="I142" s="22">
        <v>28000</v>
      </c>
      <c r="J142" s="22">
        <v>0</v>
      </c>
      <c r="K142" s="22">
        <v>28000</v>
      </c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12">
        <f t="shared" si="30"/>
        <v>0</v>
      </c>
      <c r="AX142" s="22"/>
      <c r="AY142" s="22"/>
      <c r="AZ142" s="22"/>
      <c r="BA142" s="22"/>
      <c r="BB142" s="9">
        <f t="shared" si="32"/>
        <v>28000</v>
      </c>
      <c r="BC142" s="9">
        <f t="shared" si="33"/>
        <v>0</v>
      </c>
      <c r="BD142" s="9">
        <f t="shared" si="34"/>
        <v>28000</v>
      </c>
      <c r="BE142" s="22"/>
      <c r="BF142" s="22"/>
      <c r="BG142" s="22"/>
    </row>
    <row r="143" spans="1:59" s="1" customFormat="1" ht="64.5" x14ac:dyDescent="0.25">
      <c r="A143" s="26">
        <v>42</v>
      </c>
      <c r="B143" s="25" t="s">
        <v>44</v>
      </c>
      <c r="C143" s="22">
        <v>0</v>
      </c>
      <c r="D143" s="22">
        <v>14930</v>
      </c>
      <c r="E143" s="22">
        <v>14930</v>
      </c>
      <c r="F143" s="22"/>
      <c r="G143" s="22"/>
      <c r="H143" s="22"/>
      <c r="I143" s="22">
        <v>28000</v>
      </c>
      <c r="J143" s="22">
        <v>0</v>
      </c>
      <c r="K143" s="22">
        <v>28000</v>
      </c>
      <c r="L143" s="22"/>
      <c r="M143" s="22"/>
      <c r="N143" s="22"/>
      <c r="O143" s="22"/>
      <c r="P143" s="22"/>
      <c r="Q143" s="22"/>
      <c r="R143" s="22"/>
      <c r="S143" s="22"/>
      <c r="T143" s="22"/>
      <c r="U143" s="22">
        <v>0</v>
      </c>
      <c r="V143" s="22">
        <v>748</v>
      </c>
      <c r="W143" s="22">
        <v>748</v>
      </c>
      <c r="X143" s="22"/>
      <c r="Y143" s="22"/>
      <c r="Z143" s="22"/>
      <c r="AA143" s="22"/>
      <c r="AB143" s="22"/>
      <c r="AC143" s="22"/>
      <c r="AD143" s="22">
        <v>500</v>
      </c>
      <c r="AE143" s="22">
        <v>0</v>
      </c>
      <c r="AF143" s="22">
        <v>500</v>
      </c>
      <c r="AG143" s="22">
        <v>6900</v>
      </c>
      <c r="AH143" s="22">
        <v>-6900</v>
      </c>
      <c r="AI143" s="22">
        <v>0</v>
      </c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>
        <v>9691</v>
      </c>
      <c r="AU143" s="22">
        <v>9691</v>
      </c>
      <c r="AV143" s="22"/>
      <c r="AW143" s="12">
        <f t="shared" si="30"/>
        <v>0</v>
      </c>
      <c r="AX143" s="22"/>
      <c r="AY143" s="22"/>
      <c r="AZ143" s="22"/>
      <c r="BA143" s="22"/>
      <c r="BB143" s="9">
        <f t="shared" si="32"/>
        <v>35400</v>
      </c>
      <c r="BC143" s="9">
        <f t="shared" si="33"/>
        <v>18469</v>
      </c>
      <c r="BD143" s="9">
        <f t="shared" si="34"/>
        <v>53869</v>
      </c>
      <c r="BE143" s="22"/>
      <c r="BF143" s="22"/>
      <c r="BG143" s="22"/>
    </row>
    <row r="144" spans="1:59" s="1" customFormat="1" ht="39" x14ac:dyDescent="0.25">
      <c r="A144" s="24" t="s">
        <v>35</v>
      </c>
      <c r="B144" s="25" t="s">
        <v>47</v>
      </c>
      <c r="C144" s="22">
        <v>0</v>
      </c>
      <c r="D144" s="22">
        <v>150</v>
      </c>
      <c r="E144" s="22">
        <v>150</v>
      </c>
      <c r="F144" s="22">
        <v>400</v>
      </c>
      <c r="G144" s="22">
        <v>-200</v>
      </c>
      <c r="H144" s="22">
        <v>200</v>
      </c>
      <c r="I144" s="22">
        <v>270</v>
      </c>
      <c r="J144" s="22">
        <v>0</v>
      </c>
      <c r="K144" s="22">
        <v>270</v>
      </c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>
        <v>295</v>
      </c>
      <c r="AN144" s="22">
        <v>0</v>
      </c>
      <c r="AO144" s="22">
        <v>295</v>
      </c>
      <c r="AP144" s="22"/>
      <c r="AQ144" s="22"/>
      <c r="AR144" s="22"/>
      <c r="AS144" s="22">
        <v>335</v>
      </c>
      <c r="AT144" s="22">
        <v>0</v>
      </c>
      <c r="AU144" s="22">
        <v>335</v>
      </c>
      <c r="AV144" s="22"/>
      <c r="AW144" s="12">
        <f t="shared" si="30"/>
        <v>0</v>
      </c>
      <c r="AX144" s="22"/>
      <c r="AY144" s="22"/>
      <c r="AZ144" s="22"/>
      <c r="BA144" s="22"/>
      <c r="BB144" s="9">
        <f t="shared" si="32"/>
        <v>1300</v>
      </c>
      <c r="BC144" s="9">
        <f t="shared" si="33"/>
        <v>-50</v>
      </c>
      <c r="BD144" s="9">
        <f t="shared" si="34"/>
        <v>1250</v>
      </c>
      <c r="BE144" s="22"/>
      <c r="BF144" s="22"/>
      <c r="BG144" s="22"/>
    </row>
    <row r="145" spans="1:59" s="1" customFormat="1" x14ac:dyDescent="0.25">
      <c r="A145" s="26">
        <v>38</v>
      </c>
      <c r="B145" s="25" t="s">
        <v>39</v>
      </c>
      <c r="C145" s="22">
        <v>0</v>
      </c>
      <c r="D145" s="22">
        <v>150</v>
      </c>
      <c r="E145" s="22">
        <v>150</v>
      </c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12">
        <f t="shared" si="30"/>
        <v>0</v>
      </c>
      <c r="AX145" s="22"/>
      <c r="AY145" s="22"/>
      <c r="AZ145" s="22"/>
      <c r="BA145" s="22"/>
      <c r="BB145" s="9">
        <f t="shared" si="32"/>
        <v>0</v>
      </c>
      <c r="BC145" s="9">
        <f t="shared" si="33"/>
        <v>150</v>
      </c>
      <c r="BD145" s="9">
        <f t="shared" si="34"/>
        <v>150</v>
      </c>
      <c r="BE145" s="22"/>
      <c r="BF145" s="22"/>
      <c r="BG145" s="22"/>
    </row>
    <row r="146" spans="1:59" ht="64.5" x14ac:dyDescent="0.25">
      <c r="A146" s="19" t="s">
        <v>22</v>
      </c>
      <c r="B146" s="5" t="s">
        <v>44</v>
      </c>
      <c r="C146" s="9"/>
      <c r="D146" s="9"/>
      <c r="E146" s="9"/>
      <c r="F146" s="9">
        <v>400</v>
      </c>
      <c r="G146" s="9">
        <v>-200</v>
      </c>
      <c r="H146" s="9">
        <v>200</v>
      </c>
      <c r="I146" s="22">
        <v>270</v>
      </c>
      <c r="J146" s="22">
        <v>0</v>
      </c>
      <c r="K146" s="22">
        <v>270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>
        <v>295</v>
      </c>
      <c r="AN146" s="9">
        <v>0</v>
      </c>
      <c r="AO146" s="9">
        <v>295</v>
      </c>
      <c r="AP146" s="9"/>
      <c r="AQ146" s="9"/>
      <c r="AR146" s="9"/>
      <c r="AS146" s="9">
        <v>335</v>
      </c>
      <c r="AT146" s="9">
        <v>0</v>
      </c>
      <c r="AU146" s="9">
        <v>335</v>
      </c>
      <c r="AV146" s="9"/>
      <c r="AW146" s="12">
        <f t="shared" si="30"/>
        <v>0</v>
      </c>
      <c r="AX146" s="9"/>
      <c r="AY146" s="9"/>
      <c r="AZ146" s="9"/>
      <c r="BA146" s="9"/>
      <c r="BB146" s="9">
        <f t="shared" si="32"/>
        <v>1300</v>
      </c>
      <c r="BC146" s="9">
        <f t="shared" si="33"/>
        <v>-200</v>
      </c>
      <c r="BD146" s="9">
        <f t="shared" si="34"/>
        <v>1100</v>
      </c>
      <c r="BE146" s="9"/>
      <c r="BF146" s="9"/>
      <c r="BG146" s="9"/>
    </row>
    <row r="147" spans="1:59" ht="26.25" x14ac:dyDescent="0.25">
      <c r="A147" s="8" t="s">
        <v>92</v>
      </c>
      <c r="B147" s="5" t="s">
        <v>93</v>
      </c>
      <c r="C147" s="9"/>
      <c r="D147" s="9"/>
      <c r="E147" s="9"/>
      <c r="F147" s="9">
        <v>400</v>
      </c>
      <c r="G147" s="9">
        <v>-200</v>
      </c>
      <c r="H147" s="9">
        <v>200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2">
        <f t="shared" si="30"/>
        <v>0</v>
      </c>
      <c r="AX147" s="9"/>
      <c r="AY147" s="9"/>
      <c r="AZ147" s="9"/>
      <c r="BA147" s="9"/>
      <c r="BB147" s="9">
        <f t="shared" si="32"/>
        <v>400</v>
      </c>
      <c r="BC147" s="9">
        <f t="shared" si="33"/>
        <v>-200</v>
      </c>
      <c r="BD147" s="9">
        <f t="shared" si="34"/>
        <v>200</v>
      </c>
      <c r="BE147" s="9"/>
      <c r="BF147" s="9"/>
      <c r="BG147" s="9"/>
    </row>
    <row r="148" spans="1:59" s="3" customFormat="1" ht="64.5" x14ac:dyDescent="0.25">
      <c r="A148" s="29" t="s">
        <v>6</v>
      </c>
      <c r="B148" s="30" t="s">
        <v>55</v>
      </c>
      <c r="C148" s="17">
        <v>507126</v>
      </c>
      <c r="D148" s="17">
        <v>235580</v>
      </c>
      <c r="E148" s="17">
        <v>742706</v>
      </c>
      <c r="F148" s="11"/>
      <c r="G148" s="11"/>
      <c r="H148" s="11"/>
      <c r="I148" s="11">
        <v>11000</v>
      </c>
      <c r="J148" s="11">
        <v>1050</v>
      </c>
      <c r="K148" s="11">
        <v>12050</v>
      </c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>
        <v>112176</v>
      </c>
      <c r="Y148" s="11">
        <v>15114</v>
      </c>
      <c r="Z148" s="11">
        <v>127290</v>
      </c>
      <c r="AA148" s="11">
        <v>0</v>
      </c>
      <c r="AB148" s="11">
        <v>14224</v>
      </c>
      <c r="AC148" s="11">
        <v>14224</v>
      </c>
      <c r="AD148" s="11">
        <v>1000</v>
      </c>
      <c r="AE148" s="11">
        <v>1000</v>
      </c>
      <c r="AF148" s="11">
        <v>2000</v>
      </c>
      <c r="AG148" s="11">
        <v>0</v>
      </c>
      <c r="AH148" s="11">
        <v>283170</v>
      </c>
      <c r="AI148" s="11">
        <v>283170</v>
      </c>
      <c r="AJ148" s="11"/>
      <c r="AK148" s="11">
        <f>30500+17111</f>
        <v>47611</v>
      </c>
      <c r="AL148" s="11">
        <f>30500+17111</f>
        <v>47611</v>
      </c>
      <c r="AM148" s="11">
        <v>210390</v>
      </c>
      <c r="AN148" s="11">
        <v>78083</v>
      </c>
      <c r="AO148" s="11">
        <v>288473</v>
      </c>
      <c r="AP148" s="11">
        <v>110642</v>
      </c>
      <c r="AQ148" s="11">
        <v>33022</v>
      </c>
      <c r="AR148" s="11">
        <v>143664</v>
      </c>
      <c r="AS148" s="11">
        <v>52581</v>
      </c>
      <c r="AT148" s="11">
        <v>72350</v>
      </c>
      <c r="AU148" s="11">
        <v>166548</v>
      </c>
      <c r="AV148" s="11"/>
      <c r="AW148" s="11"/>
      <c r="AX148" s="11"/>
      <c r="AY148" s="11">
        <v>40610</v>
      </c>
      <c r="AZ148" s="11">
        <v>20879</v>
      </c>
      <c r="BA148" s="11">
        <v>61489</v>
      </c>
      <c r="BB148" s="11">
        <f t="shared" si="32"/>
        <v>1045525</v>
      </c>
      <c r="BC148" s="10">
        <f t="shared" si="33"/>
        <v>802083</v>
      </c>
      <c r="BD148" s="11">
        <f t="shared" si="34"/>
        <v>1889225</v>
      </c>
      <c r="BE148" s="11"/>
      <c r="BF148" s="11"/>
      <c r="BG148" s="11"/>
    </row>
    <row r="149" spans="1:59" x14ac:dyDescent="0.25">
      <c r="A149" s="18" t="s">
        <v>9</v>
      </c>
      <c r="B149" s="5" t="s">
        <v>10</v>
      </c>
      <c r="C149" s="9">
        <v>20000</v>
      </c>
      <c r="D149" s="9">
        <v>1000</v>
      </c>
      <c r="E149" s="9">
        <v>21000</v>
      </c>
      <c r="F149" s="9"/>
      <c r="G149" s="9"/>
      <c r="H149" s="9"/>
      <c r="I149" s="9">
        <v>11000</v>
      </c>
      <c r="J149" s="9">
        <v>1050</v>
      </c>
      <c r="K149" s="9">
        <v>12050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>
        <v>11100</v>
      </c>
      <c r="Y149" s="9">
        <v>-3390</v>
      </c>
      <c r="Z149" s="9">
        <v>7710</v>
      </c>
      <c r="AA149" s="9"/>
      <c r="AB149" s="9"/>
      <c r="AC149" s="9"/>
      <c r="AD149" s="9">
        <v>1000</v>
      </c>
      <c r="AE149" s="9">
        <v>1000</v>
      </c>
      <c r="AF149" s="9">
        <v>2000</v>
      </c>
      <c r="AG149" s="9">
        <v>0</v>
      </c>
      <c r="AH149" s="9">
        <v>8070</v>
      </c>
      <c r="AI149" s="9">
        <v>8070</v>
      </c>
      <c r="AJ149" s="9"/>
      <c r="AK149" s="9"/>
      <c r="AL149" s="9"/>
      <c r="AM149" s="9">
        <v>121290</v>
      </c>
      <c r="AN149" s="9">
        <v>52362</v>
      </c>
      <c r="AO149" s="9">
        <v>173652</v>
      </c>
      <c r="AP149" s="9">
        <v>94812</v>
      </c>
      <c r="AQ149" s="9">
        <v>33022</v>
      </c>
      <c r="AR149" s="9">
        <v>127834</v>
      </c>
      <c r="AS149" s="9">
        <v>0</v>
      </c>
      <c r="AT149" s="9">
        <v>32030</v>
      </c>
      <c r="AU149" s="9">
        <v>32030</v>
      </c>
      <c r="AV149" s="9"/>
      <c r="AW149" s="9"/>
      <c r="AX149" s="9"/>
      <c r="AY149" s="9"/>
      <c r="AZ149" s="9"/>
      <c r="BA149" s="9"/>
      <c r="BB149" s="9">
        <f t="shared" si="32"/>
        <v>259202</v>
      </c>
      <c r="BC149" s="9">
        <f t="shared" si="33"/>
        <v>125144</v>
      </c>
      <c r="BD149" s="9">
        <f t="shared" si="34"/>
        <v>384346</v>
      </c>
      <c r="BE149" s="9"/>
      <c r="BF149" s="9"/>
      <c r="BG149" s="9"/>
    </row>
    <row r="150" spans="1:59" ht="26.25" x14ac:dyDescent="0.25">
      <c r="A150" s="8">
        <v>3</v>
      </c>
      <c r="B150" s="5" t="s">
        <v>52</v>
      </c>
      <c r="C150" s="9"/>
      <c r="D150" s="9"/>
      <c r="E150" s="9"/>
      <c r="F150" s="9"/>
      <c r="G150" s="9"/>
      <c r="H150" s="9"/>
      <c r="I150" s="9">
        <v>11000</v>
      </c>
      <c r="J150" s="9">
        <v>1050</v>
      </c>
      <c r="K150" s="9">
        <v>12050</v>
      </c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>
        <v>11100</v>
      </c>
      <c r="Y150" s="9">
        <v>-4290</v>
      </c>
      <c r="Z150" s="9">
        <v>6810</v>
      </c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>
        <f t="shared" si="32"/>
        <v>22100</v>
      </c>
      <c r="BC150" s="9">
        <f t="shared" si="33"/>
        <v>-3240</v>
      </c>
      <c r="BD150" s="9">
        <f t="shared" si="34"/>
        <v>18860</v>
      </c>
      <c r="BE150" s="9"/>
      <c r="BF150" s="9"/>
      <c r="BG150" s="9"/>
    </row>
    <row r="151" spans="1:59" ht="26.25" x14ac:dyDescent="0.25">
      <c r="A151" s="19">
        <v>31</v>
      </c>
      <c r="B151" s="5" t="s">
        <v>37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>
        <v>4500</v>
      </c>
      <c r="Y151" s="9">
        <v>-4500</v>
      </c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>
        <v>12400</v>
      </c>
      <c r="AO151" s="9">
        <v>12400</v>
      </c>
      <c r="AP151" s="9">
        <v>6441</v>
      </c>
      <c r="AQ151" s="9">
        <v>17367</v>
      </c>
      <c r="AR151" s="9">
        <v>23808</v>
      </c>
      <c r="AS151" s="9"/>
      <c r="AT151" s="9">
        <v>16500</v>
      </c>
      <c r="AU151" s="9">
        <v>16500</v>
      </c>
      <c r="AV151" s="9"/>
      <c r="AW151" s="9"/>
      <c r="AX151" s="9"/>
      <c r="AY151" s="9"/>
      <c r="AZ151" s="9"/>
      <c r="BA151" s="9"/>
      <c r="BB151" s="9">
        <f t="shared" si="32"/>
        <v>10941</v>
      </c>
      <c r="BC151" s="9">
        <f t="shared" si="33"/>
        <v>41767</v>
      </c>
      <c r="BD151" s="9">
        <f t="shared" si="34"/>
        <v>52708</v>
      </c>
      <c r="BE151" s="9"/>
      <c r="BF151" s="9"/>
      <c r="BG151" s="9"/>
    </row>
    <row r="152" spans="1:59" ht="26.25" x14ac:dyDescent="0.25">
      <c r="A152" s="19" t="s">
        <v>19</v>
      </c>
      <c r="B152" s="5" t="s">
        <v>38</v>
      </c>
      <c r="C152" s="9">
        <v>20000</v>
      </c>
      <c r="D152" s="9">
        <v>1000</v>
      </c>
      <c r="E152" s="9">
        <v>21000</v>
      </c>
      <c r="F152" s="9"/>
      <c r="G152" s="9"/>
      <c r="H152" s="9"/>
      <c r="I152" s="9">
        <v>11000</v>
      </c>
      <c r="J152" s="9">
        <v>1050</v>
      </c>
      <c r="K152" s="9">
        <v>12050</v>
      </c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>
        <v>6600</v>
      </c>
      <c r="Y152" s="9">
        <v>-1290</v>
      </c>
      <c r="Z152" s="9">
        <v>5310</v>
      </c>
      <c r="AA152" s="9"/>
      <c r="AB152" s="9"/>
      <c r="AC152" s="9"/>
      <c r="AD152" s="9">
        <v>1000</v>
      </c>
      <c r="AE152" s="9">
        <v>1000</v>
      </c>
      <c r="AF152" s="9">
        <v>2000</v>
      </c>
      <c r="AG152" s="9"/>
      <c r="AH152" s="9">
        <v>8070</v>
      </c>
      <c r="AI152" s="9">
        <v>8070</v>
      </c>
      <c r="AJ152" s="9">
        <v>0</v>
      </c>
      <c r="AK152" s="9">
        <v>14148</v>
      </c>
      <c r="AL152" s="9">
        <v>14148</v>
      </c>
      <c r="AM152" s="9">
        <v>78290</v>
      </c>
      <c r="AN152" s="9">
        <v>39962</v>
      </c>
      <c r="AO152" s="9">
        <v>118252</v>
      </c>
      <c r="AP152" s="9">
        <v>52871</v>
      </c>
      <c r="AQ152" s="9">
        <v>17801</v>
      </c>
      <c r="AR152" s="9">
        <v>70672</v>
      </c>
      <c r="AS152" s="9"/>
      <c r="AT152" s="9">
        <v>11970</v>
      </c>
      <c r="AU152" s="9">
        <v>11970</v>
      </c>
      <c r="AV152" s="9"/>
      <c r="AW152" s="9"/>
      <c r="AX152" s="9"/>
      <c r="AY152" s="9"/>
      <c r="AZ152" s="9"/>
      <c r="BA152" s="9"/>
      <c r="BB152" s="9">
        <f t="shared" si="32"/>
        <v>169761</v>
      </c>
      <c r="BC152" s="9">
        <f t="shared" si="33"/>
        <v>93711</v>
      </c>
      <c r="BD152" s="9">
        <f t="shared" si="34"/>
        <v>263472</v>
      </c>
      <c r="BE152" s="9"/>
      <c r="BF152" s="9"/>
      <c r="BG152" s="9"/>
    </row>
    <row r="153" spans="1:59" ht="26.25" x14ac:dyDescent="0.25">
      <c r="A153" s="19">
        <v>34</v>
      </c>
      <c r="B153" s="5" t="s">
        <v>42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>
        <v>60</v>
      </c>
      <c r="AU153" s="9">
        <v>60</v>
      </c>
      <c r="AV153" s="9"/>
      <c r="AW153" s="9"/>
      <c r="AX153" s="9"/>
      <c r="AY153" s="9"/>
      <c r="AZ153" s="9"/>
      <c r="BA153" s="9"/>
      <c r="BB153" s="9">
        <f t="shared" si="32"/>
        <v>0</v>
      </c>
      <c r="BC153" s="9">
        <f t="shared" si="33"/>
        <v>60</v>
      </c>
      <c r="BD153" s="9">
        <f t="shared" si="34"/>
        <v>60</v>
      </c>
      <c r="BE153" s="9"/>
      <c r="BF153" s="9"/>
      <c r="BG153" s="9"/>
    </row>
    <row r="154" spans="1:59" x14ac:dyDescent="0.25">
      <c r="A154" s="19">
        <v>35</v>
      </c>
      <c r="B154" s="5" t="s">
        <v>46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>
        <v>0</v>
      </c>
      <c r="AQ154" s="9">
        <v>4514</v>
      </c>
      <c r="AR154" s="9">
        <v>4514</v>
      </c>
      <c r="AS154" s="9"/>
      <c r="AT154" s="9"/>
      <c r="AU154" s="9"/>
      <c r="AV154" s="9"/>
      <c r="AW154" s="9"/>
      <c r="AX154" s="9"/>
      <c r="AY154" s="9"/>
      <c r="AZ154" s="9"/>
      <c r="BA154" s="9"/>
      <c r="BB154" s="9">
        <f t="shared" si="32"/>
        <v>0</v>
      </c>
      <c r="BC154" s="9">
        <f t="shared" si="33"/>
        <v>4514</v>
      </c>
      <c r="BD154" s="9">
        <f t="shared" si="34"/>
        <v>4514</v>
      </c>
      <c r="BE154" s="9"/>
      <c r="BF154" s="9"/>
      <c r="BG154" s="9"/>
    </row>
    <row r="155" spans="1:59" ht="51.75" x14ac:dyDescent="0.25">
      <c r="A155" s="19">
        <v>36</v>
      </c>
      <c r="B155" s="5" t="s">
        <v>45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>
        <v>0</v>
      </c>
      <c r="AQ155" s="9">
        <v>23340</v>
      </c>
      <c r="AR155" s="9">
        <v>23340</v>
      </c>
      <c r="AS155" s="9"/>
      <c r="AT155" s="9"/>
      <c r="AU155" s="9"/>
      <c r="AV155" s="9"/>
      <c r="AW155" s="9"/>
      <c r="AX155" s="9"/>
      <c r="AY155" s="9"/>
      <c r="AZ155" s="9"/>
      <c r="BA155" s="9"/>
      <c r="BB155" s="9">
        <f t="shared" si="32"/>
        <v>0</v>
      </c>
      <c r="BC155" s="9">
        <f t="shared" si="33"/>
        <v>23340</v>
      </c>
      <c r="BD155" s="9">
        <f t="shared" si="34"/>
        <v>23340</v>
      </c>
      <c r="BE155" s="9"/>
      <c r="BF155" s="9"/>
      <c r="BG155" s="9"/>
    </row>
    <row r="156" spans="1:59" ht="26.25" x14ac:dyDescent="0.25">
      <c r="A156" s="19" t="s">
        <v>23</v>
      </c>
      <c r="B156" s="5" t="s">
        <v>128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>
        <v>1500</v>
      </c>
      <c r="Z156" s="9">
        <v>1500</v>
      </c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>
        <f t="shared" si="32"/>
        <v>0</v>
      </c>
      <c r="BC156" s="9">
        <f t="shared" si="33"/>
        <v>1500</v>
      </c>
      <c r="BD156" s="9">
        <f t="shared" si="34"/>
        <v>1500</v>
      </c>
      <c r="BE156" s="9"/>
      <c r="BF156" s="9"/>
      <c r="BG156" s="9"/>
    </row>
    <row r="157" spans="1:59" ht="51.75" x14ac:dyDescent="0.25">
      <c r="A157" s="8">
        <v>4</v>
      </c>
      <c r="B157" s="5" t="s">
        <v>118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>
        <v>0</v>
      </c>
      <c r="Y157" s="9">
        <v>900</v>
      </c>
      <c r="Z157" s="9">
        <v>900</v>
      </c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>
        <v>43000</v>
      </c>
      <c r="AN157" s="9">
        <v>0</v>
      </c>
      <c r="AO157" s="9">
        <v>43000</v>
      </c>
      <c r="AP157" s="9"/>
      <c r="AQ157" s="9"/>
      <c r="AR157" s="9"/>
      <c r="AS157" s="9"/>
      <c r="AT157" s="9">
        <v>3500</v>
      </c>
      <c r="AU157" s="9">
        <v>3500</v>
      </c>
      <c r="AV157" s="9"/>
      <c r="AW157" s="9"/>
      <c r="AX157" s="9"/>
      <c r="AY157" s="9"/>
      <c r="AZ157" s="9"/>
      <c r="BA157" s="9"/>
      <c r="BB157" s="9">
        <f t="shared" si="32"/>
        <v>43000</v>
      </c>
      <c r="BC157" s="9">
        <f t="shared" si="33"/>
        <v>4400</v>
      </c>
      <c r="BD157" s="9">
        <f t="shared" si="34"/>
        <v>47400</v>
      </c>
      <c r="BE157" s="9"/>
      <c r="BF157" s="9"/>
      <c r="BG157" s="9"/>
    </row>
    <row r="158" spans="1:59" ht="51.75" x14ac:dyDescent="0.25">
      <c r="A158" s="19">
        <v>42</v>
      </c>
      <c r="B158" s="5" t="s">
        <v>129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>
        <v>900</v>
      </c>
      <c r="Z158" s="9">
        <v>900</v>
      </c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>
        <v>2963</v>
      </c>
      <c r="AL158" s="9">
        <v>2963</v>
      </c>
      <c r="AM158" s="9">
        <v>43000</v>
      </c>
      <c r="AN158" s="9">
        <v>0</v>
      </c>
      <c r="AO158" s="9">
        <v>43000</v>
      </c>
      <c r="AP158" s="9">
        <v>35500</v>
      </c>
      <c r="AQ158" s="9">
        <v>-30000</v>
      </c>
      <c r="AR158" s="9">
        <v>5500</v>
      </c>
      <c r="AS158" s="9"/>
      <c r="AT158" s="9">
        <v>3500</v>
      </c>
      <c r="AU158" s="9">
        <v>3500</v>
      </c>
      <c r="AV158" s="9"/>
      <c r="AW158" s="9"/>
      <c r="AX158" s="9"/>
      <c r="AY158" s="9"/>
      <c r="AZ158" s="9"/>
      <c r="BA158" s="9"/>
      <c r="BB158" s="9">
        <f t="shared" si="32"/>
        <v>78500</v>
      </c>
      <c r="BC158" s="9">
        <f t="shared" si="33"/>
        <v>-22637</v>
      </c>
      <c r="BD158" s="9">
        <f t="shared" si="34"/>
        <v>55863</v>
      </c>
      <c r="BE158" s="9"/>
      <c r="BF158" s="9"/>
      <c r="BG158" s="9"/>
    </row>
    <row r="159" spans="1:59" hidden="1" x14ac:dyDescent="0.25">
      <c r="A159" s="8"/>
      <c r="B159" s="5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>
        <f t="shared" si="32"/>
        <v>0</v>
      </c>
      <c r="BC159" s="9">
        <f t="shared" si="33"/>
        <v>0</v>
      </c>
      <c r="BD159" s="9">
        <f t="shared" si="34"/>
        <v>0</v>
      </c>
      <c r="BE159" s="9"/>
      <c r="BF159" s="9"/>
      <c r="BG159" s="9"/>
    </row>
    <row r="160" spans="1:59" x14ac:dyDescent="0.25">
      <c r="A160" s="18">
        <v>52</v>
      </c>
      <c r="B160" s="5" t="s">
        <v>11</v>
      </c>
      <c r="C160" s="9">
        <v>487126</v>
      </c>
      <c r="D160" s="9">
        <v>234580</v>
      </c>
      <c r="E160" s="9">
        <v>721706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>
        <v>65276</v>
      </c>
      <c r="Y160" s="9">
        <v>29264</v>
      </c>
      <c r="Z160" s="9">
        <v>94540</v>
      </c>
      <c r="AA160" s="9">
        <v>0</v>
      </c>
      <c r="AB160" s="9">
        <v>14224</v>
      </c>
      <c r="AC160" s="9">
        <v>14224</v>
      </c>
      <c r="AD160" s="9"/>
      <c r="AE160" s="9"/>
      <c r="AF160" s="9"/>
      <c r="AG160" s="9">
        <v>0</v>
      </c>
      <c r="AH160" s="9">
        <v>275100</v>
      </c>
      <c r="AI160" s="9">
        <v>275100</v>
      </c>
      <c r="AJ160" s="9"/>
      <c r="AK160" s="9"/>
      <c r="AL160" s="9"/>
      <c r="AM160" s="9">
        <v>89100</v>
      </c>
      <c r="AN160" s="9">
        <v>25721</v>
      </c>
      <c r="AO160" s="9">
        <v>114821</v>
      </c>
      <c r="AP160" s="9">
        <v>15830</v>
      </c>
      <c r="AQ160" s="9">
        <v>0</v>
      </c>
      <c r="AR160" s="9">
        <v>15830</v>
      </c>
      <c r="AS160" s="9">
        <v>52581</v>
      </c>
      <c r="AT160" s="9">
        <v>40320</v>
      </c>
      <c r="AU160" s="9">
        <v>134518</v>
      </c>
      <c r="AV160" s="9"/>
      <c r="AW160" s="9"/>
      <c r="AX160" s="9"/>
      <c r="AY160" s="9">
        <v>40610</v>
      </c>
      <c r="AZ160" s="9">
        <v>20879</v>
      </c>
      <c r="BA160" s="9">
        <v>61489</v>
      </c>
      <c r="BB160" s="9">
        <f t="shared" si="32"/>
        <v>750523</v>
      </c>
      <c r="BC160" s="9">
        <f t="shared" si="33"/>
        <v>640088</v>
      </c>
      <c r="BD160" s="9">
        <f t="shared" si="34"/>
        <v>1432228</v>
      </c>
      <c r="BE160" s="9"/>
      <c r="BF160" s="9"/>
      <c r="BG160" s="9"/>
    </row>
    <row r="161" spans="1:59" ht="26.25" x14ac:dyDescent="0.25">
      <c r="A161" s="8">
        <v>3</v>
      </c>
      <c r="B161" s="5" t="s">
        <v>52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>
        <v>65276</v>
      </c>
      <c r="Y161" s="9">
        <v>29264</v>
      </c>
      <c r="Z161" s="9">
        <v>94540</v>
      </c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>
        <f t="shared" si="32"/>
        <v>65276</v>
      </c>
      <c r="BC161" s="9">
        <f t="shared" si="33"/>
        <v>29264</v>
      </c>
      <c r="BD161" s="9">
        <f t="shared" si="34"/>
        <v>94540</v>
      </c>
      <c r="BE161" s="9"/>
      <c r="BF161" s="9"/>
      <c r="BG161" s="9"/>
    </row>
    <row r="162" spans="1:59" ht="26.25" x14ac:dyDescent="0.25">
      <c r="A162" s="19">
        <v>31</v>
      </c>
      <c r="B162" s="5" t="s">
        <v>37</v>
      </c>
      <c r="C162" s="9">
        <v>18000</v>
      </c>
      <c r="D162" s="9">
        <v>20160</v>
      </c>
      <c r="E162" s="9">
        <v>38160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>
        <v>1950</v>
      </c>
      <c r="Y162" s="9">
        <v>2750</v>
      </c>
      <c r="Z162" s="9">
        <v>4700</v>
      </c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>
        <v>10000</v>
      </c>
      <c r="AO162" s="9">
        <v>10000</v>
      </c>
      <c r="AP162" s="9">
        <v>5980</v>
      </c>
      <c r="AQ162" s="9">
        <v>0</v>
      </c>
      <c r="AR162" s="9">
        <v>5980</v>
      </c>
      <c r="AS162" s="9"/>
      <c r="AT162" s="9"/>
      <c r="AU162" s="9">
        <v>16459</v>
      </c>
      <c r="AV162" s="9"/>
      <c r="AW162" s="9"/>
      <c r="AX162" s="9"/>
      <c r="AY162" s="9"/>
      <c r="AZ162" s="9">
        <v>5050</v>
      </c>
      <c r="BA162" s="9">
        <v>5050</v>
      </c>
      <c r="BB162" s="9">
        <f t="shared" si="32"/>
        <v>25930</v>
      </c>
      <c r="BC162" s="9">
        <f t="shared" si="33"/>
        <v>37960</v>
      </c>
      <c r="BD162" s="9">
        <f t="shared" si="34"/>
        <v>80349</v>
      </c>
      <c r="BE162" s="9"/>
      <c r="BF162" s="9"/>
      <c r="BG162" s="9"/>
    </row>
    <row r="163" spans="1:59" ht="26.25" x14ac:dyDescent="0.25">
      <c r="A163" s="19">
        <v>32</v>
      </c>
      <c r="B163" s="5" t="s">
        <v>38</v>
      </c>
      <c r="C163" s="9">
        <v>169126</v>
      </c>
      <c r="D163" s="9">
        <v>40742</v>
      </c>
      <c r="E163" s="9">
        <v>209868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>
        <v>19350</v>
      </c>
      <c r="Y163" s="9">
        <v>42990</v>
      </c>
      <c r="Z163" s="9">
        <v>62340</v>
      </c>
      <c r="AA163" s="9">
        <v>0</v>
      </c>
      <c r="AB163" s="9">
        <v>14224</v>
      </c>
      <c r="AC163" s="9">
        <v>14224</v>
      </c>
      <c r="AD163" s="9"/>
      <c r="AE163" s="9"/>
      <c r="AF163" s="9"/>
      <c r="AG163" s="9"/>
      <c r="AH163" s="9"/>
      <c r="AI163" s="9"/>
      <c r="AJ163" s="9">
        <v>0</v>
      </c>
      <c r="AK163" s="9">
        <v>30500</v>
      </c>
      <c r="AL163" s="9">
        <v>30500</v>
      </c>
      <c r="AM163" s="9">
        <v>19100</v>
      </c>
      <c r="AN163" s="9">
        <v>0</v>
      </c>
      <c r="AO163" s="9">
        <v>19100</v>
      </c>
      <c r="AP163" s="9">
        <v>9850</v>
      </c>
      <c r="AQ163" s="9">
        <v>0</v>
      </c>
      <c r="AR163" s="9">
        <v>9850</v>
      </c>
      <c r="AS163" s="9">
        <v>52581</v>
      </c>
      <c r="AT163" s="9">
        <v>56528</v>
      </c>
      <c r="AU163" s="9">
        <v>109109</v>
      </c>
      <c r="AV163" s="9"/>
      <c r="AW163" s="9"/>
      <c r="AX163" s="9"/>
      <c r="AY163" s="9">
        <v>0</v>
      </c>
      <c r="AZ163" s="9">
        <v>7457</v>
      </c>
      <c r="BA163" s="9">
        <v>7457</v>
      </c>
      <c r="BB163" s="9">
        <f t="shared" si="32"/>
        <v>270007</v>
      </c>
      <c r="BC163" s="9">
        <f t="shared" si="33"/>
        <v>192441</v>
      </c>
      <c r="BD163" s="9">
        <f t="shared" si="34"/>
        <v>462448</v>
      </c>
      <c r="BE163" s="9"/>
      <c r="BF163" s="9"/>
      <c r="BG163" s="9"/>
    </row>
    <row r="164" spans="1:59" ht="26.25" x14ac:dyDescent="0.25">
      <c r="A164" s="19">
        <v>34</v>
      </c>
      <c r="B164" s="5" t="s">
        <v>42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>
        <v>3</v>
      </c>
      <c r="BA164" s="9">
        <v>3</v>
      </c>
      <c r="BB164" s="9">
        <f t="shared" si="32"/>
        <v>0</v>
      </c>
      <c r="BC164" s="9">
        <f t="shared" si="33"/>
        <v>3</v>
      </c>
      <c r="BD164" s="9">
        <f t="shared" si="34"/>
        <v>3</v>
      </c>
      <c r="BE164" s="9"/>
      <c r="BF164" s="9"/>
      <c r="BG164" s="9"/>
    </row>
    <row r="165" spans="1:59" ht="51.75" x14ac:dyDescent="0.25">
      <c r="A165" s="19" t="s">
        <v>25</v>
      </c>
      <c r="B165" s="5" t="s">
        <v>45</v>
      </c>
      <c r="C165" s="9">
        <v>0</v>
      </c>
      <c r="D165" s="9">
        <v>173678</v>
      </c>
      <c r="E165" s="9">
        <v>173678</v>
      </c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>
        <v>5664</v>
      </c>
      <c r="Y165" s="9">
        <v>-1164</v>
      </c>
      <c r="Z165" s="9">
        <v>4500</v>
      </c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>
        <v>15721</v>
      </c>
      <c r="AO165" s="9">
        <v>15721</v>
      </c>
      <c r="AP165" s="9"/>
      <c r="AQ165" s="9"/>
      <c r="AR165" s="9"/>
      <c r="AS165" s="9"/>
      <c r="AT165" s="9"/>
      <c r="AU165" s="9"/>
      <c r="AV165" s="9"/>
      <c r="AW165" s="9"/>
      <c r="AX165" s="9"/>
      <c r="AY165" s="9">
        <v>40610</v>
      </c>
      <c r="AZ165" s="9">
        <v>1640</v>
      </c>
      <c r="BA165" s="9">
        <v>42250</v>
      </c>
      <c r="BB165" s="9">
        <f t="shared" si="32"/>
        <v>46274</v>
      </c>
      <c r="BC165" s="9">
        <f t="shared" si="33"/>
        <v>189875</v>
      </c>
      <c r="BD165" s="9">
        <f t="shared" si="34"/>
        <v>236149</v>
      </c>
      <c r="BE165" s="9"/>
      <c r="BF165" s="9"/>
      <c r="BG165" s="9"/>
    </row>
    <row r="166" spans="1:59" ht="77.25" x14ac:dyDescent="0.25">
      <c r="A166" s="19" t="s">
        <v>21</v>
      </c>
      <c r="B166" s="5" t="s">
        <v>41</v>
      </c>
      <c r="C166" s="9">
        <v>300000</v>
      </c>
      <c r="D166" s="9">
        <v>0</v>
      </c>
      <c r="E166" s="9">
        <v>300000</v>
      </c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>
        <f t="shared" si="32"/>
        <v>300000</v>
      </c>
      <c r="BC166" s="9">
        <f t="shared" si="33"/>
        <v>0</v>
      </c>
      <c r="BD166" s="9">
        <f t="shared" si="34"/>
        <v>300000</v>
      </c>
      <c r="BE166" s="9"/>
      <c r="BF166" s="9"/>
      <c r="BG166" s="9"/>
    </row>
    <row r="167" spans="1:59" ht="26.25" x14ac:dyDescent="0.25">
      <c r="A167" s="19" t="s">
        <v>23</v>
      </c>
      <c r="B167" s="5" t="s">
        <v>128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>
        <v>38312</v>
      </c>
      <c r="Y167" s="9">
        <v>-15312</v>
      </c>
      <c r="Z167" s="9">
        <v>23000</v>
      </c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>
        <f t="shared" si="32"/>
        <v>38312</v>
      </c>
      <c r="BC167" s="9">
        <f t="shared" si="33"/>
        <v>-15312</v>
      </c>
      <c r="BD167" s="9">
        <f t="shared" si="34"/>
        <v>23000</v>
      </c>
      <c r="BE167" s="9"/>
      <c r="BF167" s="9"/>
      <c r="BG167" s="9"/>
    </row>
    <row r="168" spans="1:59" ht="51.75" x14ac:dyDescent="0.25">
      <c r="A168" s="8">
        <v>4</v>
      </c>
      <c r="B168" s="5" t="s">
        <v>118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>
        <v>0</v>
      </c>
      <c r="Y168" s="9">
        <v>0</v>
      </c>
      <c r="Z168" s="9">
        <v>0</v>
      </c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>
        <v>-16208</v>
      </c>
      <c r="AU168" s="9">
        <v>4220</v>
      </c>
      <c r="AV168" s="9"/>
      <c r="AW168" s="9"/>
      <c r="AX168" s="9"/>
      <c r="AY168" s="9"/>
      <c r="AZ168" s="9"/>
      <c r="BA168" s="9"/>
      <c r="BB168" s="9">
        <f t="shared" si="32"/>
        <v>0</v>
      </c>
      <c r="BC168" s="9">
        <f t="shared" si="33"/>
        <v>-16208</v>
      </c>
      <c r="BD168" s="9">
        <f t="shared" si="34"/>
        <v>4220</v>
      </c>
      <c r="BE168" s="9"/>
      <c r="BF168" s="9"/>
      <c r="BG168" s="9"/>
    </row>
    <row r="169" spans="1:59" ht="51.75" x14ac:dyDescent="0.25">
      <c r="A169" s="19">
        <v>42</v>
      </c>
      <c r="B169" s="5" t="s">
        <v>129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>
        <v>70000</v>
      </c>
      <c r="AN169" s="9">
        <v>0</v>
      </c>
      <c r="AO169" s="9">
        <v>70000</v>
      </c>
      <c r="AP169" s="9"/>
      <c r="AQ169" s="9"/>
      <c r="AR169" s="9"/>
      <c r="AS169" s="9"/>
      <c r="AT169" s="9">
        <v>-16208</v>
      </c>
      <c r="AU169" s="9">
        <v>4220</v>
      </c>
      <c r="AV169" s="9"/>
      <c r="AW169" s="9"/>
      <c r="AX169" s="9"/>
      <c r="AY169" s="9">
        <v>0</v>
      </c>
      <c r="AZ169" s="9">
        <v>6729</v>
      </c>
      <c r="BA169" s="9">
        <v>6729</v>
      </c>
      <c r="BB169" s="9">
        <f t="shared" si="32"/>
        <v>70000</v>
      </c>
      <c r="BC169" s="9">
        <f t="shared" si="33"/>
        <v>-9479</v>
      </c>
      <c r="BD169" s="9">
        <f t="shared" si="34"/>
        <v>80949</v>
      </c>
      <c r="BE169" s="9"/>
      <c r="BF169" s="9"/>
      <c r="BG169" s="9"/>
    </row>
    <row r="170" spans="1:59" ht="64.5" customHeight="1" x14ac:dyDescent="0.25">
      <c r="A170" s="19">
        <v>45</v>
      </c>
      <c r="B170" s="5" t="s">
        <v>40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>
        <v>275100</v>
      </c>
      <c r="AI170" s="9">
        <v>275100</v>
      </c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>
        <f t="shared" si="32"/>
        <v>0</v>
      </c>
      <c r="BC170" s="9">
        <f t="shared" si="33"/>
        <v>275100</v>
      </c>
      <c r="BD170" s="9">
        <f t="shared" si="34"/>
        <v>275100</v>
      </c>
      <c r="BE170" s="9"/>
      <c r="BF170" s="9"/>
      <c r="BG170" s="9"/>
    </row>
    <row r="171" spans="1:59" ht="42.75" customHeight="1" x14ac:dyDescent="0.25">
      <c r="A171" s="18">
        <v>43</v>
      </c>
      <c r="B171" s="5" t="s">
        <v>130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>
        <v>35800</v>
      </c>
      <c r="Y171" s="9">
        <v>-10760</v>
      </c>
      <c r="Z171" s="9">
        <v>25040</v>
      </c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>
        <f t="shared" si="32"/>
        <v>35800</v>
      </c>
      <c r="BC171" s="9">
        <f t="shared" si="33"/>
        <v>-10760</v>
      </c>
      <c r="BD171" s="9">
        <f t="shared" si="34"/>
        <v>25040</v>
      </c>
      <c r="BE171" s="9"/>
      <c r="BF171" s="9"/>
      <c r="BG171" s="9"/>
    </row>
    <row r="172" spans="1:59" ht="26.25" x14ac:dyDescent="0.25">
      <c r="A172" s="8">
        <v>3</v>
      </c>
      <c r="B172" s="5" t="s">
        <v>52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>
        <v>35800</v>
      </c>
      <c r="Y172" s="9">
        <v>-10860</v>
      </c>
      <c r="Z172" s="9">
        <v>24940</v>
      </c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>
        <f t="shared" si="32"/>
        <v>35800</v>
      </c>
      <c r="BC172" s="9">
        <f t="shared" si="33"/>
        <v>-10860</v>
      </c>
      <c r="BD172" s="9">
        <f t="shared" si="34"/>
        <v>24940</v>
      </c>
      <c r="BE172" s="9"/>
      <c r="BF172" s="9"/>
      <c r="BG172" s="9"/>
    </row>
    <row r="173" spans="1:59" ht="26.25" x14ac:dyDescent="0.25">
      <c r="A173" s="19">
        <v>31</v>
      </c>
      <c r="B173" s="5" t="s">
        <v>37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>
        <v>2150</v>
      </c>
      <c r="Y173" s="9">
        <v>-950</v>
      </c>
      <c r="Z173" s="9">
        <v>1200</v>
      </c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>
        <f t="shared" si="32"/>
        <v>2150</v>
      </c>
      <c r="BC173" s="9">
        <f t="shared" si="33"/>
        <v>-950</v>
      </c>
      <c r="BD173" s="9">
        <f t="shared" si="34"/>
        <v>1200</v>
      </c>
      <c r="BE173" s="9"/>
      <c r="BF173" s="9"/>
      <c r="BG173" s="9"/>
    </row>
    <row r="174" spans="1:59" ht="26.25" x14ac:dyDescent="0.25">
      <c r="A174" s="19">
        <v>32</v>
      </c>
      <c r="B174" s="5" t="s">
        <v>38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>
        <v>33650</v>
      </c>
      <c r="Y174" s="9">
        <v>-10560</v>
      </c>
      <c r="Z174" s="9">
        <v>23090</v>
      </c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>
        <f t="shared" si="32"/>
        <v>33650</v>
      </c>
      <c r="BC174" s="9">
        <f t="shared" si="33"/>
        <v>-10560</v>
      </c>
      <c r="BD174" s="9">
        <f t="shared" si="34"/>
        <v>23090</v>
      </c>
      <c r="BE174" s="9"/>
      <c r="BF174" s="9"/>
      <c r="BG174" s="9"/>
    </row>
    <row r="175" spans="1:59" ht="26.25" x14ac:dyDescent="0.25">
      <c r="A175" s="19">
        <v>34</v>
      </c>
      <c r="B175" s="5" t="s">
        <v>42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>
        <v>150</v>
      </c>
      <c r="Z175" s="9">
        <v>150</v>
      </c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>
        <f t="shared" si="32"/>
        <v>0</v>
      </c>
      <c r="BC175" s="9">
        <f t="shared" si="33"/>
        <v>150</v>
      </c>
      <c r="BD175" s="9">
        <f t="shared" si="34"/>
        <v>150</v>
      </c>
      <c r="BE175" s="9"/>
      <c r="BF175" s="9"/>
      <c r="BG175" s="9"/>
    </row>
    <row r="176" spans="1:59" ht="26.25" x14ac:dyDescent="0.25">
      <c r="A176" s="19" t="s">
        <v>23</v>
      </c>
      <c r="B176" s="5" t="s">
        <v>128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>
        <v>500</v>
      </c>
      <c r="Z176" s="9">
        <v>500</v>
      </c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>
        <f t="shared" si="32"/>
        <v>0</v>
      </c>
      <c r="BC176" s="9">
        <f t="shared" si="33"/>
        <v>500</v>
      </c>
      <c r="BD176" s="9">
        <f t="shared" si="34"/>
        <v>500</v>
      </c>
      <c r="BE176" s="9"/>
      <c r="BF176" s="9"/>
      <c r="BG176" s="9"/>
    </row>
    <row r="177" spans="1:59" ht="51.75" x14ac:dyDescent="0.25">
      <c r="A177" s="8">
        <v>4</v>
      </c>
      <c r="B177" s="5" t="s">
        <v>118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>
        <v>0</v>
      </c>
      <c r="Y177" s="9">
        <v>100</v>
      </c>
      <c r="Z177" s="9">
        <v>100</v>
      </c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>
        <f t="shared" si="32"/>
        <v>0</v>
      </c>
      <c r="BC177" s="9">
        <f t="shared" si="33"/>
        <v>100</v>
      </c>
      <c r="BD177" s="9">
        <f t="shared" si="34"/>
        <v>100</v>
      </c>
      <c r="BE177" s="9"/>
      <c r="BF177" s="9"/>
      <c r="BG177" s="9"/>
    </row>
    <row r="178" spans="1:59" ht="51.75" x14ac:dyDescent="0.25">
      <c r="A178" s="19">
        <v>42</v>
      </c>
      <c r="B178" s="5" t="s">
        <v>129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>
        <v>0</v>
      </c>
      <c r="Y178" s="9">
        <v>100</v>
      </c>
      <c r="Z178" s="9">
        <v>100</v>
      </c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>
        <f t="shared" si="32"/>
        <v>0</v>
      </c>
      <c r="BC178" s="9">
        <f t="shared" si="33"/>
        <v>100</v>
      </c>
      <c r="BD178" s="9">
        <f t="shared" si="34"/>
        <v>100</v>
      </c>
      <c r="BE178" s="9"/>
      <c r="BF178" s="9"/>
      <c r="BG178" s="9"/>
    </row>
    <row r="179" spans="1:59" hidden="1" x14ac:dyDescent="0.25">
      <c r="A179" s="8"/>
      <c r="B179" s="5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>
        <f t="shared" si="32"/>
        <v>0</v>
      </c>
      <c r="BC179" s="9">
        <f t="shared" si="33"/>
        <v>0</v>
      </c>
      <c r="BD179" s="9">
        <f t="shared" si="34"/>
        <v>0</v>
      </c>
      <c r="BE179" s="9"/>
      <c r="BF179" s="9"/>
      <c r="BG179" s="9"/>
    </row>
    <row r="180" spans="1:59" x14ac:dyDescent="0.25">
      <c r="A180" s="18" t="s">
        <v>34</v>
      </c>
      <c r="B180" s="5" t="s">
        <v>12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>
        <v>0</v>
      </c>
      <c r="Y180" s="9">
        <v>0</v>
      </c>
      <c r="Z180" s="9">
        <v>0</v>
      </c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>
        <f t="shared" si="32"/>
        <v>0</v>
      </c>
      <c r="BC180" s="9">
        <f t="shared" si="33"/>
        <v>0</v>
      </c>
      <c r="BD180" s="9">
        <f t="shared" si="34"/>
        <v>0</v>
      </c>
      <c r="BE180" s="9"/>
      <c r="BF180" s="9"/>
      <c r="BG180" s="9"/>
    </row>
    <row r="181" spans="1:59" ht="26.25" x14ac:dyDescent="0.25">
      <c r="A181" s="19">
        <v>32</v>
      </c>
      <c r="B181" s="5" t="s">
        <v>38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>
        <v>0</v>
      </c>
      <c r="Y181" s="9">
        <v>0</v>
      </c>
      <c r="Z181" s="9">
        <v>0</v>
      </c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>
        <f t="shared" si="32"/>
        <v>0</v>
      </c>
      <c r="BC181" s="9">
        <f t="shared" si="33"/>
        <v>0</v>
      </c>
      <c r="BD181" s="9">
        <f t="shared" si="34"/>
        <v>0</v>
      </c>
      <c r="BE181" s="9"/>
      <c r="BF181" s="9"/>
      <c r="BG181" s="9"/>
    </row>
    <row r="182" spans="1:59" ht="39" x14ac:dyDescent="0.25">
      <c r="A182" s="18">
        <v>563</v>
      </c>
      <c r="B182" s="5" t="s">
        <v>48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>
        <v>4730</v>
      </c>
      <c r="AT182" s="9">
        <v>0</v>
      </c>
      <c r="AU182" s="9">
        <v>4730</v>
      </c>
      <c r="AV182" s="9"/>
      <c r="AW182" s="9"/>
      <c r="AX182" s="9"/>
      <c r="AY182" s="9"/>
      <c r="AZ182" s="9"/>
      <c r="BA182" s="9"/>
      <c r="BB182" s="9">
        <f t="shared" si="32"/>
        <v>4730</v>
      </c>
      <c r="BC182" s="9">
        <f t="shared" si="33"/>
        <v>0</v>
      </c>
      <c r="BD182" s="9">
        <f t="shared" si="34"/>
        <v>4730</v>
      </c>
      <c r="BE182" s="9"/>
      <c r="BF182" s="9"/>
      <c r="BG182" s="9"/>
    </row>
    <row r="183" spans="1:59" ht="26.25" x14ac:dyDescent="0.25">
      <c r="A183" s="8">
        <v>3</v>
      </c>
      <c r="B183" s="5" t="s">
        <v>52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>
        <v>2734</v>
      </c>
      <c r="AT183" s="9">
        <v>0</v>
      </c>
      <c r="AU183" s="9">
        <v>2734</v>
      </c>
      <c r="AV183" s="9"/>
      <c r="AW183" s="9"/>
      <c r="AX183" s="9"/>
      <c r="AY183" s="9"/>
      <c r="AZ183" s="9"/>
      <c r="BA183" s="9"/>
      <c r="BB183" s="9">
        <f t="shared" si="32"/>
        <v>2734</v>
      </c>
      <c r="BC183" s="9">
        <f t="shared" si="33"/>
        <v>0</v>
      </c>
      <c r="BD183" s="9">
        <f t="shared" si="34"/>
        <v>2734</v>
      </c>
      <c r="BE183" s="9"/>
      <c r="BF183" s="9"/>
      <c r="BG183" s="9"/>
    </row>
    <row r="184" spans="1:59" ht="26.25" x14ac:dyDescent="0.25">
      <c r="A184" s="19">
        <v>32</v>
      </c>
      <c r="B184" s="5" t="s">
        <v>38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>
        <v>2734</v>
      </c>
      <c r="AT184" s="9"/>
      <c r="AU184" s="9">
        <v>2734</v>
      </c>
      <c r="AV184" s="9"/>
      <c r="AW184" s="9"/>
      <c r="AX184" s="9"/>
      <c r="AY184" s="9"/>
      <c r="AZ184" s="9"/>
      <c r="BA184" s="9"/>
      <c r="BB184" s="9">
        <f t="shared" si="32"/>
        <v>2734</v>
      </c>
      <c r="BC184" s="9">
        <f t="shared" si="33"/>
        <v>0</v>
      </c>
      <c r="BD184" s="9">
        <f t="shared" si="34"/>
        <v>2734</v>
      </c>
      <c r="BE184" s="9"/>
      <c r="BF184" s="9"/>
      <c r="BG184" s="9"/>
    </row>
    <row r="185" spans="1:59" ht="51.75" x14ac:dyDescent="0.25">
      <c r="A185" s="8">
        <v>4</v>
      </c>
      <c r="B185" s="5" t="s">
        <v>118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>
        <v>1996</v>
      </c>
      <c r="AT185" s="9">
        <v>0</v>
      </c>
      <c r="AU185" s="9">
        <v>1996</v>
      </c>
      <c r="AV185" s="9"/>
      <c r="AW185" s="9"/>
      <c r="AX185" s="9"/>
      <c r="AY185" s="9"/>
      <c r="AZ185" s="9"/>
      <c r="BA185" s="9"/>
      <c r="BB185" s="9">
        <f t="shared" si="32"/>
        <v>1996</v>
      </c>
      <c r="BC185" s="9">
        <f t="shared" si="33"/>
        <v>0</v>
      </c>
      <c r="BD185" s="9">
        <f t="shared" si="34"/>
        <v>1996</v>
      </c>
      <c r="BE185" s="9"/>
      <c r="BF185" s="9"/>
      <c r="BG185" s="9"/>
    </row>
    <row r="186" spans="1:59" ht="51.75" x14ac:dyDescent="0.25">
      <c r="A186" s="19">
        <v>42</v>
      </c>
      <c r="B186" s="5" t="s">
        <v>129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>
        <v>1996</v>
      </c>
      <c r="AT186" s="9"/>
      <c r="AU186" s="9">
        <v>1996</v>
      </c>
      <c r="AV186" s="9"/>
      <c r="AW186" s="9"/>
      <c r="AX186" s="9"/>
      <c r="AY186" s="9"/>
      <c r="AZ186" s="9"/>
      <c r="BA186" s="9"/>
      <c r="BB186" s="9">
        <f t="shared" si="32"/>
        <v>1996</v>
      </c>
      <c r="BC186" s="9">
        <f t="shared" si="33"/>
        <v>0</v>
      </c>
      <c r="BD186" s="9">
        <f t="shared" si="34"/>
        <v>1996</v>
      </c>
      <c r="BE186" s="9"/>
      <c r="BF186" s="9"/>
      <c r="BG186" s="9"/>
    </row>
    <row r="187" spans="1:59" s="3" customFormat="1" ht="81" customHeight="1" x14ac:dyDescent="0.25">
      <c r="A187" s="15" t="s">
        <v>17</v>
      </c>
      <c r="B187" s="16" t="s">
        <v>18</v>
      </c>
      <c r="C187" s="11">
        <v>1216805</v>
      </c>
      <c r="D187" s="11">
        <v>-267476</v>
      </c>
      <c r="E187" s="11">
        <v>949329</v>
      </c>
      <c r="F187" s="11"/>
      <c r="G187" s="11"/>
      <c r="H187" s="11"/>
      <c r="I187" s="11">
        <v>90813</v>
      </c>
      <c r="J187" s="11">
        <v>12465</v>
      </c>
      <c r="K187" s="11">
        <v>103278</v>
      </c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>
        <v>416712</v>
      </c>
      <c r="AQ187" s="11">
        <v>51696</v>
      </c>
      <c r="AR187" s="11">
        <v>468408</v>
      </c>
      <c r="AS187" s="11"/>
      <c r="AT187" s="11"/>
      <c r="AU187" s="11"/>
      <c r="AV187" s="11"/>
      <c r="AW187" s="11"/>
      <c r="AX187" s="11"/>
      <c r="AY187" s="11"/>
      <c r="AZ187" s="11"/>
      <c r="BA187" s="11"/>
      <c r="BB187" s="11">
        <f t="shared" si="32"/>
        <v>1724330</v>
      </c>
      <c r="BC187" s="10">
        <f t="shared" si="33"/>
        <v>-203315</v>
      </c>
      <c r="BD187" s="11">
        <f t="shared" si="34"/>
        <v>1521015</v>
      </c>
      <c r="BE187" s="11"/>
      <c r="BF187" s="11"/>
      <c r="BG187" s="11"/>
    </row>
    <row r="188" spans="1:59" ht="26.25" x14ac:dyDescent="0.25">
      <c r="A188" s="18" t="s">
        <v>29</v>
      </c>
      <c r="B188" s="5" t="s">
        <v>3</v>
      </c>
      <c r="C188" s="9"/>
      <c r="D188" s="9"/>
      <c r="E188" s="9"/>
      <c r="F188" s="9"/>
      <c r="G188" s="9"/>
      <c r="H188" s="9"/>
      <c r="I188" s="9">
        <v>13622</v>
      </c>
      <c r="J188" s="9">
        <v>-13622</v>
      </c>
      <c r="K188" s="9">
        <v>0</v>
      </c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>
        <v>62507</v>
      </c>
      <c r="AQ188" s="9">
        <v>-11727</v>
      </c>
      <c r="AR188" s="9">
        <v>50780</v>
      </c>
      <c r="AS188" s="9"/>
      <c r="AT188" s="9"/>
      <c r="AU188" s="9"/>
      <c r="AV188" s="9"/>
      <c r="AW188" s="9"/>
      <c r="AX188" s="9"/>
      <c r="AY188" s="9"/>
      <c r="AZ188" s="9"/>
      <c r="BA188" s="9"/>
      <c r="BB188" s="9">
        <f t="shared" si="32"/>
        <v>76129</v>
      </c>
      <c r="BC188" s="9">
        <f t="shared" si="33"/>
        <v>-25349</v>
      </c>
      <c r="BD188" s="9">
        <f t="shared" si="34"/>
        <v>50780</v>
      </c>
      <c r="BE188" s="9"/>
      <c r="BF188" s="9"/>
      <c r="BG188" s="9"/>
    </row>
    <row r="189" spans="1:59" ht="26.25" x14ac:dyDescent="0.25">
      <c r="A189" s="8">
        <v>3</v>
      </c>
      <c r="B189" s="5" t="s">
        <v>52</v>
      </c>
      <c r="C189" s="9"/>
      <c r="D189" s="9"/>
      <c r="E189" s="9"/>
      <c r="F189" s="9"/>
      <c r="G189" s="9"/>
      <c r="H189" s="9"/>
      <c r="I189" s="9"/>
      <c r="J189" s="9">
        <v>0</v>
      </c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>
        <f t="shared" si="32"/>
        <v>0</v>
      </c>
      <c r="BC189" s="9">
        <f t="shared" si="33"/>
        <v>0</v>
      </c>
      <c r="BD189" s="9">
        <f t="shared" si="34"/>
        <v>0</v>
      </c>
      <c r="BE189" s="9"/>
      <c r="BF189" s="9"/>
      <c r="BG189" s="9"/>
    </row>
    <row r="190" spans="1:59" ht="26.25" x14ac:dyDescent="0.25">
      <c r="A190" s="19" t="s">
        <v>13</v>
      </c>
      <c r="B190" s="5" t="s">
        <v>37</v>
      </c>
      <c r="C190" s="9"/>
      <c r="D190" s="9"/>
      <c r="E190" s="9"/>
      <c r="F190" s="9"/>
      <c r="G190" s="9"/>
      <c r="H190" s="9"/>
      <c r="I190" s="9">
        <v>13622</v>
      </c>
      <c r="J190" s="9">
        <v>-13622</v>
      </c>
      <c r="K190" s="9">
        <v>0</v>
      </c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>
        <f t="shared" si="32"/>
        <v>13622</v>
      </c>
      <c r="BC190" s="9">
        <f t="shared" si="33"/>
        <v>-13622</v>
      </c>
      <c r="BD190" s="9">
        <f t="shared" si="34"/>
        <v>0</v>
      </c>
      <c r="BE190" s="9"/>
      <c r="BF190" s="9"/>
      <c r="BG190" s="9"/>
    </row>
    <row r="191" spans="1:59" ht="26.25" x14ac:dyDescent="0.25">
      <c r="A191" s="19" t="s">
        <v>19</v>
      </c>
      <c r="B191" s="5" t="s">
        <v>38</v>
      </c>
      <c r="C191" s="9">
        <v>140021</v>
      </c>
      <c r="D191" s="9">
        <v>-25227</v>
      </c>
      <c r="E191" s="9">
        <v>114794</v>
      </c>
      <c r="F191" s="9"/>
      <c r="G191" s="9"/>
      <c r="H191" s="9"/>
      <c r="I191" s="9"/>
      <c r="J191" s="9">
        <v>0</v>
      </c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>
        <v>17507</v>
      </c>
      <c r="AQ191" s="9">
        <v>-11727</v>
      </c>
      <c r="AR191" s="9">
        <v>5780</v>
      </c>
      <c r="AS191" s="9"/>
      <c r="AT191" s="9"/>
      <c r="AU191" s="9"/>
      <c r="AV191" s="9"/>
      <c r="AW191" s="9"/>
      <c r="AX191" s="9"/>
      <c r="AY191" s="9"/>
      <c r="AZ191" s="9"/>
      <c r="BA191" s="9"/>
      <c r="BB191" s="9">
        <f t="shared" si="32"/>
        <v>157528</v>
      </c>
      <c r="BC191" s="9">
        <f t="shared" si="33"/>
        <v>-36954</v>
      </c>
      <c r="BD191" s="9">
        <f t="shared" si="34"/>
        <v>120574</v>
      </c>
      <c r="BE191" s="9"/>
      <c r="BF191" s="9"/>
      <c r="BG191" s="9"/>
    </row>
    <row r="192" spans="1:59" x14ac:dyDescent="0.25">
      <c r="A192" s="19" t="s">
        <v>26</v>
      </c>
      <c r="B192" s="5" t="s">
        <v>46</v>
      </c>
      <c r="C192" s="9"/>
      <c r="D192" s="9"/>
      <c r="E192" s="9"/>
      <c r="F192" s="9"/>
      <c r="G192" s="9"/>
      <c r="H192" s="9"/>
      <c r="I192" s="9"/>
      <c r="J192" s="9">
        <v>0</v>
      </c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>
        <f t="shared" si="32"/>
        <v>0</v>
      </c>
      <c r="BC192" s="9">
        <f t="shared" si="33"/>
        <v>0</v>
      </c>
      <c r="BD192" s="9">
        <f t="shared" si="34"/>
        <v>0</v>
      </c>
      <c r="BE192" s="9"/>
      <c r="BF192" s="9"/>
      <c r="BG192" s="9"/>
    </row>
    <row r="193" spans="1:59" ht="51.75" x14ac:dyDescent="0.25">
      <c r="A193" s="19" t="s">
        <v>25</v>
      </c>
      <c r="B193" s="5" t="s">
        <v>45</v>
      </c>
      <c r="C193" s="9"/>
      <c r="D193" s="9"/>
      <c r="E193" s="9"/>
      <c r="F193" s="9"/>
      <c r="G193" s="9"/>
      <c r="H193" s="9"/>
      <c r="I193" s="9"/>
      <c r="J193" s="9">
        <v>0</v>
      </c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>
        <f t="shared" si="32"/>
        <v>0</v>
      </c>
      <c r="BC193" s="9">
        <f t="shared" si="33"/>
        <v>0</v>
      </c>
      <c r="BD193" s="9">
        <f t="shared" si="34"/>
        <v>0</v>
      </c>
      <c r="BE193" s="9"/>
      <c r="BF193" s="9"/>
      <c r="BG193" s="9"/>
    </row>
    <row r="194" spans="1:59" ht="51.75" x14ac:dyDescent="0.25">
      <c r="A194" s="8">
        <v>4</v>
      </c>
      <c r="B194" s="5" t="s">
        <v>53</v>
      </c>
      <c r="C194" s="9"/>
      <c r="D194" s="9"/>
      <c r="E194" s="9"/>
      <c r="F194" s="9"/>
      <c r="G194" s="9"/>
      <c r="H194" s="9"/>
      <c r="I194" s="9"/>
      <c r="J194" s="9">
        <v>0</v>
      </c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>
        <f t="shared" si="32"/>
        <v>0</v>
      </c>
      <c r="BC194" s="9">
        <f t="shared" si="33"/>
        <v>0</v>
      </c>
      <c r="BD194" s="9">
        <f t="shared" si="34"/>
        <v>0</v>
      </c>
      <c r="BE194" s="9"/>
      <c r="BF194" s="9"/>
      <c r="BG194" s="9"/>
    </row>
    <row r="195" spans="1:59" ht="64.5" x14ac:dyDescent="0.25">
      <c r="A195" s="19" t="s">
        <v>22</v>
      </c>
      <c r="B195" s="5" t="s">
        <v>44</v>
      </c>
      <c r="C195" s="9"/>
      <c r="D195" s="9"/>
      <c r="E195" s="9"/>
      <c r="F195" s="9"/>
      <c r="G195" s="9"/>
      <c r="H195" s="9"/>
      <c r="I195" s="9"/>
      <c r="J195" s="9">
        <v>0</v>
      </c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>
        <v>45000</v>
      </c>
      <c r="AQ195" s="9">
        <v>0</v>
      </c>
      <c r="AR195" s="9">
        <v>45000</v>
      </c>
      <c r="AS195" s="9"/>
      <c r="AT195" s="9"/>
      <c r="AU195" s="9"/>
      <c r="AV195" s="9"/>
      <c r="AW195" s="9"/>
      <c r="AX195" s="9"/>
      <c r="AY195" s="9"/>
      <c r="AZ195" s="9"/>
      <c r="BA195" s="9"/>
      <c r="BB195" s="9">
        <f t="shared" si="32"/>
        <v>45000</v>
      </c>
      <c r="BC195" s="9">
        <f t="shared" si="33"/>
        <v>0</v>
      </c>
      <c r="BD195" s="9">
        <f t="shared" si="34"/>
        <v>45000</v>
      </c>
      <c r="BE195" s="9"/>
      <c r="BF195" s="9"/>
      <c r="BG195" s="9"/>
    </row>
    <row r="196" spans="1:59" ht="39" x14ac:dyDescent="0.25">
      <c r="A196" s="18" t="s">
        <v>31</v>
      </c>
      <c r="B196" s="5" t="s">
        <v>48</v>
      </c>
      <c r="C196" s="9"/>
      <c r="D196" s="9"/>
      <c r="E196" s="9"/>
      <c r="F196" s="9"/>
      <c r="G196" s="9"/>
      <c r="H196" s="9"/>
      <c r="I196" s="9">
        <v>77191</v>
      </c>
      <c r="J196" s="9">
        <v>26087</v>
      </c>
      <c r="K196" s="9">
        <v>103278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>
        <v>354205</v>
      </c>
      <c r="AQ196" s="9">
        <v>63423</v>
      </c>
      <c r="AR196" s="9">
        <v>417628</v>
      </c>
      <c r="AS196" s="9"/>
      <c r="AT196" s="9"/>
      <c r="AU196" s="9"/>
      <c r="AV196" s="9"/>
      <c r="AW196" s="9"/>
      <c r="AX196" s="9"/>
      <c r="AY196" s="9"/>
      <c r="AZ196" s="9"/>
      <c r="BA196" s="9"/>
      <c r="BB196" s="9">
        <f t="shared" si="32"/>
        <v>431396</v>
      </c>
      <c r="BC196" s="9">
        <f t="shared" si="33"/>
        <v>89510</v>
      </c>
      <c r="BD196" s="9">
        <f t="shared" si="34"/>
        <v>520906</v>
      </c>
      <c r="BE196" s="9"/>
      <c r="BF196" s="9"/>
      <c r="BG196" s="9"/>
    </row>
    <row r="197" spans="1:59" ht="26.25" x14ac:dyDescent="0.25">
      <c r="A197" s="19" t="s">
        <v>13</v>
      </c>
      <c r="B197" s="5" t="s">
        <v>37</v>
      </c>
      <c r="C197" s="9"/>
      <c r="D197" s="9"/>
      <c r="E197" s="9"/>
      <c r="F197" s="9"/>
      <c r="G197" s="9"/>
      <c r="H197" s="9"/>
      <c r="I197" s="9">
        <v>77191</v>
      </c>
      <c r="J197" s="9">
        <v>26087</v>
      </c>
      <c r="K197" s="9">
        <v>103278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>
        <f t="shared" si="32"/>
        <v>77191</v>
      </c>
      <c r="BC197" s="9">
        <f t="shared" si="33"/>
        <v>26087</v>
      </c>
      <c r="BD197" s="9">
        <f t="shared" si="34"/>
        <v>103278</v>
      </c>
      <c r="BE197" s="9"/>
      <c r="BF197" s="9"/>
      <c r="BG197" s="9"/>
    </row>
    <row r="198" spans="1:59" ht="26.25" x14ac:dyDescent="0.25">
      <c r="A198" s="19" t="s">
        <v>19</v>
      </c>
      <c r="B198" s="5" t="s">
        <v>38</v>
      </c>
      <c r="C198" s="9">
        <v>1076784</v>
      </c>
      <c r="D198" s="9">
        <v>-242249</v>
      </c>
      <c r="E198" s="9">
        <v>834535</v>
      </c>
      <c r="F198" s="9"/>
      <c r="G198" s="9"/>
      <c r="H198" s="9"/>
      <c r="I198" s="9"/>
      <c r="J198" s="9">
        <v>0</v>
      </c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>
        <v>54205</v>
      </c>
      <c r="AQ198" s="9">
        <v>28749</v>
      </c>
      <c r="AR198" s="9">
        <v>82954</v>
      </c>
      <c r="AS198" s="9"/>
      <c r="AT198" s="9"/>
      <c r="AU198" s="9"/>
      <c r="AV198" s="9"/>
      <c r="AW198" s="9"/>
      <c r="AX198" s="9"/>
      <c r="AY198" s="9"/>
      <c r="AZ198" s="9"/>
      <c r="BA198" s="9"/>
      <c r="BB198" s="9">
        <f t="shared" si="32"/>
        <v>1130989</v>
      </c>
      <c r="BC198" s="9">
        <f t="shared" si="33"/>
        <v>-213500</v>
      </c>
      <c r="BD198" s="9">
        <f t="shared" si="34"/>
        <v>917489</v>
      </c>
      <c r="BE198" s="9"/>
      <c r="BF198" s="9"/>
      <c r="BG198" s="9"/>
    </row>
    <row r="199" spans="1:59" x14ac:dyDescent="0.25">
      <c r="A199" s="19" t="s">
        <v>26</v>
      </c>
      <c r="B199" s="5" t="s">
        <v>46</v>
      </c>
      <c r="C199" s="9"/>
      <c r="D199" s="9"/>
      <c r="E199" s="9"/>
      <c r="F199" s="9"/>
      <c r="G199" s="9"/>
      <c r="H199" s="9"/>
      <c r="I199" s="9"/>
      <c r="J199" s="9">
        <v>0</v>
      </c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>
        <f t="shared" si="32"/>
        <v>0</v>
      </c>
      <c r="BC199" s="9">
        <f t="shared" si="33"/>
        <v>0</v>
      </c>
      <c r="BD199" s="9">
        <f t="shared" si="34"/>
        <v>0</v>
      </c>
      <c r="BE199" s="9"/>
      <c r="BF199" s="9"/>
      <c r="BG199" s="9"/>
    </row>
    <row r="200" spans="1:59" ht="51.75" x14ac:dyDescent="0.25">
      <c r="A200" s="19" t="s">
        <v>25</v>
      </c>
      <c r="B200" s="5" t="s">
        <v>45</v>
      </c>
      <c r="C200" s="9"/>
      <c r="D200" s="9"/>
      <c r="E200" s="9"/>
      <c r="F200" s="9"/>
      <c r="G200" s="9"/>
      <c r="H200" s="9"/>
      <c r="I200" s="9"/>
      <c r="J200" s="9">
        <v>0</v>
      </c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>
        <f t="shared" si="32"/>
        <v>0</v>
      </c>
      <c r="BC200" s="9">
        <f t="shared" si="33"/>
        <v>0</v>
      </c>
      <c r="BD200" s="9">
        <f t="shared" si="34"/>
        <v>0</v>
      </c>
      <c r="BE200" s="9"/>
      <c r="BF200" s="9"/>
      <c r="BG200" s="9"/>
    </row>
    <row r="201" spans="1:59" ht="64.5" x14ac:dyDescent="0.25">
      <c r="A201" s="19" t="s">
        <v>22</v>
      </c>
      <c r="B201" s="5" t="s">
        <v>44</v>
      </c>
      <c r="C201" s="9"/>
      <c r="D201" s="9"/>
      <c r="E201" s="9"/>
      <c r="F201" s="9"/>
      <c r="G201" s="9"/>
      <c r="H201" s="9"/>
      <c r="I201" s="9"/>
      <c r="J201" s="9">
        <v>0</v>
      </c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>
        <v>300000</v>
      </c>
      <c r="AQ201" s="9">
        <v>34674</v>
      </c>
      <c r="AR201" s="9">
        <v>334674</v>
      </c>
      <c r="AS201" s="9"/>
      <c r="AT201" s="9"/>
      <c r="AU201" s="9"/>
      <c r="AV201" s="9"/>
      <c r="AW201" s="9"/>
      <c r="AX201" s="9"/>
      <c r="AY201" s="9"/>
      <c r="AZ201" s="9"/>
      <c r="BA201" s="9"/>
      <c r="BB201" s="9">
        <f t="shared" si="32"/>
        <v>300000</v>
      </c>
      <c r="BC201" s="9">
        <f t="shared" si="33"/>
        <v>34674</v>
      </c>
      <c r="BD201" s="9">
        <f t="shared" si="34"/>
        <v>334674</v>
      </c>
      <c r="BE201" s="9"/>
      <c r="BF201" s="9"/>
      <c r="BG201" s="9"/>
    </row>
    <row r="202" spans="1:59" x14ac:dyDescent="0.25">
      <c r="A202" s="18">
        <v>52</v>
      </c>
      <c r="B202" s="5" t="s">
        <v>11</v>
      </c>
      <c r="C202" s="9"/>
      <c r="D202" s="9"/>
      <c r="E202" s="9"/>
      <c r="F202" s="9"/>
      <c r="G202" s="9"/>
      <c r="H202" s="9"/>
      <c r="I202" s="9"/>
      <c r="J202" s="9">
        <v>0</v>
      </c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>
        <f t="shared" ref="BB202:BB266" si="35">C202+F202+I202+L202+O202+R202+U202+X202+AA202+AD202+AG202+AJ202+AM202+AP202+AS202+AV202+AY202</f>
        <v>0</v>
      </c>
      <c r="BC202" s="9">
        <f t="shared" ref="BC202:BC265" si="36">D202+G202+J202+M202+P202+S202+V202+Y202+AB202+AE202+AH202+AK202+AN202+AQ202+AT202+AW202+AZ202</f>
        <v>0</v>
      </c>
      <c r="BD202" s="9">
        <f t="shared" ref="BD202:BD265" si="37">E202+H202+K202+N202+Q202+T202+W202+Z202+AC202+AF202+AI202+AL202+AO202+AR202+AU202+AX202+BA202</f>
        <v>0</v>
      </c>
      <c r="BE202" s="9"/>
      <c r="BF202" s="9"/>
      <c r="BG202" s="9"/>
    </row>
    <row r="203" spans="1:59" ht="26.25" x14ac:dyDescent="0.25">
      <c r="A203" s="19">
        <v>31</v>
      </c>
      <c r="B203" s="5" t="s">
        <v>37</v>
      </c>
      <c r="C203" s="9"/>
      <c r="D203" s="9"/>
      <c r="E203" s="9"/>
      <c r="F203" s="9"/>
      <c r="G203" s="9"/>
      <c r="H203" s="9"/>
      <c r="I203" s="9"/>
      <c r="J203" s="9">
        <v>0</v>
      </c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>
        <f t="shared" si="35"/>
        <v>0</v>
      </c>
      <c r="BC203" s="9">
        <f t="shared" si="36"/>
        <v>0</v>
      </c>
      <c r="BD203" s="9">
        <f t="shared" si="37"/>
        <v>0</v>
      </c>
      <c r="BE203" s="9"/>
      <c r="BF203" s="9"/>
      <c r="BG203" s="9"/>
    </row>
    <row r="204" spans="1:59" ht="26.25" x14ac:dyDescent="0.25">
      <c r="A204" s="19">
        <v>32</v>
      </c>
      <c r="B204" s="5" t="s">
        <v>38</v>
      </c>
      <c r="C204" s="9"/>
      <c r="D204" s="9"/>
      <c r="E204" s="9"/>
      <c r="F204" s="9"/>
      <c r="G204" s="9"/>
      <c r="H204" s="9"/>
      <c r="I204" s="9"/>
      <c r="J204" s="9">
        <v>0</v>
      </c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>
        <f t="shared" si="35"/>
        <v>0</v>
      </c>
      <c r="BC204" s="9">
        <f t="shared" si="36"/>
        <v>0</v>
      </c>
      <c r="BD204" s="9">
        <f t="shared" si="37"/>
        <v>0</v>
      </c>
      <c r="BE204" s="9"/>
      <c r="BF204" s="9"/>
      <c r="BG204" s="9"/>
    </row>
    <row r="205" spans="1:59" ht="64.5" x14ac:dyDescent="0.25">
      <c r="A205" s="19">
        <v>42</v>
      </c>
      <c r="B205" s="5" t="s">
        <v>44</v>
      </c>
      <c r="C205" s="9"/>
      <c r="D205" s="9"/>
      <c r="E205" s="9"/>
      <c r="F205" s="9"/>
      <c r="G205" s="9"/>
      <c r="H205" s="9"/>
      <c r="I205" s="9"/>
      <c r="J205" s="9">
        <v>0</v>
      </c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>
        <f t="shared" si="35"/>
        <v>0</v>
      </c>
      <c r="BC205" s="9">
        <f t="shared" si="36"/>
        <v>0</v>
      </c>
      <c r="BD205" s="9">
        <f t="shared" si="37"/>
        <v>0</v>
      </c>
      <c r="BE205" s="9"/>
      <c r="BF205" s="9"/>
      <c r="BG205" s="9"/>
    </row>
    <row r="206" spans="1:59" s="3" customFormat="1" ht="90" x14ac:dyDescent="0.25">
      <c r="A206" s="15" t="s">
        <v>56</v>
      </c>
      <c r="B206" s="16" t="s">
        <v>57</v>
      </c>
      <c r="C206" s="11"/>
      <c r="D206" s="11"/>
      <c r="E206" s="11"/>
      <c r="F206" s="11"/>
      <c r="G206" s="11"/>
      <c r="H206" s="11"/>
      <c r="I206" s="11">
        <v>0</v>
      </c>
      <c r="J206" s="11">
        <v>6795</v>
      </c>
      <c r="K206" s="11">
        <v>6795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>
        <f t="shared" si="35"/>
        <v>0</v>
      </c>
      <c r="BC206" s="10">
        <f t="shared" si="36"/>
        <v>6795</v>
      </c>
      <c r="BD206" s="11">
        <f t="shared" si="37"/>
        <v>6795</v>
      </c>
      <c r="BE206" s="11"/>
      <c r="BF206" s="11"/>
      <c r="BG206" s="11"/>
    </row>
    <row r="207" spans="1:59" ht="39" x14ac:dyDescent="0.25">
      <c r="A207" s="18">
        <v>581</v>
      </c>
      <c r="B207" s="5" t="s">
        <v>58</v>
      </c>
      <c r="C207" s="9"/>
      <c r="D207" s="9"/>
      <c r="E207" s="9"/>
      <c r="F207" s="9"/>
      <c r="G207" s="9"/>
      <c r="H207" s="9"/>
      <c r="I207" s="9">
        <v>0</v>
      </c>
      <c r="J207" s="9">
        <v>6795</v>
      </c>
      <c r="K207" s="9">
        <v>6795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>
        <f t="shared" si="35"/>
        <v>0</v>
      </c>
      <c r="BC207" s="9">
        <f t="shared" si="36"/>
        <v>6795</v>
      </c>
      <c r="BD207" s="9">
        <f t="shared" si="37"/>
        <v>6795</v>
      </c>
      <c r="BE207" s="9"/>
      <c r="BF207" s="9"/>
      <c r="BG207" s="9"/>
    </row>
    <row r="208" spans="1:59" ht="26.25" x14ac:dyDescent="0.25">
      <c r="A208" s="8">
        <v>3</v>
      </c>
      <c r="B208" s="5" t="s">
        <v>52</v>
      </c>
      <c r="C208" s="9"/>
      <c r="D208" s="9"/>
      <c r="E208" s="9"/>
      <c r="F208" s="9"/>
      <c r="G208" s="9"/>
      <c r="H208" s="9"/>
      <c r="I208" s="9">
        <v>0</v>
      </c>
      <c r="J208" s="9">
        <v>6795</v>
      </c>
      <c r="K208" s="9">
        <v>6795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>
        <f t="shared" si="35"/>
        <v>0</v>
      </c>
      <c r="BC208" s="9">
        <f t="shared" si="36"/>
        <v>6795</v>
      </c>
      <c r="BD208" s="9">
        <f>E208+H208+K208+N208+Q208+T208+W208+Z208+AC208+AF208+AI208+AL208+AO208+AR208+AU208+AX208+BA208</f>
        <v>6795</v>
      </c>
      <c r="BE208" s="9"/>
      <c r="BF208" s="9"/>
      <c r="BG208" s="9"/>
    </row>
    <row r="209" spans="1:59" ht="26.25" x14ac:dyDescent="0.25">
      <c r="A209" s="19" t="s">
        <v>19</v>
      </c>
      <c r="B209" s="5" t="s">
        <v>38</v>
      </c>
      <c r="C209" s="9"/>
      <c r="D209" s="9"/>
      <c r="E209" s="9"/>
      <c r="F209" s="9"/>
      <c r="G209" s="9"/>
      <c r="H209" s="9"/>
      <c r="I209" s="9">
        <v>0</v>
      </c>
      <c r="J209" s="9">
        <v>6795</v>
      </c>
      <c r="K209" s="9">
        <v>6795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>
        <f t="shared" si="35"/>
        <v>0</v>
      </c>
      <c r="BC209" s="9">
        <f t="shared" si="36"/>
        <v>6795</v>
      </c>
      <c r="BD209" s="9">
        <f t="shared" si="37"/>
        <v>6795</v>
      </c>
      <c r="BE209" s="9"/>
      <c r="BF209" s="9"/>
      <c r="BG209" s="9"/>
    </row>
    <row r="210" spans="1:59" s="3" customFormat="1" ht="51.75" hidden="1" x14ac:dyDescent="0.25">
      <c r="A210" s="15" t="s">
        <v>104</v>
      </c>
      <c r="B210" s="16" t="s">
        <v>105</v>
      </c>
      <c r="C210" s="11">
        <v>0</v>
      </c>
      <c r="D210" s="11">
        <v>0</v>
      </c>
      <c r="E210" s="11">
        <v>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>
        <f t="shared" si="35"/>
        <v>0</v>
      </c>
      <c r="BC210" s="10">
        <f t="shared" si="36"/>
        <v>0</v>
      </c>
      <c r="BD210" s="11">
        <f t="shared" si="37"/>
        <v>0</v>
      </c>
      <c r="BE210" s="11"/>
      <c r="BF210" s="11"/>
      <c r="BG210" s="11"/>
    </row>
    <row r="211" spans="1:59" hidden="1" x14ac:dyDescent="0.25">
      <c r="A211" s="18" t="s">
        <v>9</v>
      </c>
      <c r="B211" s="5" t="s">
        <v>10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>
        <f t="shared" si="35"/>
        <v>0</v>
      </c>
      <c r="BC211" s="9">
        <f t="shared" si="36"/>
        <v>0</v>
      </c>
      <c r="BD211" s="9">
        <f t="shared" si="37"/>
        <v>0</v>
      </c>
      <c r="BE211" s="9"/>
      <c r="BF211" s="9"/>
      <c r="BG211" s="9"/>
    </row>
    <row r="212" spans="1:59" ht="26.25" hidden="1" x14ac:dyDescent="0.25">
      <c r="A212" s="19" t="s">
        <v>13</v>
      </c>
      <c r="B212" s="5" t="s">
        <v>37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>
        <f t="shared" si="35"/>
        <v>0</v>
      </c>
      <c r="BC212" s="9">
        <f t="shared" si="36"/>
        <v>0</v>
      </c>
      <c r="BD212" s="9">
        <f t="shared" si="37"/>
        <v>0</v>
      </c>
      <c r="BE212" s="9"/>
      <c r="BF212" s="9"/>
      <c r="BG212" s="9"/>
    </row>
    <row r="213" spans="1:59" ht="26.25" hidden="1" x14ac:dyDescent="0.25">
      <c r="A213" s="19" t="s">
        <v>19</v>
      </c>
      <c r="B213" s="5" t="s">
        <v>38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>
        <f t="shared" si="35"/>
        <v>0</v>
      </c>
      <c r="BC213" s="9">
        <f t="shared" si="36"/>
        <v>0</v>
      </c>
      <c r="BD213" s="9">
        <f t="shared" si="37"/>
        <v>0</v>
      </c>
      <c r="BE213" s="9"/>
      <c r="BF213" s="9"/>
      <c r="BG213" s="9"/>
    </row>
    <row r="214" spans="1:59" hidden="1" x14ac:dyDescent="0.25">
      <c r="A214" s="19" t="s">
        <v>26</v>
      </c>
      <c r="B214" s="5" t="s">
        <v>46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>
        <f t="shared" si="35"/>
        <v>0</v>
      </c>
      <c r="BC214" s="9">
        <f t="shared" si="36"/>
        <v>0</v>
      </c>
      <c r="BD214" s="9">
        <f t="shared" si="37"/>
        <v>0</v>
      </c>
      <c r="BE214" s="9"/>
      <c r="BF214" s="9"/>
      <c r="BG214" s="9"/>
    </row>
    <row r="215" spans="1:59" ht="51.75" hidden="1" x14ac:dyDescent="0.25">
      <c r="A215" s="19" t="s">
        <v>25</v>
      </c>
      <c r="B215" s="5" t="s">
        <v>45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>
        <f t="shared" si="35"/>
        <v>0</v>
      </c>
      <c r="BC215" s="9">
        <f t="shared" si="36"/>
        <v>0</v>
      </c>
      <c r="BD215" s="9">
        <f t="shared" si="37"/>
        <v>0</v>
      </c>
      <c r="BE215" s="9"/>
      <c r="BF215" s="9"/>
      <c r="BG215" s="9"/>
    </row>
    <row r="216" spans="1:59" hidden="1" x14ac:dyDescent="0.25">
      <c r="A216" s="19" t="s">
        <v>23</v>
      </c>
      <c r="B216" s="5" t="s">
        <v>39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>
        <f t="shared" si="35"/>
        <v>0</v>
      </c>
      <c r="BC216" s="9">
        <f t="shared" si="36"/>
        <v>0</v>
      </c>
      <c r="BD216" s="9">
        <f t="shared" si="37"/>
        <v>0</v>
      </c>
      <c r="BE216" s="9"/>
      <c r="BF216" s="9"/>
      <c r="BG216" s="9"/>
    </row>
    <row r="217" spans="1:59" ht="64.5" hidden="1" x14ac:dyDescent="0.25">
      <c r="A217" s="19" t="s">
        <v>22</v>
      </c>
      <c r="B217" s="5" t="s">
        <v>44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>
        <f t="shared" si="35"/>
        <v>0</v>
      </c>
      <c r="BC217" s="9">
        <f t="shared" si="36"/>
        <v>0</v>
      </c>
      <c r="BD217" s="9">
        <f t="shared" si="37"/>
        <v>0</v>
      </c>
      <c r="BE217" s="9"/>
      <c r="BF217" s="9"/>
      <c r="BG217" s="9"/>
    </row>
    <row r="218" spans="1:59" s="3" customFormat="1" ht="64.5" hidden="1" x14ac:dyDescent="0.25">
      <c r="A218" s="15" t="s">
        <v>106</v>
      </c>
      <c r="B218" s="16" t="s">
        <v>107</v>
      </c>
      <c r="C218" s="11">
        <v>0</v>
      </c>
      <c r="D218" s="11">
        <v>0</v>
      </c>
      <c r="E218" s="11">
        <v>0</v>
      </c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>
        <f t="shared" si="35"/>
        <v>0</v>
      </c>
      <c r="BC218" s="10">
        <f t="shared" si="36"/>
        <v>0</v>
      </c>
      <c r="BD218" s="11">
        <f t="shared" si="37"/>
        <v>0</v>
      </c>
      <c r="BE218" s="11"/>
      <c r="BF218" s="11"/>
      <c r="BG218" s="11"/>
    </row>
    <row r="219" spans="1:59" hidden="1" x14ac:dyDescent="0.25">
      <c r="A219" s="18">
        <v>52</v>
      </c>
      <c r="B219" s="5" t="s">
        <v>11</v>
      </c>
      <c r="C219" s="9">
        <v>0</v>
      </c>
      <c r="D219" s="9">
        <v>0</v>
      </c>
      <c r="E219" s="9">
        <v>0</v>
      </c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>
        <f t="shared" si="35"/>
        <v>0</v>
      </c>
      <c r="BC219" s="9">
        <f t="shared" si="36"/>
        <v>0</v>
      </c>
      <c r="BD219" s="9">
        <f t="shared" si="37"/>
        <v>0</v>
      </c>
      <c r="BE219" s="9"/>
      <c r="BF219" s="9"/>
      <c r="BG219" s="9"/>
    </row>
    <row r="220" spans="1:59" ht="26.25" hidden="1" x14ac:dyDescent="0.25">
      <c r="A220" s="19" t="s">
        <v>13</v>
      </c>
      <c r="B220" s="5" t="s">
        <v>37</v>
      </c>
      <c r="C220" s="9"/>
      <c r="D220" s="9"/>
      <c r="E220" s="9">
        <v>0</v>
      </c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>
        <f t="shared" si="35"/>
        <v>0</v>
      </c>
      <c r="BC220" s="9">
        <f t="shared" si="36"/>
        <v>0</v>
      </c>
      <c r="BD220" s="9">
        <f t="shared" si="37"/>
        <v>0</v>
      </c>
      <c r="BE220" s="9"/>
      <c r="BF220" s="9"/>
      <c r="BG220" s="9"/>
    </row>
    <row r="221" spans="1:59" ht="26.25" hidden="1" x14ac:dyDescent="0.25">
      <c r="A221" s="19" t="s">
        <v>19</v>
      </c>
      <c r="B221" s="5" t="s">
        <v>38</v>
      </c>
      <c r="C221" s="9"/>
      <c r="D221" s="9"/>
      <c r="E221" s="9">
        <v>0</v>
      </c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>
        <f t="shared" si="35"/>
        <v>0</v>
      </c>
      <c r="BC221" s="9">
        <f t="shared" si="36"/>
        <v>0</v>
      </c>
      <c r="BD221" s="9">
        <f t="shared" si="37"/>
        <v>0</v>
      </c>
      <c r="BE221" s="9"/>
      <c r="BF221" s="9"/>
      <c r="BG221" s="9"/>
    </row>
    <row r="222" spans="1:59" hidden="1" x14ac:dyDescent="0.25">
      <c r="A222" s="19" t="s">
        <v>26</v>
      </c>
      <c r="B222" s="5" t="s">
        <v>46</v>
      </c>
      <c r="C222" s="9"/>
      <c r="D222" s="9"/>
      <c r="E222" s="9">
        <v>0</v>
      </c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>
        <f t="shared" si="35"/>
        <v>0</v>
      </c>
      <c r="BC222" s="9">
        <f t="shared" si="36"/>
        <v>0</v>
      </c>
      <c r="BD222" s="9">
        <f t="shared" si="37"/>
        <v>0</v>
      </c>
      <c r="BE222" s="9"/>
      <c r="BF222" s="9"/>
      <c r="BG222" s="9"/>
    </row>
    <row r="223" spans="1:59" ht="51.75" hidden="1" x14ac:dyDescent="0.25">
      <c r="A223" s="19" t="s">
        <v>25</v>
      </c>
      <c r="B223" s="5" t="s">
        <v>45</v>
      </c>
      <c r="C223" s="9"/>
      <c r="D223" s="9">
        <v>0</v>
      </c>
      <c r="E223" s="9">
        <v>0</v>
      </c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>
        <f t="shared" si="35"/>
        <v>0</v>
      </c>
      <c r="BC223" s="9">
        <f t="shared" si="36"/>
        <v>0</v>
      </c>
      <c r="BD223" s="9">
        <f t="shared" si="37"/>
        <v>0</v>
      </c>
      <c r="BE223" s="9"/>
      <c r="BF223" s="9"/>
      <c r="BG223" s="9"/>
    </row>
    <row r="224" spans="1:59" hidden="1" x14ac:dyDescent="0.25">
      <c r="A224" s="19" t="s">
        <v>23</v>
      </c>
      <c r="B224" s="5" t="s">
        <v>39</v>
      </c>
      <c r="C224" s="9"/>
      <c r="D224" s="9"/>
      <c r="E224" s="9">
        <v>0</v>
      </c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>
        <f t="shared" si="35"/>
        <v>0</v>
      </c>
      <c r="BC224" s="9">
        <f t="shared" si="36"/>
        <v>0</v>
      </c>
      <c r="BD224" s="9">
        <f t="shared" si="37"/>
        <v>0</v>
      </c>
      <c r="BE224" s="9"/>
      <c r="BF224" s="9"/>
      <c r="BG224" s="9"/>
    </row>
    <row r="225" spans="1:59" ht="64.5" hidden="1" x14ac:dyDescent="0.25">
      <c r="A225" s="19" t="s">
        <v>22</v>
      </c>
      <c r="B225" s="5" t="s">
        <v>44</v>
      </c>
      <c r="C225" s="9"/>
      <c r="D225" s="9"/>
      <c r="E225" s="9">
        <v>0</v>
      </c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>
        <f t="shared" si="35"/>
        <v>0</v>
      </c>
      <c r="BC225" s="9">
        <f t="shared" si="36"/>
        <v>0</v>
      </c>
      <c r="BD225" s="9">
        <f t="shared" si="37"/>
        <v>0</v>
      </c>
      <c r="BE225" s="9"/>
      <c r="BF225" s="9"/>
      <c r="BG225" s="9"/>
    </row>
    <row r="226" spans="1:59" s="3" customFormat="1" ht="51.75" x14ac:dyDescent="0.25">
      <c r="A226" s="15" t="s">
        <v>109</v>
      </c>
      <c r="B226" s="16" t="s">
        <v>110</v>
      </c>
      <c r="C226" s="11">
        <v>0</v>
      </c>
      <c r="D226" s="11">
        <v>5525</v>
      </c>
      <c r="E226" s="11">
        <v>5525</v>
      </c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>
        <v>0</v>
      </c>
      <c r="V226" s="11">
        <v>2778</v>
      </c>
      <c r="W226" s="11">
        <v>2778</v>
      </c>
      <c r="X226" s="11">
        <v>0</v>
      </c>
      <c r="Y226" s="11">
        <v>465</v>
      </c>
      <c r="Z226" s="11">
        <v>465</v>
      </c>
      <c r="AA226" s="11">
        <v>0</v>
      </c>
      <c r="AB226" s="11">
        <v>411</v>
      </c>
      <c r="AC226" s="11">
        <v>411</v>
      </c>
      <c r="AD226" s="11"/>
      <c r="AE226" s="11"/>
      <c r="AF226" s="11"/>
      <c r="AG226" s="11"/>
      <c r="AH226" s="11"/>
      <c r="AI226" s="11"/>
      <c r="AJ226" s="11"/>
      <c r="AK226" s="11">
        <v>840</v>
      </c>
      <c r="AL226" s="11">
        <v>840</v>
      </c>
      <c r="AM226" s="11">
        <v>0</v>
      </c>
      <c r="AN226" s="11">
        <v>929</v>
      </c>
      <c r="AO226" s="11">
        <v>929</v>
      </c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>
        <f t="shared" si="35"/>
        <v>0</v>
      </c>
      <c r="BC226" s="10">
        <f t="shared" si="36"/>
        <v>10948</v>
      </c>
      <c r="BD226" s="11">
        <f t="shared" si="37"/>
        <v>10948</v>
      </c>
      <c r="BE226" s="11"/>
      <c r="BF226" s="11"/>
      <c r="BG226" s="11"/>
    </row>
    <row r="227" spans="1:59" ht="39" x14ac:dyDescent="0.25">
      <c r="A227" s="8" t="s">
        <v>64</v>
      </c>
      <c r="B227" s="5" t="s">
        <v>65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>
        <f t="shared" si="35"/>
        <v>0</v>
      </c>
      <c r="BC227" s="9">
        <f t="shared" si="36"/>
        <v>0</v>
      </c>
      <c r="BD227" s="9">
        <f t="shared" si="37"/>
        <v>0</v>
      </c>
      <c r="BE227" s="9"/>
      <c r="BF227" s="9"/>
      <c r="BG227" s="9"/>
    </row>
    <row r="228" spans="1:59" ht="26.25" x14ac:dyDescent="0.25">
      <c r="A228" s="18" t="s">
        <v>28</v>
      </c>
      <c r="B228" s="5" t="s">
        <v>0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>
        <v>0</v>
      </c>
      <c r="V228" s="9">
        <v>2778</v>
      </c>
      <c r="W228" s="9">
        <v>2778</v>
      </c>
      <c r="X228" s="9"/>
      <c r="Y228" s="9"/>
      <c r="Z228" s="9"/>
      <c r="AA228" s="9">
        <v>0</v>
      </c>
      <c r="AB228" s="9">
        <v>411</v>
      </c>
      <c r="AC228" s="9">
        <v>411</v>
      </c>
      <c r="AD228" s="9"/>
      <c r="AE228" s="9"/>
      <c r="AF228" s="9"/>
      <c r="AG228" s="9"/>
      <c r="AH228" s="9"/>
      <c r="AI228" s="9"/>
      <c r="AJ228" s="9"/>
      <c r="AK228" s="9"/>
      <c r="AL228" s="9"/>
      <c r="AM228" s="9">
        <v>0</v>
      </c>
      <c r="AN228" s="9">
        <v>929</v>
      </c>
      <c r="AO228" s="9">
        <v>929</v>
      </c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>
        <f t="shared" si="35"/>
        <v>0</v>
      </c>
      <c r="BC228" s="9">
        <f t="shared" si="36"/>
        <v>4118</v>
      </c>
      <c r="BD228" s="9">
        <f t="shared" si="37"/>
        <v>4118</v>
      </c>
      <c r="BE228" s="9"/>
      <c r="BF228" s="9"/>
      <c r="BG228" s="9"/>
    </row>
    <row r="229" spans="1:59" ht="26.25" x14ac:dyDescent="0.25">
      <c r="A229" s="8" t="s">
        <v>111</v>
      </c>
      <c r="B229" s="5" t="s">
        <v>52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>
        <v>0</v>
      </c>
      <c r="V229" s="9">
        <v>2778</v>
      </c>
      <c r="W229" s="9">
        <v>2778</v>
      </c>
      <c r="X229" s="9">
        <v>0</v>
      </c>
      <c r="Y229" s="9">
        <v>465</v>
      </c>
      <c r="Z229" s="9">
        <v>465</v>
      </c>
      <c r="AA229" s="9">
        <v>0</v>
      </c>
      <c r="AB229" s="9">
        <v>411</v>
      </c>
      <c r="AC229" s="9">
        <v>411</v>
      </c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>
        <f t="shared" si="35"/>
        <v>0</v>
      </c>
      <c r="BC229" s="9">
        <f t="shared" si="36"/>
        <v>3654</v>
      </c>
      <c r="BD229" s="9">
        <f t="shared" si="37"/>
        <v>3654</v>
      </c>
      <c r="BE229" s="9"/>
      <c r="BF229" s="9"/>
      <c r="BG229" s="9"/>
    </row>
    <row r="230" spans="1:59" ht="26.25" x14ac:dyDescent="0.25">
      <c r="A230" s="19">
        <v>31</v>
      </c>
      <c r="B230" s="5" t="s">
        <v>37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>
        <v>0</v>
      </c>
      <c r="Y230" s="9">
        <v>465</v>
      </c>
      <c r="Z230" s="9">
        <v>465</v>
      </c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>
        <f t="shared" si="36"/>
        <v>465</v>
      </c>
      <c r="BD230" s="9"/>
      <c r="BE230" s="9"/>
      <c r="BF230" s="9"/>
      <c r="BG230" s="9"/>
    </row>
    <row r="231" spans="1:59" ht="26.25" x14ac:dyDescent="0.25">
      <c r="A231" s="19">
        <v>32</v>
      </c>
      <c r="B231" s="5" t="s">
        <v>136</v>
      </c>
      <c r="C231" s="9">
        <v>0</v>
      </c>
      <c r="D231" s="9">
        <v>5525</v>
      </c>
      <c r="E231" s="9">
        <v>5525</v>
      </c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>
        <v>0</v>
      </c>
      <c r="AN231" s="9">
        <v>929</v>
      </c>
      <c r="AO231" s="9">
        <v>929</v>
      </c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>
        <f t="shared" si="35"/>
        <v>0</v>
      </c>
      <c r="BC231" s="9">
        <f t="shared" si="36"/>
        <v>6454</v>
      </c>
      <c r="BD231" s="9">
        <f t="shared" si="37"/>
        <v>6454</v>
      </c>
      <c r="BE231" s="9"/>
      <c r="BF231" s="9"/>
      <c r="BG231" s="9"/>
    </row>
    <row r="232" spans="1:59" ht="77.25" x14ac:dyDescent="0.25">
      <c r="A232" s="19" t="s">
        <v>21</v>
      </c>
      <c r="B232" s="5" t="s">
        <v>41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>
        <v>0</v>
      </c>
      <c r="V232" s="9">
        <v>2778</v>
      </c>
      <c r="W232" s="9">
        <v>2778</v>
      </c>
      <c r="X232" s="9"/>
      <c r="Y232" s="9"/>
      <c r="Z232" s="9"/>
      <c r="AA232" s="9">
        <v>0</v>
      </c>
      <c r="AB232" s="9">
        <v>411</v>
      </c>
      <c r="AC232" s="9">
        <v>411</v>
      </c>
      <c r="AD232" s="9"/>
      <c r="AE232" s="9"/>
      <c r="AF232" s="9"/>
      <c r="AG232" s="9"/>
      <c r="AH232" s="9"/>
      <c r="AI232" s="9"/>
      <c r="AJ232" s="9"/>
      <c r="AK232" s="9">
        <v>840</v>
      </c>
      <c r="AL232" s="9">
        <v>840</v>
      </c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>
        <f t="shared" si="35"/>
        <v>0</v>
      </c>
      <c r="BC232" s="9">
        <f t="shared" si="36"/>
        <v>4029</v>
      </c>
      <c r="BD232" s="9">
        <f t="shared" si="37"/>
        <v>4029</v>
      </c>
      <c r="BE232" s="9"/>
      <c r="BF232" s="9"/>
      <c r="BG232" s="9"/>
    </row>
    <row r="233" spans="1:59" s="3" customFormat="1" ht="102.75" x14ac:dyDescent="0.25">
      <c r="A233" s="15" t="s">
        <v>112</v>
      </c>
      <c r="B233" s="16" t="s">
        <v>113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>
        <v>28180</v>
      </c>
      <c r="V233" s="11">
        <v>-28180</v>
      </c>
      <c r="W233" s="11">
        <v>0</v>
      </c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>
        <f t="shared" si="35"/>
        <v>28180</v>
      </c>
      <c r="BC233" s="10">
        <f t="shared" si="36"/>
        <v>-28180</v>
      </c>
      <c r="BD233" s="11">
        <f t="shared" si="37"/>
        <v>0</v>
      </c>
      <c r="BE233" s="11"/>
      <c r="BF233" s="11"/>
      <c r="BG233" s="11"/>
    </row>
    <row r="234" spans="1:59" ht="39" x14ac:dyDescent="0.25">
      <c r="A234" s="8" t="s">
        <v>64</v>
      </c>
      <c r="B234" s="5" t="s">
        <v>65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>
        <f t="shared" si="35"/>
        <v>0</v>
      </c>
      <c r="BC234" s="9">
        <f t="shared" si="36"/>
        <v>0</v>
      </c>
      <c r="BD234" s="9">
        <f t="shared" si="37"/>
        <v>0</v>
      </c>
      <c r="BE234" s="9"/>
      <c r="BF234" s="9"/>
      <c r="BG234" s="9"/>
    </row>
    <row r="235" spans="1:59" x14ac:dyDescent="0.25">
      <c r="A235" s="18">
        <v>52</v>
      </c>
      <c r="B235" s="5" t="s">
        <v>11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>
        <f t="shared" si="35"/>
        <v>0</v>
      </c>
      <c r="BC235" s="9">
        <f t="shared" si="36"/>
        <v>0</v>
      </c>
      <c r="BD235" s="9">
        <f t="shared" si="37"/>
        <v>0</v>
      </c>
      <c r="BE235" s="9"/>
      <c r="BF235" s="9"/>
      <c r="BG235" s="9"/>
    </row>
    <row r="236" spans="1:59" ht="26.25" x14ac:dyDescent="0.25">
      <c r="A236" s="8" t="s">
        <v>111</v>
      </c>
      <c r="B236" s="5" t="s">
        <v>52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>
        <v>28180</v>
      </c>
      <c r="V236" s="9">
        <v>0</v>
      </c>
      <c r="W236" s="9">
        <v>0</v>
      </c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>
        <f t="shared" si="35"/>
        <v>28180</v>
      </c>
      <c r="BC236" s="9">
        <f t="shared" si="36"/>
        <v>0</v>
      </c>
      <c r="BD236" s="9">
        <f t="shared" si="37"/>
        <v>0</v>
      </c>
      <c r="BE236" s="9"/>
      <c r="BF236" s="9"/>
      <c r="BG236" s="9"/>
    </row>
    <row r="237" spans="1:59" ht="26.25" x14ac:dyDescent="0.25">
      <c r="A237" s="19" t="s">
        <v>13</v>
      </c>
      <c r="B237" s="5" t="s">
        <v>37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>
        <v>0</v>
      </c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>
        <f t="shared" si="35"/>
        <v>0</v>
      </c>
      <c r="BC237" s="9">
        <f t="shared" si="36"/>
        <v>0</v>
      </c>
      <c r="BD237" s="9">
        <f t="shared" si="37"/>
        <v>0</v>
      </c>
      <c r="BE237" s="9"/>
      <c r="BF237" s="9"/>
      <c r="BG237" s="9"/>
    </row>
    <row r="238" spans="1:59" ht="26.25" x14ac:dyDescent="0.25">
      <c r="A238" s="19" t="s">
        <v>19</v>
      </c>
      <c r="B238" s="5" t="s">
        <v>38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>
        <v>28180</v>
      </c>
      <c r="V238" s="9">
        <v>-28180</v>
      </c>
      <c r="W238" s="9">
        <v>0</v>
      </c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>
        <f t="shared" si="35"/>
        <v>28180</v>
      </c>
      <c r="BC238" s="9">
        <f t="shared" si="36"/>
        <v>-28180</v>
      </c>
      <c r="BD238" s="9">
        <f t="shared" si="37"/>
        <v>0</v>
      </c>
      <c r="BE238" s="9"/>
      <c r="BF238" s="9"/>
      <c r="BG238" s="9"/>
    </row>
    <row r="239" spans="1:59" s="3" customFormat="1" ht="102.75" x14ac:dyDescent="0.25">
      <c r="A239" s="15" t="s">
        <v>112</v>
      </c>
      <c r="B239" s="16" t="s">
        <v>113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>
        <v>0</v>
      </c>
      <c r="V239" s="11">
        <v>1548</v>
      </c>
      <c r="W239" s="11">
        <v>1548</v>
      </c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>
        <f t="shared" si="35"/>
        <v>0</v>
      </c>
      <c r="BC239" s="10">
        <f t="shared" si="36"/>
        <v>1548</v>
      </c>
      <c r="BD239" s="11">
        <f t="shared" si="37"/>
        <v>1548</v>
      </c>
      <c r="BE239" s="11"/>
      <c r="BF239" s="11"/>
      <c r="BG239" s="11"/>
    </row>
    <row r="240" spans="1:59" ht="39" x14ac:dyDescent="0.25">
      <c r="A240" s="8" t="s">
        <v>64</v>
      </c>
      <c r="B240" s="5" t="s">
        <v>65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>
        <f t="shared" si="35"/>
        <v>0</v>
      </c>
      <c r="BC240" s="9">
        <f t="shared" si="36"/>
        <v>0</v>
      </c>
      <c r="BD240" s="9">
        <f t="shared" si="37"/>
        <v>0</v>
      </c>
      <c r="BE240" s="9"/>
      <c r="BF240" s="9"/>
      <c r="BG240" s="9"/>
    </row>
    <row r="241" spans="1:59" x14ac:dyDescent="0.25">
      <c r="A241" s="18">
        <v>51</v>
      </c>
      <c r="B241" s="5" t="s">
        <v>10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>
        <f t="shared" si="35"/>
        <v>0</v>
      </c>
      <c r="BC241" s="9">
        <f t="shared" si="36"/>
        <v>0</v>
      </c>
      <c r="BD241" s="9">
        <f t="shared" si="37"/>
        <v>0</v>
      </c>
      <c r="BE241" s="9"/>
      <c r="BF241" s="9"/>
      <c r="BG241" s="9"/>
    </row>
    <row r="242" spans="1:59" ht="26.25" x14ac:dyDescent="0.25">
      <c r="A242" s="8" t="s">
        <v>111</v>
      </c>
      <c r="B242" s="5" t="s">
        <v>52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>
        <v>0</v>
      </c>
      <c r="V242" s="9">
        <v>1548</v>
      </c>
      <c r="W242" s="9">
        <v>1548</v>
      </c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>
        <f t="shared" si="35"/>
        <v>0</v>
      </c>
      <c r="BC242" s="9">
        <f t="shared" si="36"/>
        <v>1548</v>
      </c>
      <c r="BD242" s="9">
        <f t="shared" si="37"/>
        <v>1548</v>
      </c>
      <c r="BE242" s="9"/>
      <c r="BF242" s="9"/>
      <c r="BG242" s="9"/>
    </row>
    <row r="243" spans="1:59" ht="26.25" x14ac:dyDescent="0.25">
      <c r="A243" s="19" t="s">
        <v>13</v>
      </c>
      <c r="B243" s="5" t="s">
        <v>37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>
        <v>0</v>
      </c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>
        <f t="shared" si="35"/>
        <v>0</v>
      </c>
      <c r="BC243" s="9">
        <f t="shared" si="36"/>
        <v>0</v>
      </c>
      <c r="BD243" s="9">
        <f t="shared" si="37"/>
        <v>0</v>
      </c>
      <c r="BE243" s="9"/>
      <c r="BF243" s="9"/>
      <c r="BG243" s="9"/>
    </row>
    <row r="244" spans="1:59" ht="26.25" x14ac:dyDescent="0.25">
      <c r="A244" s="19" t="s">
        <v>19</v>
      </c>
      <c r="B244" s="5" t="s">
        <v>38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>
        <v>0</v>
      </c>
      <c r="V244" s="9">
        <v>1548</v>
      </c>
      <c r="W244" s="9">
        <v>1548</v>
      </c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>
        <f t="shared" si="35"/>
        <v>0</v>
      </c>
      <c r="BC244" s="9">
        <f t="shared" si="36"/>
        <v>1548</v>
      </c>
      <c r="BD244" s="9">
        <f t="shared" si="37"/>
        <v>1548</v>
      </c>
      <c r="BE244" s="9"/>
      <c r="BF244" s="9"/>
      <c r="BG244" s="9"/>
    </row>
    <row r="245" spans="1:59" s="3" customFormat="1" ht="102.75" x14ac:dyDescent="0.25">
      <c r="A245" s="15" t="s">
        <v>114</v>
      </c>
      <c r="B245" s="16" t="s">
        <v>115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>
        <v>0</v>
      </c>
      <c r="V245" s="11">
        <v>3322</v>
      </c>
      <c r="W245" s="11">
        <v>3322</v>
      </c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>
        <f t="shared" si="35"/>
        <v>0</v>
      </c>
      <c r="BC245" s="10">
        <f t="shared" si="36"/>
        <v>3322</v>
      </c>
      <c r="BD245" s="11">
        <f t="shared" si="37"/>
        <v>3322</v>
      </c>
      <c r="BE245" s="11"/>
      <c r="BF245" s="11"/>
      <c r="BG245" s="11"/>
    </row>
    <row r="246" spans="1:59" ht="39" x14ac:dyDescent="0.25">
      <c r="A246" s="8" t="s">
        <v>64</v>
      </c>
      <c r="B246" s="5" t="s">
        <v>65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>
        <f t="shared" si="35"/>
        <v>0</v>
      </c>
      <c r="BC246" s="9">
        <f t="shared" si="36"/>
        <v>0</v>
      </c>
      <c r="BD246" s="9">
        <f t="shared" si="37"/>
        <v>0</v>
      </c>
      <c r="BE246" s="9"/>
      <c r="BF246" s="9"/>
      <c r="BG246" s="9"/>
    </row>
    <row r="247" spans="1:59" x14ac:dyDescent="0.25">
      <c r="A247" s="18">
        <v>51</v>
      </c>
      <c r="B247" s="5" t="s">
        <v>10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>
        <f t="shared" si="35"/>
        <v>0</v>
      </c>
      <c r="BC247" s="9">
        <f t="shared" si="36"/>
        <v>0</v>
      </c>
      <c r="BD247" s="9">
        <f t="shared" si="37"/>
        <v>0</v>
      </c>
      <c r="BE247" s="9"/>
      <c r="BF247" s="9"/>
      <c r="BG247" s="9"/>
    </row>
    <row r="248" spans="1:59" ht="26.25" x14ac:dyDescent="0.25">
      <c r="A248" s="8" t="s">
        <v>111</v>
      </c>
      <c r="B248" s="5" t="s">
        <v>52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>
        <v>0</v>
      </c>
      <c r="V248" s="9">
        <v>3322</v>
      </c>
      <c r="W248" s="9">
        <v>3322</v>
      </c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>
        <f t="shared" si="35"/>
        <v>0</v>
      </c>
      <c r="BC248" s="9">
        <f t="shared" si="36"/>
        <v>3322</v>
      </c>
      <c r="BD248" s="9">
        <f t="shared" si="37"/>
        <v>3322</v>
      </c>
      <c r="BE248" s="9"/>
      <c r="BF248" s="9"/>
      <c r="BG248" s="9"/>
    </row>
    <row r="249" spans="1:59" ht="26.25" x14ac:dyDescent="0.25">
      <c r="A249" s="19" t="s">
        <v>13</v>
      </c>
      <c r="B249" s="5" t="s">
        <v>37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>
        <v>0</v>
      </c>
      <c r="V249" s="9">
        <v>3322</v>
      </c>
      <c r="W249" s="9">
        <v>3322</v>
      </c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>
        <f t="shared" si="35"/>
        <v>0</v>
      </c>
      <c r="BC249" s="9">
        <f t="shared" si="36"/>
        <v>3322</v>
      </c>
      <c r="BD249" s="9">
        <f t="shared" si="37"/>
        <v>3322</v>
      </c>
      <c r="BE249" s="9"/>
      <c r="BF249" s="9"/>
      <c r="BG249" s="9"/>
    </row>
    <row r="250" spans="1:59" s="3" customFormat="1" ht="39" x14ac:dyDescent="0.25">
      <c r="A250" s="15" t="s">
        <v>116</v>
      </c>
      <c r="B250" s="16" t="s">
        <v>117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>
        <v>12374</v>
      </c>
      <c r="V250" s="11">
        <v>-12132</v>
      </c>
      <c r="W250" s="11">
        <v>242</v>
      </c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>
        <f t="shared" si="35"/>
        <v>12374</v>
      </c>
      <c r="BC250" s="10">
        <f t="shared" si="36"/>
        <v>-12132</v>
      </c>
      <c r="BD250" s="11">
        <f t="shared" si="37"/>
        <v>242</v>
      </c>
      <c r="BE250" s="11"/>
      <c r="BF250" s="11"/>
      <c r="BG250" s="11"/>
    </row>
    <row r="251" spans="1:59" ht="39" x14ac:dyDescent="0.25">
      <c r="A251" s="8" t="s">
        <v>64</v>
      </c>
      <c r="B251" s="5" t="s">
        <v>65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>
        <f t="shared" si="35"/>
        <v>0</v>
      </c>
      <c r="BC251" s="9">
        <f t="shared" si="36"/>
        <v>0</v>
      </c>
      <c r="BD251" s="9">
        <f t="shared" si="37"/>
        <v>0</v>
      </c>
      <c r="BE251" s="9"/>
      <c r="BF251" s="9"/>
      <c r="BG251" s="9"/>
    </row>
    <row r="252" spans="1:59" x14ac:dyDescent="0.25">
      <c r="A252" s="18">
        <v>61</v>
      </c>
      <c r="B252" s="5" t="s">
        <v>12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>
        <f t="shared" si="35"/>
        <v>0</v>
      </c>
      <c r="BC252" s="9">
        <f t="shared" si="36"/>
        <v>0</v>
      </c>
      <c r="BD252" s="9">
        <f t="shared" si="37"/>
        <v>0</v>
      </c>
      <c r="BE252" s="9"/>
      <c r="BF252" s="9"/>
      <c r="BG252" s="9"/>
    </row>
    <row r="253" spans="1:59" ht="26.25" x14ac:dyDescent="0.25">
      <c r="A253" s="8" t="s">
        <v>111</v>
      </c>
      <c r="B253" s="5" t="s">
        <v>52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>
        <v>12374</v>
      </c>
      <c r="V253" s="9">
        <v>-12374</v>
      </c>
      <c r="W253" s="9">
        <v>0</v>
      </c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>
        <f t="shared" si="35"/>
        <v>12374</v>
      </c>
      <c r="BC253" s="9">
        <f t="shared" si="36"/>
        <v>-12374</v>
      </c>
      <c r="BD253" s="9">
        <f t="shared" si="37"/>
        <v>0</v>
      </c>
      <c r="BE253" s="9"/>
      <c r="BF253" s="9"/>
      <c r="BG253" s="9"/>
    </row>
    <row r="254" spans="1:59" ht="26.25" x14ac:dyDescent="0.25">
      <c r="A254" s="19" t="s">
        <v>13</v>
      </c>
      <c r="B254" s="5" t="s">
        <v>37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>
        <v>10574</v>
      </c>
      <c r="V254" s="9">
        <v>-10574</v>
      </c>
      <c r="W254" s="9">
        <v>0</v>
      </c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>
        <f t="shared" si="35"/>
        <v>10574</v>
      </c>
      <c r="BC254" s="9">
        <f t="shared" si="36"/>
        <v>-10574</v>
      </c>
      <c r="BD254" s="9">
        <f t="shared" si="37"/>
        <v>0</v>
      </c>
      <c r="BE254" s="9"/>
      <c r="BF254" s="9"/>
      <c r="BG254" s="9"/>
    </row>
    <row r="255" spans="1:59" ht="26.25" x14ac:dyDescent="0.25">
      <c r="A255" s="19" t="s">
        <v>19</v>
      </c>
      <c r="B255" s="5" t="s">
        <v>38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>
        <v>1800</v>
      </c>
      <c r="V255" s="9">
        <v>-1800</v>
      </c>
      <c r="W255" s="9">
        <v>0</v>
      </c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>
        <f t="shared" si="35"/>
        <v>1800</v>
      </c>
      <c r="BC255" s="9">
        <f t="shared" si="36"/>
        <v>-1800</v>
      </c>
      <c r="BD255" s="9">
        <f t="shared" si="37"/>
        <v>0</v>
      </c>
      <c r="BE255" s="9"/>
      <c r="BF255" s="9"/>
      <c r="BG255" s="9"/>
    </row>
    <row r="256" spans="1:59" ht="51.75" x14ac:dyDescent="0.25">
      <c r="A256" s="8">
        <v>4</v>
      </c>
      <c r="B256" s="5" t="s">
        <v>118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>
        <v>0</v>
      </c>
      <c r="V256" s="9">
        <v>242</v>
      </c>
      <c r="W256" s="9">
        <v>242</v>
      </c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>
        <f t="shared" si="35"/>
        <v>0</v>
      </c>
      <c r="BC256" s="9">
        <f t="shared" si="36"/>
        <v>242</v>
      </c>
      <c r="BD256" s="9">
        <f t="shared" si="37"/>
        <v>242</v>
      </c>
      <c r="BE256" s="9"/>
      <c r="BF256" s="9"/>
      <c r="BG256" s="9"/>
    </row>
    <row r="257" spans="1:59" ht="64.5" x14ac:dyDescent="0.25">
      <c r="A257" s="19" t="s">
        <v>22</v>
      </c>
      <c r="B257" s="5" t="s">
        <v>44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>
        <v>0</v>
      </c>
      <c r="V257" s="9">
        <v>242</v>
      </c>
      <c r="W257" s="9">
        <v>242</v>
      </c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>
        <f t="shared" si="35"/>
        <v>0</v>
      </c>
      <c r="BC257" s="9">
        <f t="shared" si="36"/>
        <v>242</v>
      </c>
      <c r="BD257" s="9">
        <f t="shared" si="37"/>
        <v>242</v>
      </c>
      <c r="BE257" s="9"/>
      <c r="BF257" s="9"/>
      <c r="BG257" s="9"/>
    </row>
    <row r="258" spans="1:59" ht="26.25" x14ac:dyDescent="0.25">
      <c r="A258" s="8" t="s">
        <v>92</v>
      </c>
      <c r="B258" s="5" t="s">
        <v>93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>
        <f t="shared" si="35"/>
        <v>0</v>
      </c>
      <c r="BC258" s="9">
        <f t="shared" si="36"/>
        <v>0</v>
      </c>
      <c r="BD258" s="9">
        <f t="shared" si="37"/>
        <v>0</v>
      </c>
      <c r="BE258" s="9"/>
      <c r="BF258" s="9"/>
      <c r="BG258" s="9"/>
    </row>
    <row r="259" spans="1:59" ht="64.5" x14ac:dyDescent="0.25">
      <c r="A259" s="8" t="s">
        <v>94</v>
      </c>
      <c r="B259" s="5" t="s">
        <v>95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>
        <v>0</v>
      </c>
      <c r="V259" s="9">
        <v>242</v>
      </c>
      <c r="W259" s="9">
        <v>242</v>
      </c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>
        <f t="shared" si="35"/>
        <v>0</v>
      </c>
      <c r="BC259" s="9">
        <f t="shared" si="36"/>
        <v>242</v>
      </c>
      <c r="BD259" s="9">
        <f t="shared" si="37"/>
        <v>242</v>
      </c>
      <c r="BE259" s="9"/>
      <c r="BF259" s="9"/>
      <c r="BG259" s="9"/>
    </row>
    <row r="260" spans="1:59" s="3" customFormat="1" ht="127.5" customHeight="1" x14ac:dyDescent="0.25">
      <c r="A260" s="15" t="s">
        <v>119</v>
      </c>
      <c r="B260" s="16" t="s">
        <v>120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>
        <v>0</v>
      </c>
      <c r="V260" s="11">
        <v>7424</v>
      </c>
      <c r="W260" s="11">
        <v>7424</v>
      </c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>
        <f t="shared" si="35"/>
        <v>0</v>
      </c>
      <c r="BC260" s="10">
        <f t="shared" si="36"/>
        <v>7424</v>
      </c>
      <c r="BD260" s="11">
        <f t="shared" si="37"/>
        <v>7424</v>
      </c>
      <c r="BE260" s="11"/>
      <c r="BF260" s="11"/>
      <c r="BG260" s="11"/>
    </row>
    <row r="261" spans="1:59" ht="39" x14ac:dyDescent="0.25">
      <c r="A261" s="8" t="s">
        <v>64</v>
      </c>
      <c r="B261" s="5" t="s">
        <v>65</v>
      </c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>
        <f t="shared" si="35"/>
        <v>0</v>
      </c>
      <c r="BC261" s="9">
        <f t="shared" si="36"/>
        <v>0</v>
      </c>
      <c r="BD261" s="9">
        <f t="shared" si="37"/>
        <v>0</v>
      </c>
      <c r="BE261" s="9"/>
      <c r="BF261" s="9"/>
      <c r="BG261" s="9"/>
    </row>
    <row r="262" spans="1:59" x14ac:dyDescent="0.25">
      <c r="A262" s="18">
        <v>52</v>
      </c>
      <c r="B262" s="5" t="s">
        <v>11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>
        <f t="shared" si="35"/>
        <v>0</v>
      </c>
      <c r="BC262" s="9">
        <f t="shared" si="36"/>
        <v>0</v>
      </c>
      <c r="BD262" s="9">
        <f t="shared" si="37"/>
        <v>0</v>
      </c>
      <c r="BE262" s="9"/>
      <c r="BF262" s="9"/>
      <c r="BG262" s="9"/>
    </row>
    <row r="263" spans="1:59" ht="26.25" x14ac:dyDescent="0.25">
      <c r="A263" s="8" t="s">
        <v>111</v>
      </c>
      <c r="B263" s="5" t="s">
        <v>52</v>
      </c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>
        <v>0</v>
      </c>
      <c r="V263" s="9">
        <v>7424</v>
      </c>
      <c r="W263" s="9">
        <v>7424</v>
      </c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>
        <f t="shared" si="35"/>
        <v>0</v>
      </c>
      <c r="BC263" s="9">
        <f t="shared" si="36"/>
        <v>7424</v>
      </c>
      <c r="BD263" s="9">
        <f t="shared" si="37"/>
        <v>7424</v>
      </c>
      <c r="BE263" s="9"/>
      <c r="BF263" s="9"/>
      <c r="BG263" s="9"/>
    </row>
    <row r="264" spans="1:59" ht="26.25" x14ac:dyDescent="0.25">
      <c r="A264" s="19" t="s">
        <v>19</v>
      </c>
      <c r="B264" s="5" t="s">
        <v>38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>
        <v>0</v>
      </c>
      <c r="V264" s="9">
        <v>7424</v>
      </c>
      <c r="W264" s="9">
        <v>7424</v>
      </c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>
        <f t="shared" si="35"/>
        <v>0</v>
      </c>
      <c r="BC264" s="9">
        <f t="shared" si="36"/>
        <v>7424</v>
      </c>
      <c r="BD264" s="9">
        <f t="shared" si="37"/>
        <v>7424</v>
      </c>
      <c r="BE264" s="9"/>
      <c r="BF264" s="9"/>
      <c r="BG264" s="9"/>
    </row>
    <row r="265" spans="1:59" s="3" customFormat="1" ht="64.5" x14ac:dyDescent="0.25">
      <c r="A265" s="15" t="s">
        <v>121</v>
      </c>
      <c r="B265" s="16" t="s">
        <v>122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>
        <v>40464</v>
      </c>
      <c r="V265" s="11">
        <v>25255</v>
      </c>
      <c r="W265" s="11">
        <v>65719</v>
      </c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>
        <f t="shared" si="35"/>
        <v>40464</v>
      </c>
      <c r="BC265" s="10">
        <f t="shared" si="36"/>
        <v>25255</v>
      </c>
      <c r="BD265" s="11">
        <f t="shared" si="37"/>
        <v>65719</v>
      </c>
      <c r="BE265" s="11"/>
      <c r="BF265" s="11"/>
      <c r="BG265" s="11"/>
    </row>
    <row r="266" spans="1:59" ht="39" x14ac:dyDescent="0.25">
      <c r="A266" s="8" t="s">
        <v>64</v>
      </c>
      <c r="B266" s="5" t="s">
        <v>65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>
        <f t="shared" si="35"/>
        <v>0</v>
      </c>
      <c r="BC266" s="9">
        <f t="shared" ref="BC266:BC289" si="38">D266+G266+J266+M266+P266+S266+V266+Y266+AB266+AE266+AH266+AK266+AN266+AQ266+AT266+AW266+AZ266</f>
        <v>0</v>
      </c>
      <c r="BD266" s="9">
        <f>E266+H266+K266+N266+Q266+T266+W266+Z266+AC266+AF266+AI266+AL266+AO266+AR266+AU266+AX266+BA266</f>
        <v>0</v>
      </c>
      <c r="BE266" s="9"/>
      <c r="BF266" s="9"/>
      <c r="BG266" s="9"/>
    </row>
    <row r="267" spans="1:59" x14ac:dyDescent="0.25">
      <c r="A267" s="18">
        <v>52</v>
      </c>
      <c r="B267" s="5" t="s">
        <v>11</v>
      </c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>
        <f t="shared" ref="BB267:BB289" si="39">C267+F267+I267+L267+O267+R267+U267+X267+AA267+AD267+AG267+AJ267+AM267+AP267+AS267+AV267+AY267</f>
        <v>0</v>
      </c>
      <c r="BC267" s="9">
        <f t="shared" si="38"/>
        <v>0</v>
      </c>
      <c r="BD267" s="9">
        <f t="shared" ref="BD267:BD289" si="40">E267+H267+K267+N267+Q267+T267+W267+Z267+AC267+AF267+AI267+AL267+AO267+AR267+AU267+AX267+BA267</f>
        <v>0</v>
      </c>
      <c r="BE267" s="9"/>
      <c r="BF267" s="9"/>
      <c r="BG267" s="9"/>
    </row>
    <row r="268" spans="1:59" ht="26.25" x14ac:dyDescent="0.25">
      <c r="A268" s="8" t="s">
        <v>111</v>
      </c>
      <c r="B268" s="5" t="s">
        <v>52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>
        <v>40464</v>
      </c>
      <c r="V268" s="9">
        <v>25255</v>
      </c>
      <c r="W268" s="9">
        <v>65719</v>
      </c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>
        <f t="shared" si="39"/>
        <v>40464</v>
      </c>
      <c r="BC268" s="9">
        <f t="shared" si="38"/>
        <v>25255</v>
      </c>
      <c r="BD268" s="9">
        <f t="shared" si="40"/>
        <v>65719</v>
      </c>
      <c r="BE268" s="9"/>
      <c r="BF268" s="9"/>
      <c r="BG268" s="9"/>
    </row>
    <row r="269" spans="1:59" ht="26.25" x14ac:dyDescent="0.25">
      <c r="A269" s="19" t="s">
        <v>13</v>
      </c>
      <c r="B269" s="5" t="s">
        <v>37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>
        <v>20708</v>
      </c>
      <c r="V269" s="9">
        <v>-20708</v>
      </c>
      <c r="W269" s="9">
        <v>0</v>
      </c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>
        <f t="shared" si="39"/>
        <v>20708</v>
      </c>
      <c r="BC269" s="9">
        <f t="shared" si="38"/>
        <v>-20708</v>
      </c>
      <c r="BD269" s="9">
        <f t="shared" si="40"/>
        <v>0</v>
      </c>
      <c r="BE269" s="9"/>
      <c r="BF269" s="9"/>
      <c r="BG269" s="9"/>
    </row>
    <row r="270" spans="1:59" ht="26.25" x14ac:dyDescent="0.25">
      <c r="A270" s="19" t="s">
        <v>19</v>
      </c>
      <c r="B270" s="5" t="s">
        <v>38</v>
      </c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>
        <v>19756</v>
      </c>
      <c r="V270" s="9">
        <v>5883</v>
      </c>
      <c r="W270" s="9">
        <v>25639</v>
      </c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>
        <f t="shared" si="39"/>
        <v>19756</v>
      </c>
      <c r="BC270" s="9">
        <f t="shared" si="38"/>
        <v>5883</v>
      </c>
      <c r="BD270" s="9">
        <f t="shared" si="40"/>
        <v>25639</v>
      </c>
      <c r="BE270" s="9"/>
      <c r="BF270" s="9"/>
      <c r="BG270" s="9"/>
    </row>
    <row r="271" spans="1:59" ht="51.75" x14ac:dyDescent="0.25">
      <c r="A271" s="19" t="s">
        <v>25</v>
      </c>
      <c r="B271" s="5" t="s">
        <v>45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>
        <v>0</v>
      </c>
      <c r="V271" s="9">
        <v>3700</v>
      </c>
      <c r="W271" s="9">
        <v>3700</v>
      </c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>
        <f t="shared" si="39"/>
        <v>0</v>
      </c>
      <c r="BC271" s="9">
        <f t="shared" si="38"/>
        <v>3700</v>
      </c>
      <c r="BD271" s="9">
        <f t="shared" si="40"/>
        <v>3700</v>
      </c>
      <c r="BE271" s="9"/>
      <c r="BF271" s="9"/>
      <c r="BG271" s="9"/>
    </row>
    <row r="272" spans="1:59" x14ac:dyDescent="0.25">
      <c r="A272" s="19">
        <v>38</v>
      </c>
      <c r="B272" s="5" t="s">
        <v>39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>
        <v>0</v>
      </c>
      <c r="V272" s="9">
        <v>3638</v>
      </c>
      <c r="W272" s="9">
        <v>36380</v>
      </c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>
        <f t="shared" si="39"/>
        <v>0</v>
      </c>
      <c r="BC272" s="9">
        <f t="shared" si="38"/>
        <v>3638</v>
      </c>
      <c r="BD272" s="9">
        <f t="shared" si="40"/>
        <v>36380</v>
      </c>
      <c r="BE272" s="9"/>
      <c r="BF272" s="9"/>
      <c r="BG272" s="9"/>
    </row>
    <row r="273" spans="1:59" s="3" customFormat="1" ht="117.75" customHeight="1" x14ac:dyDescent="0.25">
      <c r="A273" s="15" t="s">
        <v>123</v>
      </c>
      <c r="B273" s="16" t="s">
        <v>124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>
        <v>0</v>
      </c>
      <c r="V273" s="11">
        <v>2240</v>
      </c>
      <c r="W273" s="11">
        <v>2240</v>
      </c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>
        <f t="shared" si="39"/>
        <v>0</v>
      </c>
      <c r="BC273" s="10">
        <f t="shared" si="38"/>
        <v>2240</v>
      </c>
      <c r="BD273" s="11">
        <f t="shared" si="40"/>
        <v>2240</v>
      </c>
      <c r="BE273" s="11"/>
      <c r="BF273" s="11"/>
      <c r="BG273" s="11"/>
    </row>
    <row r="274" spans="1:59" ht="39" x14ac:dyDescent="0.25">
      <c r="A274" s="8" t="s">
        <v>64</v>
      </c>
      <c r="B274" s="5" t="s">
        <v>65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>
        <f t="shared" si="39"/>
        <v>0</v>
      </c>
      <c r="BC274" s="9">
        <f t="shared" si="38"/>
        <v>0</v>
      </c>
      <c r="BD274" s="9">
        <f t="shared" si="40"/>
        <v>0</v>
      </c>
      <c r="BE274" s="9"/>
      <c r="BF274" s="9"/>
      <c r="BG274" s="9"/>
    </row>
    <row r="275" spans="1:59" ht="39" x14ac:dyDescent="0.25">
      <c r="A275" s="18">
        <v>563</v>
      </c>
      <c r="B275" s="5" t="s">
        <v>48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>
        <f t="shared" si="39"/>
        <v>0</v>
      </c>
      <c r="BC275" s="9">
        <f t="shared" si="38"/>
        <v>0</v>
      </c>
      <c r="BD275" s="9">
        <f t="shared" si="40"/>
        <v>0</v>
      </c>
      <c r="BE275" s="9"/>
      <c r="BF275" s="9"/>
      <c r="BG275" s="9"/>
    </row>
    <row r="276" spans="1:59" ht="26.25" x14ac:dyDescent="0.25">
      <c r="A276" s="8" t="s">
        <v>111</v>
      </c>
      <c r="B276" s="5" t="s">
        <v>52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>
        <v>0</v>
      </c>
      <c r="V276" s="9">
        <v>0</v>
      </c>
      <c r="W276" s="9">
        <v>0</v>
      </c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>
        <f t="shared" si="39"/>
        <v>0</v>
      </c>
      <c r="BC276" s="9">
        <f t="shared" si="38"/>
        <v>0</v>
      </c>
      <c r="BD276" s="9">
        <f t="shared" si="40"/>
        <v>0</v>
      </c>
      <c r="BE276" s="9"/>
      <c r="BF276" s="9"/>
      <c r="BG276" s="9"/>
    </row>
    <row r="277" spans="1:59" ht="26.25" x14ac:dyDescent="0.25">
      <c r="A277" s="19" t="s">
        <v>13</v>
      </c>
      <c r="B277" s="5" t="s">
        <v>37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>
        <v>0</v>
      </c>
      <c r="V277" s="9">
        <v>0</v>
      </c>
      <c r="W277" s="9">
        <v>0</v>
      </c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>
        <f t="shared" si="39"/>
        <v>0</v>
      </c>
      <c r="BC277" s="9">
        <f t="shared" si="38"/>
        <v>0</v>
      </c>
      <c r="BD277" s="9">
        <f t="shared" si="40"/>
        <v>0</v>
      </c>
      <c r="BE277" s="9"/>
      <c r="BF277" s="9"/>
      <c r="BG277" s="9"/>
    </row>
    <row r="278" spans="1:59" ht="26.25" x14ac:dyDescent="0.25">
      <c r="A278" s="19" t="s">
        <v>19</v>
      </c>
      <c r="B278" s="5" t="s">
        <v>38</v>
      </c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>
        <v>0</v>
      </c>
      <c r="V278" s="9">
        <v>0</v>
      </c>
      <c r="W278" s="9">
        <v>0</v>
      </c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>
        <f t="shared" si="39"/>
        <v>0</v>
      </c>
      <c r="BC278" s="9">
        <f t="shared" si="38"/>
        <v>0</v>
      </c>
      <c r="BD278" s="9">
        <f t="shared" si="40"/>
        <v>0</v>
      </c>
      <c r="BE278" s="9"/>
      <c r="BF278" s="9"/>
      <c r="BG278" s="9"/>
    </row>
    <row r="279" spans="1:59" ht="51.75" x14ac:dyDescent="0.25">
      <c r="A279" s="19" t="s">
        <v>25</v>
      </c>
      <c r="B279" s="5" t="s">
        <v>45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>
        <v>0</v>
      </c>
      <c r="V279" s="9">
        <v>0</v>
      </c>
      <c r="W279" s="9">
        <v>0</v>
      </c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>
        <f t="shared" si="39"/>
        <v>0</v>
      </c>
      <c r="BC279" s="9">
        <f t="shared" si="38"/>
        <v>0</v>
      </c>
      <c r="BD279" s="9">
        <f t="shared" si="40"/>
        <v>0</v>
      </c>
      <c r="BE279" s="9"/>
      <c r="BF279" s="9"/>
      <c r="BG279" s="9"/>
    </row>
    <row r="280" spans="1:59" ht="51.75" x14ac:dyDescent="0.25">
      <c r="A280" s="8">
        <v>4</v>
      </c>
      <c r="B280" s="5" t="s">
        <v>118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>
        <v>0</v>
      </c>
      <c r="V280" s="9">
        <v>2240</v>
      </c>
      <c r="W280" s="9">
        <v>2240</v>
      </c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>
        <f t="shared" si="39"/>
        <v>0</v>
      </c>
      <c r="BC280" s="9">
        <f t="shared" si="38"/>
        <v>2240</v>
      </c>
      <c r="BD280" s="9">
        <f t="shared" si="40"/>
        <v>2240</v>
      </c>
      <c r="BE280" s="9"/>
      <c r="BF280" s="9"/>
      <c r="BG280" s="9"/>
    </row>
    <row r="281" spans="1:59" ht="64.5" x14ac:dyDescent="0.25">
      <c r="A281" s="19" t="s">
        <v>22</v>
      </c>
      <c r="B281" s="5" t="s">
        <v>44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>
        <v>0</v>
      </c>
      <c r="V281" s="9">
        <v>2240</v>
      </c>
      <c r="W281" s="9">
        <v>2240</v>
      </c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>
        <f t="shared" si="39"/>
        <v>0</v>
      </c>
      <c r="BC281" s="9">
        <f t="shared" si="38"/>
        <v>2240</v>
      </c>
      <c r="BD281" s="9">
        <f t="shared" si="40"/>
        <v>2240</v>
      </c>
      <c r="BE281" s="9"/>
      <c r="BF281" s="9"/>
      <c r="BG281" s="9"/>
    </row>
    <row r="282" spans="1:59" s="3" customFormat="1" ht="131.25" customHeight="1" x14ac:dyDescent="0.25">
      <c r="A282" s="15" t="s">
        <v>125</v>
      </c>
      <c r="B282" s="16" t="s">
        <v>126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>
        <v>132595</v>
      </c>
      <c r="V282" s="11">
        <v>-132595</v>
      </c>
      <c r="W282" s="11">
        <v>0</v>
      </c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>
        <f t="shared" si="39"/>
        <v>132595</v>
      </c>
      <c r="BC282" s="10">
        <f t="shared" si="38"/>
        <v>-132595</v>
      </c>
      <c r="BD282" s="11">
        <f t="shared" si="40"/>
        <v>0</v>
      </c>
      <c r="BE282" s="11"/>
      <c r="BF282" s="11"/>
      <c r="BG282" s="11"/>
    </row>
    <row r="283" spans="1:59" ht="39" x14ac:dyDescent="0.25">
      <c r="A283" s="8" t="s">
        <v>64</v>
      </c>
      <c r="B283" s="5" t="s">
        <v>65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>
        <f t="shared" si="39"/>
        <v>0</v>
      </c>
      <c r="BC283" s="9">
        <f t="shared" si="38"/>
        <v>0</v>
      </c>
      <c r="BD283" s="9">
        <f t="shared" si="40"/>
        <v>0</v>
      </c>
      <c r="BE283" s="9"/>
      <c r="BF283" s="9"/>
      <c r="BG283" s="9"/>
    </row>
    <row r="284" spans="1:59" x14ac:dyDescent="0.25">
      <c r="A284" s="18">
        <v>52</v>
      </c>
      <c r="B284" s="5" t="s">
        <v>11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>
        <f t="shared" si="39"/>
        <v>0</v>
      </c>
      <c r="BC284" s="9">
        <f t="shared" si="38"/>
        <v>0</v>
      </c>
      <c r="BD284" s="9">
        <f t="shared" si="40"/>
        <v>0</v>
      </c>
      <c r="BE284" s="9"/>
      <c r="BF284" s="9"/>
      <c r="BG284" s="9"/>
    </row>
    <row r="285" spans="1:59" ht="26.25" x14ac:dyDescent="0.25">
      <c r="A285" s="8" t="s">
        <v>111</v>
      </c>
      <c r="B285" s="5" t="s">
        <v>52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>
        <v>47595</v>
      </c>
      <c r="V285" s="9">
        <v>-47595</v>
      </c>
      <c r="W285" s="9">
        <v>0</v>
      </c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>
        <f t="shared" si="39"/>
        <v>47595</v>
      </c>
      <c r="BC285" s="9">
        <f t="shared" si="38"/>
        <v>-47595</v>
      </c>
      <c r="BD285" s="9">
        <f t="shared" si="40"/>
        <v>0</v>
      </c>
      <c r="BE285" s="9"/>
      <c r="BF285" s="9"/>
      <c r="BG285" s="9"/>
    </row>
    <row r="286" spans="1:59" ht="26.25" x14ac:dyDescent="0.25">
      <c r="A286" s="19" t="s">
        <v>13</v>
      </c>
      <c r="B286" s="5" t="s">
        <v>37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>
        <v>47595</v>
      </c>
      <c r="V286" s="9">
        <v>-47595</v>
      </c>
      <c r="W286" s="9">
        <v>0</v>
      </c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>
        <f t="shared" si="39"/>
        <v>47595</v>
      </c>
      <c r="BC286" s="9">
        <f t="shared" si="38"/>
        <v>-47595</v>
      </c>
      <c r="BD286" s="9">
        <f t="shared" si="40"/>
        <v>0</v>
      </c>
      <c r="BE286" s="9"/>
      <c r="BF286" s="9"/>
      <c r="BG286" s="9"/>
    </row>
    <row r="287" spans="1:59" ht="26.25" x14ac:dyDescent="0.25">
      <c r="A287" s="19" t="s">
        <v>19</v>
      </c>
      <c r="B287" s="5" t="s">
        <v>38</v>
      </c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>
        <v>0</v>
      </c>
      <c r="V287" s="9">
        <v>0</v>
      </c>
      <c r="W287" s="9">
        <v>0</v>
      </c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>
        <f t="shared" si="39"/>
        <v>0</v>
      </c>
      <c r="BC287" s="9">
        <f t="shared" si="38"/>
        <v>0</v>
      </c>
      <c r="BD287" s="9">
        <f t="shared" si="40"/>
        <v>0</v>
      </c>
      <c r="BE287" s="9"/>
      <c r="BF287" s="9"/>
      <c r="BG287" s="9"/>
    </row>
    <row r="288" spans="1:59" ht="51.75" x14ac:dyDescent="0.25">
      <c r="A288" s="8" t="s">
        <v>54</v>
      </c>
      <c r="B288" s="5" t="s">
        <v>118</v>
      </c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>
        <v>85000</v>
      </c>
      <c r="V288" s="9">
        <v>-85000</v>
      </c>
      <c r="W288" s="9">
        <v>0</v>
      </c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>
        <f t="shared" si="39"/>
        <v>85000</v>
      </c>
      <c r="BC288" s="9">
        <f t="shared" si="38"/>
        <v>-85000</v>
      </c>
      <c r="BD288" s="9">
        <f t="shared" si="40"/>
        <v>0</v>
      </c>
      <c r="BE288" s="9"/>
      <c r="BF288" s="9"/>
      <c r="BG288" s="9"/>
    </row>
    <row r="289" spans="1:59" ht="64.5" x14ac:dyDescent="0.25">
      <c r="A289" s="19" t="s">
        <v>22</v>
      </c>
      <c r="B289" s="5" t="s">
        <v>44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>
        <v>85000</v>
      </c>
      <c r="V289" s="9">
        <v>-85000</v>
      </c>
      <c r="W289" s="9">
        <v>0</v>
      </c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>
        <f t="shared" si="39"/>
        <v>85000</v>
      </c>
      <c r="BC289" s="9">
        <f t="shared" si="38"/>
        <v>-85000</v>
      </c>
      <c r="BD289" s="9">
        <f t="shared" si="40"/>
        <v>0</v>
      </c>
      <c r="BE289" s="9"/>
      <c r="BF289" s="9"/>
      <c r="BG289" s="9"/>
    </row>
  </sheetData>
  <mergeCells count="39">
    <mergeCell ref="BB2:BD2"/>
    <mergeCell ref="BE2:BG2"/>
    <mergeCell ref="C2:E2"/>
    <mergeCell ref="AJ2:AL2"/>
    <mergeCell ref="AM2:AO2"/>
    <mergeCell ref="AP2:AR2"/>
    <mergeCell ref="AS2:AU2"/>
    <mergeCell ref="AV2:AX2"/>
    <mergeCell ref="U2:W2"/>
    <mergeCell ref="X2:Z2"/>
    <mergeCell ref="AA2:AC2"/>
    <mergeCell ref="AD2:AF2"/>
    <mergeCell ref="AG2:AI2"/>
    <mergeCell ref="F2:H2"/>
    <mergeCell ref="I2:K2"/>
    <mergeCell ref="L2:N2"/>
    <mergeCell ref="O2:Q2"/>
    <mergeCell ref="R2:T2"/>
    <mergeCell ref="AV1:AX1"/>
    <mergeCell ref="AY1:BA1"/>
    <mergeCell ref="AD1:AF1"/>
    <mergeCell ref="AG1:AI1"/>
    <mergeCell ref="AY2:BA2"/>
    <mergeCell ref="BB1:BD1"/>
    <mergeCell ref="BE1:BG1"/>
    <mergeCell ref="AS1:AU1"/>
    <mergeCell ref="A1:B1"/>
    <mergeCell ref="F1:H1"/>
    <mergeCell ref="I1:K1"/>
    <mergeCell ref="L1:N1"/>
    <mergeCell ref="X1:Z1"/>
    <mergeCell ref="R1:T1"/>
    <mergeCell ref="U1:W1"/>
    <mergeCell ref="AP1:AR1"/>
    <mergeCell ref="O1:Q1"/>
    <mergeCell ref="AJ1:AL1"/>
    <mergeCell ref="AM1:AO1"/>
    <mergeCell ref="C1:E1"/>
    <mergeCell ref="AA1:AC1"/>
  </mergeCells>
  <pageMargins left="0.7" right="0.7" top="0.75" bottom="0.75" header="0.3" footer="0.3"/>
  <pageSetup paperSize="9" orientation="portrait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2024-12-09T13:05:35Z</cp:lastPrinted>
  <dcterms:created xsi:type="dcterms:W3CDTF">2022-10-31T10:11:38Z</dcterms:created>
  <dcterms:modified xsi:type="dcterms:W3CDTF">2024-12-19T09:56:24Z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