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orisnik\Desktop\Objava na web 20.12.2024\Plan 2025\"/>
    </mc:Choice>
  </mc:AlternateContent>
  <xr:revisionPtr revIDLastSave="0" documentId="13_ncr:1_{9E918DE6-E220-4E4A-8B58-11B689C43C3B}" xr6:coauthVersionLast="36" xr6:coauthVersionMax="36" xr10:uidLastSave="{00000000-0000-0000-0000-000000000000}"/>
  <bookViews>
    <workbookView xWindow="0" yWindow="0" windowWidth="13110" windowHeight="11370" xr2:uid="{00000000-000D-0000-FFFF-FFFF00000000}"/>
  </bookViews>
  <sheets>
    <sheet name="R+O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7" l="1"/>
  <c r="U18" i="7"/>
  <c r="T18" i="7"/>
  <c r="V42" i="7" l="1"/>
  <c r="U42" i="7"/>
  <c r="T42" i="7"/>
  <c r="AY8" i="7"/>
  <c r="AZ8" i="7"/>
  <c r="AX8" i="7"/>
  <c r="AZ11" i="7"/>
  <c r="AZ10" i="7" s="1"/>
  <c r="AZ9" i="7" s="1"/>
  <c r="AY11" i="7"/>
  <c r="AY10" i="7" s="1"/>
  <c r="AY9" i="7" s="1"/>
  <c r="AX11" i="7"/>
  <c r="AX10" i="7" s="1"/>
  <c r="AX9" i="7" s="1"/>
  <c r="AY27" i="7"/>
  <c r="AZ27" i="7"/>
  <c r="AX27" i="7"/>
  <c r="V11" i="7"/>
  <c r="U11" i="7"/>
  <c r="T11" i="7"/>
  <c r="BP36" i="7" l="1"/>
  <c r="BQ36" i="7"/>
  <c r="BR36" i="7"/>
  <c r="BP38" i="7"/>
  <c r="BQ38" i="7"/>
  <c r="BR38" i="7"/>
  <c r="BP47" i="7"/>
  <c r="BQ47" i="7"/>
  <c r="BR47" i="7"/>
  <c r="BP49" i="7"/>
  <c r="BQ49" i="7"/>
  <c r="BR49" i="7"/>
  <c r="BP80" i="7"/>
  <c r="BQ80" i="7"/>
  <c r="BR80" i="7"/>
  <c r="BP85" i="7"/>
  <c r="BQ85" i="7"/>
  <c r="BR85" i="7"/>
  <c r="BP86" i="7"/>
  <c r="BQ86" i="7"/>
  <c r="BR86" i="7"/>
  <c r="BP175" i="7"/>
  <c r="BQ175" i="7"/>
  <c r="BR175" i="7"/>
  <c r="BP176" i="7"/>
  <c r="BQ176" i="7"/>
  <c r="BR176" i="7"/>
  <c r="BP177" i="7"/>
  <c r="BQ177" i="7"/>
  <c r="BR177" i="7"/>
  <c r="BP178" i="7"/>
  <c r="BQ178" i="7"/>
  <c r="BR178" i="7"/>
  <c r="BP179" i="7"/>
  <c r="BQ179" i="7"/>
  <c r="BR179" i="7"/>
  <c r="BP180" i="7"/>
  <c r="BQ180" i="7"/>
  <c r="BR180" i="7"/>
  <c r="BP181" i="7"/>
  <c r="BQ181" i="7"/>
  <c r="BR181" i="7"/>
  <c r="BP182" i="7"/>
  <c r="BQ182" i="7"/>
  <c r="BR182" i="7"/>
  <c r="BP183" i="7"/>
  <c r="BQ183" i="7"/>
  <c r="BR183" i="7"/>
  <c r="BP184" i="7"/>
  <c r="BQ184" i="7"/>
  <c r="BR184" i="7"/>
  <c r="BP185" i="7"/>
  <c r="BQ185" i="7"/>
  <c r="BR185" i="7"/>
  <c r="BP186" i="7"/>
  <c r="BQ186" i="7"/>
  <c r="BR186" i="7"/>
  <c r="BP187" i="7"/>
  <c r="BQ187" i="7"/>
  <c r="BR187" i="7"/>
  <c r="BP188" i="7"/>
  <c r="BQ188" i="7"/>
  <c r="BR188" i="7"/>
  <c r="BP189" i="7"/>
  <c r="BQ189" i="7"/>
  <c r="BR189" i="7"/>
  <c r="BP190" i="7"/>
  <c r="BQ190" i="7"/>
  <c r="BR190" i="7"/>
  <c r="BP191" i="7"/>
  <c r="BQ191" i="7"/>
  <c r="BR191" i="7"/>
  <c r="BP192" i="7"/>
  <c r="BQ192" i="7"/>
  <c r="BR192" i="7"/>
  <c r="BP193" i="7"/>
  <c r="BQ193" i="7"/>
  <c r="BR193" i="7"/>
  <c r="BP194" i="7"/>
  <c r="BQ194" i="7"/>
  <c r="BR194" i="7"/>
  <c r="BP195" i="7"/>
  <c r="BQ195" i="7"/>
  <c r="BR195" i="7"/>
  <c r="BP196" i="7"/>
  <c r="BQ196" i="7"/>
  <c r="BR196" i="7"/>
  <c r="BP197" i="7"/>
  <c r="BQ197" i="7"/>
  <c r="BR197" i="7"/>
  <c r="BP198" i="7"/>
  <c r="BQ198" i="7"/>
  <c r="BR198" i="7"/>
  <c r="BP199" i="7"/>
  <c r="BQ199" i="7"/>
  <c r="BR199" i="7"/>
  <c r="BP200" i="7"/>
  <c r="BQ200" i="7"/>
  <c r="BR200" i="7"/>
  <c r="BP201" i="7"/>
  <c r="BQ201" i="7"/>
  <c r="BR201" i="7"/>
  <c r="BP202" i="7"/>
  <c r="BQ202" i="7"/>
  <c r="BR202" i="7"/>
  <c r="BP203" i="7"/>
  <c r="BQ203" i="7"/>
  <c r="BR203" i="7"/>
  <c r="BP204" i="7"/>
  <c r="BQ204" i="7"/>
  <c r="BR204" i="7"/>
  <c r="BP205" i="7"/>
  <c r="BQ205" i="7"/>
  <c r="BR205" i="7"/>
  <c r="BP206" i="7"/>
  <c r="BQ206" i="7"/>
  <c r="BR206" i="7"/>
  <c r="BP207" i="7"/>
  <c r="BQ207" i="7"/>
  <c r="BR207" i="7"/>
  <c r="BP208" i="7"/>
  <c r="BQ208" i="7"/>
  <c r="BR208" i="7"/>
  <c r="BP209" i="7"/>
  <c r="BQ209" i="7"/>
  <c r="BR209" i="7"/>
  <c r="BP210" i="7"/>
  <c r="BQ210" i="7"/>
  <c r="BR210" i="7"/>
  <c r="BP211" i="7"/>
  <c r="BQ211" i="7"/>
  <c r="BR211" i="7"/>
  <c r="BP212" i="7"/>
  <c r="BQ212" i="7"/>
  <c r="BR212" i="7"/>
  <c r="BP213" i="7"/>
  <c r="BQ213" i="7"/>
  <c r="BR213" i="7"/>
  <c r="BP214" i="7"/>
  <c r="BQ214" i="7"/>
  <c r="BR214" i="7"/>
  <c r="BP215" i="7"/>
  <c r="BQ215" i="7"/>
  <c r="BR215" i="7"/>
  <c r="BP216" i="7"/>
  <c r="BQ216" i="7"/>
  <c r="BR216" i="7"/>
  <c r="BP217" i="7"/>
  <c r="BQ217" i="7"/>
  <c r="BR217" i="7"/>
  <c r="BP218" i="7"/>
  <c r="BQ218" i="7"/>
  <c r="BR218" i="7"/>
  <c r="BP219" i="7"/>
  <c r="BQ219" i="7"/>
  <c r="BR219" i="7"/>
  <c r="BP220" i="7"/>
  <c r="BQ220" i="7"/>
  <c r="BR220" i="7"/>
  <c r="BP221" i="7"/>
  <c r="BQ221" i="7"/>
  <c r="BR221" i="7"/>
  <c r="BN27" i="7"/>
  <c r="BO27" i="7"/>
  <c r="BM27" i="7"/>
  <c r="V10" i="7" l="1"/>
  <c r="V9" i="7" s="1"/>
  <c r="V71" i="7" l="1"/>
  <c r="U71" i="7"/>
  <c r="T71" i="7"/>
  <c r="F71" i="7"/>
  <c r="G71" i="7"/>
  <c r="H71" i="7"/>
  <c r="I71" i="7"/>
  <c r="J71" i="7"/>
  <c r="K71" i="7"/>
  <c r="L71" i="7"/>
  <c r="M71" i="7"/>
  <c r="N71" i="7"/>
  <c r="O71" i="7"/>
  <c r="P71" i="7"/>
  <c r="E71" i="7"/>
  <c r="V64" i="7"/>
  <c r="V63" i="7" s="1"/>
  <c r="U64" i="7"/>
  <c r="U63" i="7" s="1"/>
  <c r="T64" i="7"/>
  <c r="T63" i="7" s="1"/>
  <c r="H46" i="7"/>
  <c r="I46" i="7"/>
  <c r="J46" i="7"/>
  <c r="K46" i="7"/>
  <c r="L46" i="7"/>
  <c r="M46" i="7"/>
  <c r="N46" i="7"/>
  <c r="O46" i="7"/>
  <c r="P46" i="7"/>
  <c r="V46" i="7"/>
  <c r="U46" i="7"/>
  <c r="T46" i="7"/>
  <c r="F46" i="7"/>
  <c r="G46" i="7"/>
  <c r="E46" i="7"/>
  <c r="V40" i="7"/>
  <c r="U40" i="7"/>
  <c r="T40" i="7"/>
  <c r="V29" i="7"/>
  <c r="V28" i="7" s="1"/>
  <c r="U29" i="7"/>
  <c r="U28" i="7" s="1"/>
  <c r="T29" i="7"/>
  <c r="T28" i="7" s="1"/>
  <c r="V22" i="7"/>
  <c r="U22" i="7"/>
  <c r="T22" i="7"/>
  <c r="V16" i="7"/>
  <c r="U16" i="7"/>
  <c r="T16" i="7"/>
  <c r="V8" i="7"/>
  <c r="U10" i="7"/>
  <c r="U9" i="7" s="1"/>
  <c r="U8" i="7" s="1"/>
  <c r="T10" i="7"/>
  <c r="T9" i="7" s="1"/>
  <c r="T8" i="7" s="1"/>
  <c r="T39" i="7" l="1"/>
  <c r="T27" i="7" s="1"/>
  <c r="V15" i="7"/>
  <c r="V14" i="7" s="1"/>
  <c r="V39" i="7"/>
  <c r="V27" i="7" s="1"/>
  <c r="U39" i="7"/>
  <c r="U27" i="7" s="1"/>
  <c r="T15" i="7"/>
  <c r="T14" i="7" s="1"/>
  <c r="U15" i="7"/>
  <c r="U14" i="7" s="1"/>
  <c r="G69" i="7"/>
  <c r="F69" i="7"/>
  <c r="E69" i="7"/>
  <c r="E64" i="7" s="1"/>
  <c r="G17" i="7"/>
  <c r="F17" i="7"/>
  <c r="G18" i="7"/>
  <c r="F18" i="7"/>
  <c r="E18" i="7"/>
  <c r="G11" i="7"/>
  <c r="F11" i="7"/>
  <c r="E11" i="7"/>
  <c r="V7" i="7" l="1"/>
  <c r="U7" i="7"/>
  <c r="T7" i="7"/>
  <c r="Q167" i="7"/>
  <c r="BP167" i="7" s="1"/>
  <c r="R167" i="7"/>
  <c r="BQ167" i="7" s="1"/>
  <c r="S167" i="7"/>
  <c r="BR167" i="7" s="1"/>
  <c r="Q168" i="7"/>
  <c r="BP168" i="7" s="1"/>
  <c r="R168" i="7"/>
  <c r="BQ168" i="7" s="1"/>
  <c r="S168" i="7"/>
  <c r="BR168" i="7" s="1"/>
  <c r="Q169" i="7"/>
  <c r="BP169" i="7" s="1"/>
  <c r="R169" i="7"/>
  <c r="BQ169" i="7" s="1"/>
  <c r="S169" i="7"/>
  <c r="BR169" i="7" s="1"/>
  <c r="Q170" i="7"/>
  <c r="BP170" i="7" s="1"/>
  <c r="R170" i="7"/>
  <c r="BQ170" i="7" s="1"/>
  <c r="S170" i="7"/>
  <c r="BR170" i="7" s="1"/>
  <c r="Q171" i="7"/>
  <c r="BP171" i="7" s="1"/>
  <c r="R171" i="7"/>
  <c r="BQ171" i="7" s="1"/>
  <c r="S171" i="7"/>
  <c r="BR171" i="7" s="1"/>
  <c r="Q172" i="7"/>
  <c r="BP172" i="7" s="1"/>
  <c r="R172" i="7"/>
  <c r="BQ172" i="7" s="1"/>
  <c r="S172" i="7"/>
  <c r="BR172" i="7" s="1"/>
  <c r="Q173" i="7"/>
  <c r="BP173" i="7" s="1"/>
  <c r="R173" i="7"/>
  <c r="BQ173" i="7" s="1"/>
  <c r="S173" i="7"/>
  <c r="BR173" i="7" s="1"/>
  <c r="Q174" i="7"/>
  <c r="BP174" i="7" s="1"/>
  <c r="R174" i="7"/>
  <c r="BQ174" i="7" s="1"/>
  <c r="S174" i="7"/>
  <c r="BR174" i="7" s="1"/>
  <c r="J166" i="7"/>
  <c r="J165" i="7" s="1"/>
  <c r="I166" i="7"/>
  <c r="I165" i="7" s="1"/>
  <c r="H166" i="7"/>
  <c r="H165" i="7" s="1"/>
  <c r="E165" i="7"/>
  <c r="F165" i="7"/>
  <c r="G165" i="7"/>
  <c r="K165" i="7"/>
  <c r="L165" i="7"/>
  <c r="M165" i="7"/>
  <c r="N165" i="7"/>
  <c r="E166" i="7"/>
  <c r="F166" i="7"/>
  <c r="G166" i="7"/>
  <c r="K166" i="7"/>
  <c r="L166" i="7"/>
  <c r="M166" i="7"/>
  <c r="N166" i="7"/>
  <c r="O166" i="7"/>
  <c r="O165" i="7" s="1"/>
  <c r="P166" i="7"/>
  <c r="P165" i="7" s="1"/>
  <c r="Q165" i="7" l="1"/>
  <c r="BP165" i="7" s="1"/>
  <c r="R165" i="7"/>
  <c r="BQ165" i="7" s="1"/>
  <c r="S165" i="7"/>
  <c r="BR165" i="7" s="1"/>
  <c r="S166" i="7"/>
  <c r="BR166" i="7" s="1"/>
  <c r="R166" i="7"/>
  <c r="BQ166" i="7" s="1"/>
  <c r="Q166" i="7"/>
  <c r="BP166" i="7" s="1"/>
  <c r="Q11" i="7" l="1"/>
  <c r="BP11" i="7" s="1"/>
  <c r="R11" i="7"/>
  <c r="BQ11" i="7" s="1"/>
  <c r="S11" i="7"/>
  <c r="BR11" i="7" s="1"/>
  <c r="Q12" i="7"/>
  <c r="BP12" i="7" s="1"/>
  <c r="R12" i="7"/>
  <c r="BQ12" i="7" s="1"/>
  <c r="S12" i="7"/>
  <c r="BR12" i="7" s="1"/>
  <c r="Q13" i="7"/>
  <c r="BP13" i="7" s="1"/>
  <c r="R13" i="7"/>
  <c r="BQ13" i="7" s="1"/>
  <c r="S13" i="7"/>
  <c r="BR13" i="7" s="1"/>
  <c r="Q17" i="7"/>
  <c r="BP17" i="7" s="1"/>
  <c r="R17" i="7"/>
  <c r="BQ17" i="7" s="1"/>
  <c r="S17" i="7"/>
  <c r="BR17" i="7" s="1"/>
  <c r="Q18" i="7"/>
  <c r="BP18" i="7" s="1"/>
  <c r="R18" i="7"/>
  <c r="BQ18" i="7" s="1"/>
  <c r="S18" i="7"/>
  <c r="BR18" i="7" s="1"/>
  <c r="Q19" i="7"/>
  <c r="BP19" i="7" s="1"/>
  <c r="R19" i="7"/>
  <c r="BQ19" i="7" s="1"/>
  <c r="S19" i="7"/>
  <c r="BR19" i="7" s="1"/>
  <c r="Q20" i="7"/>
  <c r="BP20" i="7" s="1"/>
  <c r="R20" i="7"/>
  <c r="BQ20" i="7" s="1"/>
  <c r="S20" i="7"/>
  <c r="BR20" i="7" s="1"/>
  <c r="Q21" i="7"/>
  <c r="BP21" i="7" s="1"/>
  <c r="R21" i="7"/>
  <c r="BQ21" i="7" s="1"/>
  <c r="S21" i="7"/>
  <c r="BR21" i="7" s="1"/>
  <c r="Q23" i="7"/>
  <c r="BP23" i="7" s="1"/>
  <c r="R23" i="7"/>
  <c r="BQ23" i="7" s="1"/>
  <c r="S23" i="7"/>
  <c r="BR23" i="7" s="1"/>
  <c r="Q24" i="7"/>
  <c r="BP24" i="7" s="1"/>
  <c r="R24" i="7"/>
  <c r="BQ24" i="7" s="1"/>
  <c r="S24" i="7"/>
  <c r="BR24" i="7" s="1"/>
  <c r="Q25" i="7"/>
  <c r="BP25" i="7" s="1"/>
  <c r="R25" i="7"/>
  <c r="BQ25" i="7" s="1"/>
  <c r="S25" i="7"/>
  <c r="BR25" i="7" s="1"/>
  <c r="Q26" i="7"/>
  <c r="BP26" i="7" s="1"/>
  <c r="R26" i="7"/>
  <c r="BQ26" i="7" s="1"/>
  <c r="S26" i="7"/>
  <c r="BR26" i="7" s="1"/>
  <c r="Q30" i="7"/>
  <c r="BP30" i="7" s="1"/>
  <c r="R30" i="7"/>
  <c r="BQ30" i="7" s="1"/>
  <c r="S30" i="7"/>
  <c r="BR30" i="7" s="1"/>
  <c r="Q31" i="7"/>
  <c r="BP31" i="7" s="1"/>
  <c r="R31" i="7"/>
  <c r="BQ31" i="7" s="1"/>
  <c r="S31" i="7"/>
  <c r="BR31" i="7" s="1"/>
  <c r="Q32" i="7"/>
  <c r="BP32" i="7" s="1"/>
  <c r="R32" i="7"/>
  <c r="BQ32" i="7" s="1"/>
  <c r="S32" i="7"/>
  <c r="BR32" i="7" s="1"/>
  <c r="Q33" i="7"/>
  <c r="BP33" i="7" s="1"/>
  <c r="R33" i="7"/>
  <c r="BQ33" i="7" s="1"/>
  <c r="S33" i="7"/>
  <c r="BR33" i="7" s="1"/>
  <c r="Q34" i="7"/>
  <c r="BP34" i="7" s="1"/>
  <c r="R34" i="7"/>
  <c r="BQ34" i="7" s="1"/>
  <c r="S34" i="7"/>
  <c r="BR34" i="7" s="1"/>
  <c r="Q37" i="7"/>
  <c r="BP37" i="7" s="1"/>
  <c r="R37" i="7"/>
  <c r="BQ37" i="7" s="1"/>
  <c r="S37" i="7"/>
  <c r="BR37" i="7" s="1"/>
  <c r="Q41" i="7"/>
  <c r="BP41" i="7" s="1"/>
  <c r="R41" i="7"/>
  <c r="BQ41" i="7" s="1"/>
  <c r="S41" i="7"/>
  <c r="BR41" i="7" s="1"/>
  <c r="Q42" i="7"/>
  <c r="BP42" i="7" s="1"/>
  <c r="R42" i="7"/>
  <c r="BQ42" i="7" s="1"/>
  <c r="S42" i="7"/>
  <c r="BR42" i="7" s="1"/>
  <c r="Q43" i="7"/>
  <c r="BP43" i="7" s="1"/>
  <c r="R43" i="7"/>
  <c r="BQ43" i="7" s="1"/>
  <c r="S43" i="7"/>
  <c r="BR43" i="7" s="1"/>
  <c r="Q44" i="7"/>
  <c r="BP44" i="7" s="1"/>
  <c r="R44" i="7"/>
  <c r="BQ44" i="7" s="1"/>
  <c r="S44" i="7"/>
  <c r="BR44" i="7" s="1"/>
  <c r="Q45" i="7"/>
  <c r="BP45" i="7" s="1"/>
  <c r="R45" i="7"/>
  <c r="BQ45" i="7" s="1"/>
  <c r="S45" i="7"/>
  <c r="BR45" i="7" s="1"/>
  <c r="Q46" i="7"/>
  <c r="BP46" i="7" s="1"/>
  <c r="R46" i="7"/>
  <c r="BQ46" i="7" s="1"/>
  <c r="S46" i="7"/>
  <c r="BR46" i="7" s="1"/>
  <c r="Q48" i="7"/>
  <c r="BP48" i="7" s="1"/>
  <c r="R48" i="7"/>
  <c r="BQ48" i="7" s="1"/>
  <c r="S48" i="7"/>
  <c r="BR48" i="7" s="1"/>
  <c r="Q50" i="7"/>
  <c r="BP50" i="7" s="1"/>
  <c r="R50" i="7"/>
  <c r="BQ50" i="7" s="1"/>
  <c r="S50" i="7"/>
  <c r="BR50" i="7" s="1"/>
  <c r="Q51" i="7"/>
  <c r="BP51" i="7" s="1"/>
  <c r="R51" i="7"/>
  <c r="BQ51" i="7" s="1"/>
  <c r="S51" i="7"/>
  <c r="BR51" i="7" s="1"/>
  <c r="Q52" i="7"/>
  <c r="BP52" i="7" s="1"/>
  <c r="R52" i="7"/>
  <c r="BQ52" i="7" s="1"/>
  <c r="S52" i="7"/>
  <c r="BR52" i="7" s="1"/>
  <c r="Q53" i="7"/>
  <c r="BP53" i="7" s="1"/>
  <c r="R53" i="7"/>
  <c r="BQ53" i="7" s="1"/>
  <c r="S53" i="7"/>
  <c r="BR53" i="7" s="1"/>
  <c r="Q54" i="7"/>
  <c r="BP54" i="7" s="1"/>
  <c r="R54" i="7"/>
  <c r="BQ54" i="7" s="1"/>
  <c r="S54" i="7"/>
  <c r="BR54" i="7" s="1"/>
  <c r="Q55" i="7"/>
  <c r="BP55" i="7" s="1"/>
  <c r="R55" i="7"/>
  <c r="BQ55" i="7" s="1"/>
  <c r="S55" i="7"/>
  <c r="BR55" i="7" s="1"/>
  <c r="Q56" i="7"/>
  <c r="BP56" i="7" s="1"/>
  <c r="R56" i="7"/>
  <c r="BQ56" i="7" s="1"/>
  <c r="S56" i="7"/>
  <c r="BR56" i="7" s="1"/>
  <c r="Q57" i="7"/>
  <c r="BP57" i="7" s="1"/>
  <c r="R57" i="7"/>
  <c r="BQ57" i="7" s="1"/>
  <c r="S57" i="7"/>
  <c r="BR57" i="7" s="1"/>
  <c r="Q58" i="7"/>
  <c r="BP58" i="7" s="1"/>
  <c r="R58" i="7"/>
  <c r="BQ58" i="7" s="1"/>
  <c r="S58" i="7"/>
  <c r="BR58" i="7" s="1"/>
  <c r="Q59" i="7"/>
  <c r="BP59" i="7" s="1"/>
  <c r="R59" i="7"/>
  <c r="BQ59" i="7" s="1"/>
  <c r="S59" i="7"/>
  <c r="BR59" i="7" s="1"/>
  <c r="Q60" i="7"/>
  <c r="BP60" i="7" s="1"/>
  <c r="R60" i="7"/>
  <c r="BQ60" i="7" s="1"/>
  <c r="S60" i="7"/>
  <c r="BR60" i="7" s="1"/>
  <c r="Q61" i="7"/>
  <c r="BP61" i="7" s="1"/>
  <c r="R61" i="7"/>
  <c r="BQ61" i="7" s="1"/>
  <c r="S61" i="7"/>
  <c r="BR61" i="7" s="1"/>
  <c r="Q62" i="7"/>
  <c r="BP62" i="7" s="1"/>
  <c r="R62" i="7"/>
  <c r="BQ62" i="7" s="1"/>
  <c r="S62" i="7"/>
  <c r="BR62" i="7" s="1"/>
  <c r="Q65" i="7"/>
  <c r="BP65" i="7" s="1"/>
  <c r="R65" i="7"/>
  <c r="BQ65" i="7" s="1"/>
  <c r="S65" i="7"/>
  <c r="BR65" i="7" s="1"/>
  <c r="Q66" i="7"/>
  <c r="BP66" i="7" s="1"/>
  <c r="R66" i="7"/>
  <c r="BQ66" i="7" s="1"/>
  <c r="S66" i="7"/>
  <c r="BR66" i="7" s="1"/>
  <c r="Q67" i="7"/>
  <c r="BP67" i="7" s="1"/>
  <c r="R67" i="7"/>
  <c r="BQ67" i="7" s="1"/>
  <c r="S67" i="7"/>
  <c r="BR67" i="7" s="1"/>
  <c r="Q68" i="7"/>
  <c r="BP68" i="7" s="1"/>
  <c r="R68" i="7"/>
  <c r="BQ68" i="7" s="1"/>
  <c r="S68" i="7"/>
  <c r="BR68" i="7" s="1"/>
  <c r="Q69" i="7"/>
  <c r="BP69" i="7" s="1"/>
  <c r="R69" i="7"/>
  <c r="BQ69" i="7" s="1"/>
  <c r="S69" i="7"/>
  <c r="BR69" i="7" s="1"/>
  <c r="Q70" i="7"/>
  <c r="BP70" i="7" s="1"/>
  <c r="R70" i="7"/>
  <c r="BQ70" i="7" s="1"/>
  <c r="S70" i="7"/>
  <c r="BR70" i="7" s="1"/>
  <c r="Q71" i="7"/>
  <c r="BP71" i="7" s="1"/>
  <c r="R71" i="7"/>
  <c r="BQ71" i="7" s="1"/>
  <c r="S71" i="7"/>
  <c r="BR71" i="7" s="1"/>
  <c r="Q72" i="7"/>
  <c r="BP72" i="7" s="1"/>
  <c r="R72" i="7"/>
  <c r="BQ72" i="7" s="1"/>
  <c r="S72" i="7"/>
  <c r="BR72" i="7" s="1"/>
  <c r="Q73" i="7"/>
  <c r="BP73" i="7" s="1"/>
  <c r="R73" i="7"/>
  <c r="BQ73" i="7" s="1"/>
  <c r="S73" i="7"/>
  <c r="BR73" i="7" s="1"/>
  <c r="Q74" i="7"/>
  <c r="BP74" i="7" s="1"/>
  <c r="R74" i="7"/>
  <c r="BQ74" i="7" s="1"/>
  <c r="S74" i="7"/>
  <c r="BR74" i="7" s="1"/>
  <c r="Q75" i="7"/>
  <c r="BP75" i="7" s="1"/>
  <c r="R75" i="7"/>
  <c r="BQ75" i="7" s="1"/>
  <c r="S75" i="7"/>
  <c r="BR75" i="7" s="1"/>
  <c r="Q76" i="7"/>
  <c r="BP76" i="7" s="1"/>
  <c r="R76" i="7"/>
  <c r="BQ76" i="7" s="1"/>
  <c r="S76" i="7"/>
  <c r="BR76" i="7" s="1"/>
  <c r="Q77" i="7"/>
  <c r="BP77" i="7" s="1"/>
  <c r="R77" i="7"/>
  <c r="BQ77" i="7" s="1"/>
  <c r="S77" i="7"/>
  <c r="BR77" i="7" s="1"/>
  <c r="Q78" i="7"/>
  <c r="BP78" i="7" s="1"/>
  <c r="R78" i="7"/>
  <c r="BQ78" i="7" s="1"/>
  <c r="S78" i="7"/>
  <c r="BR78" i="7" s="1"/>
  <c r="Q79" i="7"/>
  <c r="BP79" i="7" s="1"/>
  <c r="R79" i="7"/>
  <c r="BQ79" i="7" s="1"/>
  <c r="S79" i="7"/>
  <c r="BR79" i="7" s="1"/>
  <c r="Q81" i="7"/>
  <c r="BP81" i="7" s="1"/>
  <c r="R81" i="7"/>
  <c r="BQ81" i="7" s="1"/>
  <c r="S81" i="7"/>
  <c r="BR81" i="7" s="1"/>
  <c r="Q82" i="7"/>
  <c r="BP82" i="7" s="1"/>
  <c r="R82" i="7"/>
  <c r="BQ82" i="7" s="1"/>
  <c r="S82" i="7"/>
  <c r="BR82" i="7" s="1"/>
  <c r="Q83" i="7"/>
  <c r="BP83" i="7" s="1"/>
  <c r="R83" i="7"/>
  <c r="BQ83" i="7" s="1"/>
  <c r="S83" i="7"/>
  <c r="BR83" i="7" s="1"/>
  <c r="Q84" i="7"/>
  <c r="BP84" i="7" s="1"/>
  <c r="R84" i="7"/>
  <c r="BQ84" i="7" s="1"/>
  <c r="S84" i="7"/>
  <c r="BR84" i="7" s="1"/>
  <c r="Q87" i="7"/>
  <c r="BP87" i="7" s="1"/>
  <c r="R87" i="7"/>
  <c r="BQ87" i="7" s="1"/>
  <c r="S87" i="7"/>
  <c r="BR87" i="7" s="1"/>
  <c r="Q88" i="7"/>
  <c r="BP88" i="7" s="1"/>
  <c r="R88" i="7"/>
  <c r="BQ88" i="7" s="1"/>
  <c r="S88" i="7"/>
  <c r="BR88" i="7" s="1"/>
  <c r="Q89" i="7"/>
  <c r="BP89" i="7" s="1"/>
  <c r="R89" i="7"/>
  <c r="BQ89" i="7" s="1"/>
  <c r="S89" i="7"/>
  <c r="BR89" i="7" s="1"/>
  <c r="Q90" i="7"/>
  <c r="BP90" i="7" s="1"/>
  <c r="R90" i="7"/>
  <c r="BQ90" i="7" s="1"/>
  <c r="S90" i="7"/>
  <c r="BR90" i="7" s="1"/>
  <c r="Q91" i="7"/>
  <c r="BP91" i="7" s="1"/>
  <c r="R91" i="7"/>
  <c r="BQ91" i="7" s="1"/>
  <c r="S91" i="7"/>
  <c r="BR91" i="7" s="1"/>
  <c r="Q92" i="7"/>
  <c r="BP92" i="7" s="1"/>
  <c r="R92" i="7"/>
  <c r="BQ92" i="7" s="1"/>
  <c r="S92" i="7"/>
  <c r="BR92" i="7" s="1"/>
  <c r="Q93" i="7"/>
  <c r="BP93" i="7" s="1"/>
  <c r="R93" i="7"/>
  <c r="BQ93" i="7" s="1"/>
  <c r="S93" i="7"/>
  <c r="BR93" i="7" s="1"/>
  <c r="Q94" i="7"/>
  <c r="BP94" i="7" s="1"/>
  <c r="R94" i="7"/>
  <c r="BQ94" i="7" s="1"/>
  <c r="S94" i="7"/>
  <c r="BR94" i="7" s="1"/>
  <c r="Q95" i="7"/>
  <c r="BP95" i="7" s="1"/>
  <c r="R95" i="7"/>
  <c r="BQ95" i="7" s="1"/>
  <c r="S95" i="7"/>
  <c r="BR95" i="7" s="1"/>
  <c r="Q96" i="7"/>
  <c r="BP96" i="7" s="1"/>
  <c r="R96" i="7"/>
  <c r="BQ96" i="7" s="1"/>
  <c r="S96" i="7"/>
  <c r="BR96" i="7" s="1"/>
  <c r="Q97" i="7"/>
  <c r="BP97" i="7" s="1"/>
  <c r="R97" i="7"/>
  <c r="BQ97" i="7" s="1"/>
  <c r="S97" i="7"/>
  <c r="BR97" i="7" s="1"/>
  <c r="Q98" i="7"/>
  <c r="BP98" i="7" s="1"/>
  <c r="R98" i="7"/>
  <c r="BQ98" i="7" s="1"/>
  <c r="S98" i="7"/>
  <c r="BR98" i="7" s="1"/>
  <c r="Q99" i="7"/>
  <c r="BP99" i="7" s="1"/>
  <c r="R99" i="7"/>
  <c r="BQ99" i="7" s="1"/>
  <c r="S99" i="7"/>
  <c r="BR99" i="7" s="1"/>
  <c r="Q100" i="7"/>
  <c r="BP100" i="7" s="1"/>
  <c r="R100" i="7"/>
  <c r="BQ100" i="7" s="1"/>
  <c r="S100" i="7"/>
  <c r="BR100" i="7" s="1"/>
  <c r="Q101" i="7"/>
  <c r="BP101" i="7" s="1"/>
  <c r="R101" i="7"/>
  <c r="BQ101" i="7" s="1"/>
  <c r="S101" i="7"/>
  <c r="BR101" i="7" s="1"/>
  <c r="Q102" i="7"/>
  <c r="BP102" i="7" s="1"/>
  <c r="R102" i="7"/>
  <c r="BQ102" i="7" s="1"/>
  <c r="S102" i="7"/>
  <c r="BR102" i="7" s="1"/>
  <c r="Q103" i="7"/>
  <c r="BP103" i="7" s="1"/>
  <c r="R103" i="7"/>
  <c r="BQ103" i="7" s="1"/>
  <c r="S103" i="7"/>
  <c r="BR103" i="7" s="1"/>
  <c r="Q104" i="7"/>
  <c r="BP104" i="7" s="1"/>
  <c r="R104" i="7"/>
  <c r="BQ104" i="7" s="1"/>
  <c r="S104" i="7"/>
  <c r="BR104" i="7" s="1"/>
  <c r="Q105" i="7"/>
  <c r="BP105" i="7" s="1"/>
  <c r="R105" i="7"/>
  <c r="BQ105" i="7" s="1"/>
  <c r="S105" i="7"/>
  <c r="BR105" i="7" s="1"/>
  <c r="Q109" i="7"/>
  <c r="BP109" i="7" s="1"/>
  <c r="R109" i="7"/>
  <c r="BQ109" i="7" s="1"/>
  <c r="S109" i="7"/>
  <c r="BR109" i="7" s="1"/>
  <c r="Q113" i="7"/>
  <c r="BP113" i="7" s="1"/>
  <c r="R113" i="7"/>
  <c r="BQ113" i="7" s="1"/>
  <c r="S113" i="7"/>
  <c r="BR113" i="7" s="1"/>
  <c r="Q117" i="7"/>
  <c r="BP117" i="7" s="1"/>
  <c r="R117" i="7"/>
  <c r="BQ117" i="7" s="1"/>
  <c r="S117" i="7"/>
  <c r="BR117" i="7" s="1"/>
  <c r="Q121" i="7"/>
  <c r="BP121" i="7" s="1"/>
  <c r="R121" i="7"/>
  <c r="BQ121" i="7" s="1"/>
  <c r="S121" i="7"/>
  <c r="BR121" i="7" s="1"/>
  <c r="Q125" i="7"/>
  <c r="BP125" i="7" s="1"/>
  <c r="R125" i="7"/>
  <c r="BQ125" i="7" s="1"/>
  <c r="S125" i="7"/>
  <c r="BR125" i="7" s="1"/>
  <c r="Q126" i="7"/>
  <c r="BP126" i="7" s="1"/>
  <c r="R126" i="7"/>
  <c r="BQ126" i="7" s="1"/>
  <c r="S126" i="7"/>
  <c r="BR126" i="7" s="1"/>
  <c r="Q130" i="7"/>
  <c r="BP130" i="7" s="1"/>
  <c r="R130" i="7"/>
  <c r="BQ130" i="7" s="1"/>
  <c r="S130" i="7"/>
  <c r="BR130" i="7" s="1"/>
  <c r="Q134" i="7"/>
  <c r="BP134" i="7" s="1"/>
  <c r="R134" i="7"/>
  <c r="BQ134" i="7" s="1"/>
  <c r="S134" i="7"/>
  <c r="BR134" i="7" s="1"/>
  <c r="Q135" i="7"/>
  <c r="BP135" i="7" s="1"/>
  <c r="R135" i="7"/>
  <c r="BQ135" i="7" s="1"/>
  <c r="S135" i="7"/>
  <c r="BR135" i="7" s="1"/>
  <c r="Q136" i="7"/>
  <c r="BP136" i="7" s="1"/>
  <c r="R136" i="7"/>
  <c r="BQ136" i="7" s="1"/>
  <c r="S136" i="7"/>
  <c r="BR136" i="7" s="1"/>
  <c r="Q137" i="7"/>
  <c r="BP137" i="7" s="1"/>
  <c r="R137" i="7"/>
  <c r="BQ137" i="7" s="1"/>
  <c r="S137" i="7"/>
  <c r="BR137" i="7" s="1"/>
  <c r="Q138" i="7"/>
  <c r="BP138" i="7" s="1"/>
  <c r="R138" i="7"/>
  <c r="BQ138" i="7" s="1"/>
  <c r="S138" i="7"/>
  <c r="BR138" i="7" s="1"/>
  <c r="Q140" i="7"/>
  <c r="BP140" i="7" s="1"/>
  <c r="R140" i="7"/>
  <c r="BQ140" i="7" s="1"/>
  <c r="S140" i="7"/>
  <c r="BR140" i="7" s="1"/>
  <c r="Q144" i="7"/>
  <c r="BP144" i="7" s="1"/>
  <c r="R144" i="7"/>
  <c r="BQ144" i="7" s="1"/>
  <c r="S144" i="7"/>
  <c r="BR144" i="7" s="1"/>
  <c r="Q145" i="7"/>
  <c r="BP145" i="7" s="1"/>
  <c r="R145" i="7"/>
  <c r="BQ145" i="7" s="1"/>
  <c r="S145" i="7"/>
  <c r="BR145" i="7" s="1"/>
  <c r="Q146" i="7"/>
  <c r="BP146" i="7" s="1"/>
  <c r="R146" i="7"/>
  <c r="BQ146" i="7" s="1"/>
  <c r="S146" i="7"/>
  <c r="BR146" i="7" s="1"/>
  <c r="Q147" i="7"/>
  <c r="BP147" i="7" s="1"/>
  <c r="R147" i="7"/>
  <c r="BQ147" i="7" s="1"/>
  <c r="S147" i="7"/>
  <c r="BR147" i="7" s="1"/>
  <c r="Q148" i="7"/>
  <c r="BP148" i="7" s="1"/>
  <c r="R148" i="7"/>
  <c r="BQ148" i="7" s="1"/>
  <c r="S148" i="7"/>
  <c r="BR148" i="7" s="1"/>
  <c r="Q150" i="7"/>
  <c r="BP150" i="7" s="1"/>
  <c r="R150" i="7"/>
  <c r="BQ150" i="7" s="1"/>
  <c r="S150" i="7"/>
  <c r="BR150" i="7" s="1"/>
  <c r="Q154" i="7"/>
  <c r="BP154" i="7" s="1"/>
  <c r="R154" i="7"/>
  <c r="BQ154" i="7" s="1"/>
  <c r="S154" i="7"/>
  <c r="BR154" i="7" s="1"/>
  <c r="Q155" i="7"/>
  <c r="BP155" i="7" s="1"/>
  <c r="R155" i="7"/>
  <c r="BQ155" i="7" s="1"/>
  <c r="S155" i="7"/>
  <c r="BR155" i="7" s="1"/>
  <c r="Q156" i="7"/>
  <c r="BP156" i="7" s="1"/>
  <c r="R156" i="7"/>
  <c r="BQ156" i="7" s="1"/>
  <c r="S156" i="7"/>
  <c r="BR156" i="7" s="1"/>
  <c r="Q157" i="7"/>
  <c r="BP157" i="7" s="1"/>
  <c r="R157" i="7"/>
  <c r="BQ157" i="7" s="1"/>
  <c r="S157" i="7"/>
  <c r="BR157" i="7" s="1"/>
  <c r="Q158" i="7"/>
  <c r="BP158" i="7" s="1"/>
  <c r="R158" i="7"/>
  <c r="BQ158" i="7" s="1"/>
  <c r="S158" i="7"/>
  <c r="BR158" i="7" s="1"/>
  <c r="Q160" i="7"/>
  <c r="BP160" i="7" s="1"/>
  <c r="R160" i="7"/>
  <c r="BQ160" i="7" s="1"/>
  <c r="S160" i="7"/>
  <c r="BR160" i="7" s="1"/>
  <c r="Q164" i="7"/>
  <c r="BP164" i="7" s="1"/>
  <c r="R164" i="7"/>
  <c r="BQ164" i="7" s="1"/>
  <c r="S164" i="7"/>
  <c r="BR164" i="7" s="1"/>
  <c r="G162" i="7"/>
  <c r="G161" i="7" s="1"/>
  <c r="H162" i="7"/>
  <c r="H161" i="7" s="1"/>
  <c r="L162" i="7"/>
  <c r="L161" i="7" s="1"/>
  <c r="E163" i="7"/>
  <c r="F163" i="7"/>
  <c r="F162" i="7" s="1"/>
  <c r="F161" i="7" s="1"/>
  <c r="G163" i="7"/>
  <c r="H163" i="7"/>
  <c r="I163" i="7"/>
  <c r="I162" i="7" s="1"/>
  <c r="I161" i="7" s="1"/>
  <c r="J163" i="7"/>
  <c r="J162" i="7" s="1"/>
  <c r="J161" i="7" s="1"/>
  <c r="K163" i="7"/>
  <c r="K162" i="7" s="1"/>
  <c r="K161" i="7" s="1"/>
  <c r="L163" i="7"/>
  <c r="M163" i="7"/>
  <c r="M162" i="7" s="1"/>
  <c r="M161" i="7" s="1"/>
  <c r="O163" i="7"/>
  <c r="P163" i="7"/>
  <c r="P162" i="7" s="1"/>
  <c r="N163" i="7"/>
  <c r="N162" i="7" s="1"/>
  <c r="Q163" i="7" l="1"/>
  <c r="BP163" i="7" s="1"/>
  <c r="E162" i="7"/>
  <c r="E161" i="7" s="1"/>
  <c r="S163" i="7"/>
  <c r="BR163" i="7" s="1"/>
  <c r="R163" i="7"/>
  <c r="BQ163" i="7" s="1"/>
  <c r="P161" i="7"/>
  <c r="S162" i="7"/>
  <c r="BR162" i="7" s="1"/>
  <c r="Q162" i="7"/>
  <c r="BP162" i="7" s="1"/>
  <c r="O162" i="7"/>
  <c r="N161" i="7"/>
  <c r="Q161" i="7" l="1"/>
  <c r="BP161" i="7" s="1"/>
  <c r="O161" i="7"/>
  <c r="R162" i="7"/>
  <c r="BQ162" i="7" s="1"/>
  <c r="S161" i="7"/>
  <c r="BR161" i="7" s="1"/>
  <c r="E159" i="7"/>
  <c r="F159" i="7"/>
  <c r="G159" i="7"/>
  <c r="I159" i="7"/>
  <c r="J159" i="7"/>
  <c r="K159" i="7"/>
  <c r="K152" i="7" s="1"/>
  <c r="K151" i="7" s="1"/>
  <c r="L159" i="7"/>
  <c r="L152" i="7" s="1"/>
  <c r="L151" i="7" s="1"/>
  <c r="M159" i="7"/>
  <c r="M152" i="7" s="1"/>
  <c r="M151" i="7" s="1"/>
  <c r="N159" i="7"/>
  <c r="N152" i="7" s="1"/>
  <c r="N151" i="7" s="1"/>
  <c r="O159" i="7"/>
  <c r="O152" i="7" s="1"/>
  <c r="O151" i="7" s="1"/>
  <c r="P159" i="7"/>
  <c r="P152" i="7" s="1"/>
  <c r="P151" i="7" s="1"/>
  <c r="E149" i="7"/>
  <c r="F149" i="7"/>
  <c r="G149" i="7"/>
  <c r="K149" i="7"/>
  <c r="L149" i="7"/>
  <c r="M149" i="7"/>
  <c r="N149" i="7"/>
  <c r="O149" i="7"/>
  <c r="P149" i="7"/>
  <c r="E143" i="7"/>
  <c r="F143" i="7"/>
  <c r="G143" i="7"/>
  <c r="K143" i="7"/>
  <c r="L143" i="7"/>
  <c r="M143" i="7"/>
  <c r="N143" i="7"/>
  <c r="O143" i="7"/>
  <c r="P143" i="7"/>
  <c r="E139" i="7"/>
  <c r="F139" i="7"/>
  <c r="G139" i="7"/>
  <c r="K139" i="7"/>
  <c r="L139" i="7"/>
  <c r="M139" i="7"/>
  <c r="N139" i="7"/>
  <c r="N132" i="7" s="1"/>
  <c r="N131" i="7" s="1"/>
  <c r="O139" i="7"/>
  <c r="P139" i="7"/>
  <c r="E133" i="7"/>
  <c r="F133" i="7"/>
  <c r="G133" i="7"/>
  <c r="K133" i="7"/>
  <c r="L133" i="7"/>
  <c r="M133" i="7"/>
  <c r="N133" i="7"/>
  <c r="O133" i="7"/>
  <c r="P133" i="7"/>
  <c r="H133" i="7"/>
  <c r="E129" i="7"/>
  <c r="E128" i="7" s="1"/>
  <c r="F129" i="7"/>
  <c r="G129" i="7"/>
  <c r="I129" i="7"/>
  <c r="I128" i="7" s="1"/>
  <c r="I127" i="7" s="1"/>
  <c r="J129" i="7"/>
  <c r="J128" i="7" s="1"/>
  <c r="J127" i="7" s="1"/>
  <c r="K129" i="7"/>
  <c r="K128" i="7" s="1"/>
  <c r="K127" i="7" s="1"/>
  <c r="L129" i="7"/>
  <c r="L128" i="7" s="1"/>
  <c r="L127" i="7" s="1"/>
  <c r="M129" i="7"/>
  <c r="M128" i="7" s="1"/>
  <c r="M127" i="7" s="1"/>
  <c r="N129" i="7"/>
  <c r="N128" i="7" s="1"/>
  <c r="N127" i="7" s="1"/>
  <c r="O129" i="7"/>
  <c r="O128" i="7" s="1"/>
  <c r="O127" i="7" s="1"/>
  <c r="P129" i="7"/>
  <c r="P128" i="7" s="1"/>
  <c r="P127" i="7" s="1"/>
  <c r="H129" i="7"/>
  <c r="H128" i="7" s="1"/>
  <c r="H127" i="7" s="1"/>
  <c r="P142" i="7" l="1"/>
  <c r="E132" i="7"/>
  <c r="E131" i="7" s="1"/>
  <c r="O142" i="7"/>
  <c r="M132" i="7"/>
  <c r="M131" i="7" s="1"/>
  <c r="N142" i="7"/>
  <c r="L132" i="7"/>
  <c r="L131" i="7" s="1"/>
  <c r="K132" i="7"/>
  <c r="K131" i="7" s="1"/>
  <c r="N141" i="7"/>
  <c r="E127" i="7"/>
  <c r="Q127" i="7" s="1"/>
  <c r="BP127" i="7" s="1"/>
  <c r="Q128" i="7"/>
  <c r="BP128" i="7" s="1"/>
  <c r="M142" i="7"/>
  <c r="P141" i="7"/>
  <c r="E142" i="7"/>
  <c r="G142" i="7"/>
  <c r="P132" i="7"/>
  <c r="P131" i="7" s="1"/>
  <c r="O132" i="7"/>
  <c r="O131" i="7" s="1"/>
  <c r="F142" i="7"/>
  <c r="G152" i="7"/>
  <c r="S159" i="7"/>
  <c r="BR159" i="7" s="1"/>
  <c r="Q133" i="7"/>
  <c r="BP133" i="7" s="1"/>
  <c r="O141" i="7"/>
  <c r="F152" i="7"/>
  <c r="R159" i="7"/>
  <c r="BQ159" i="7" s="1"/>
  <c r="F128" i="7"/>
  <c r="R129" i="7"/>
  <c r="BQ129" i="7" s="1"/>
  <c r="E152" i="7"/>
  <c r="G132" i="7"/>
  <c r="G131" i="7" s="1"/>
  <c r="F132" i="7"/>
  <c r="F131" i="7" s="1"/>
  <c r="G128" i="7"/>
  <c r="S129" i="7"/>
  <c r="BR129" i="7" s="1"/>
  <c r="Q129" i="7"/>
  <c r="BP129" i="7" s="1"/>
  <c r="R161" i="7"/>
  <c r="BQ161" i="7" s="1"/>
  <c r="L142" i="7"/>
  <c r="K142" i="7"/>
  <c r="F151" i="7" l="1"/>
  <c r="E141" i="7"/>
  <c r="G127" i="7"/>
  <c r="S127" i="7" s="1"/>
  <c r="BR127" i="7" s="1"/>
  <c r="S128" i="7"/>
  <c r="BR128" i="7" s="1"/>
  <c r="M141" i="7"/>
  <c r="K141" i="7"/>
  <c r="E151" i="7"/>
  <c r="F127" i="7"/>
  <c r="R127" i="7" s="1"/>
  <c r="BQ127" i="7" s="1"/>
  <c r="R128" i="7"/>
  <c r="BQ128" i="7" s="1"/>
  <c r="G141" i="7"/>
  <c r="G151" i="7"/>
  <c r="F141" i="7"/>
  <c r="L141" i="7"/>
  <c r="I143" i="7"/>
  <c r="R143" i="7" s="1"/>
  <c r="BQ143" i="7" s="1"/>
  <c r="J143" i="7"/>
  <c r="S143" i="7" s="1"/>
  <c r="BR143" i="7" s="1"/>
  <c r="H143" i="7"/>
  <c r="Q143" i="7" s="1"/>
  <c r="BP143" i="7" s="1"/>
  <c r="I149" i="7"/>
  <c r="R149" i="7" s="1"/>
  <c r="BQ149" i="7" s="1"/>
  <c r="J149" i="7"/>
  <c r="S149" i="7" s="1"/>
  <c r="BR149" i="7" s="1"/>
  <c r="H149" i="7"/>
  <c r="Q149" i="7" s="1"/>
  <c r="BP149" i="7" s="1"/>
  <c r="I153" i="7"/>
  <c r="R153" i="7" s="1"/>
  <c r="BQ153" i="7" s="1"/>
  <c r="J153" i="7"/>
  <c r="S153" i="7" s="1"/>
  <c r="BR153" i="7" s="1"/>
  <c r="H153" i="7"/>
  <c r="Q153" i="7" s="1"/>
  <c r="BP153" i="7" s="1"/>
  <c r="H159" i="7"/>
  <c r="Q159" i="7" s="1"/>
  <c r="BP159" i="7" s="1"/>
  <c r="I133" i="7"/>
  <c r="R133" i="7" s="1"/>
  <c r="BQ133" i="7" s="1"/>
  <c r="J133" i="7"/>
  <c r="S133" i="7" s="1"/>
  <c r="BR133" i="7" s="1"/>
  <c r="I139" i="7"/>
  <c r="R139" i="7" s="1"/>
  <c r="BQ139" i="7" s="1"/>
  <c r="J139" i="7"/>
  <c r="S139" i="7" s="1"/>
  <c r="BR139" i="7" s="1"/>
  <c r="H139" i="7"/>
  <c r="F35" i="7"/>
  <c r="G35" i="7"/>
  <c r="H35" i="7"/>
  <c r="I35" i="7"/>
  <c r="J35" i="7"/>
  <c r="K35" i="7"/>
  <c r="L35" i="7"/>
  <c r="M35" i="7"/>
  <c r="N35" i="7"/>
  <c r="O35" i="7"/>
  <c r="P35" i="7"/>
  <c r="E35" i="7"/>
  <c r="F29" i="7"/>
  <c r="F28" i="7" s="1"/>
  <c r="G29" i="7"/>
  <c r="G28" i="7" s="1"/>
  <c r="H29" i="7"/>
  <c r="H28" i="7" s="1"/>
  <c r="I29" i="7"/>
  <c r="I28" i="7" s="1"/>
  <c r="J29" i="7"/>
  <c r="J28" i="7" s="1"/>
  <c r="K29" i="7"/>
  <c r="K28" i="7" s="1"/>
  <c r="L29" i="7"/>
  <c r="L28" i="7" s="1"/>
  <c r="M29" i="7"/>
  <c r="M28" i="7" s="1"/>
  <c r="N29" i="7"/>
  <c r="N28" i="7" s="1"/>
  <c r="O29" i="7"/>
  <c r="O28" i="7" s="1"/>
  <c r="P29" i="7"/>
  <c r="P28" i="7" s="1"/>
  <c r="E29" i="7"/>
  <c r="H123" i="7"/>
  <c r="H122" i="7" s="1"/>
  <c r="I123" i="7"/>
  <c r="I122" i="7" s="1"/>
  <c r="J123" i="7"/>
  <c r="J122" i="7" s="1"/>
  <c r="K123" i="7"/>
  <c r="K122" i="7" s="1"/>
  <c r="L123" i="7"/>
  <c r="L122" i="7" s="1"/>
  <c r="M123" i="7"/>
  <c r="M122" i="7" s="1"/>
  <c r="N123" i="7"/>
  <c r="N122" i="7" s="1"/>
  <c r="O123" i="7"/>
  <c r="O122" i="7" s="1"/>
  <c r="P123" i="7"/>
  <c r="P122" i="7" s="1"/>
  <c r="H119" i="7"/>
  <c r="H118" i="7" s="1"/>
  <c r="I119" i="7"/>
  <c r="I118" i="7" s="1"/>
  <c r="J119" i="7"/>
  <c r="J118" i="7" s="1"/>
  <c r="K119" i="7"/>
  <c r="K118" i="7" s="1"/>
  <c r="L119" i="7"/>
  <c r="L118" i="7" s="1"/>
  <c r="M119" i="7"/>
  <c r="M118" i="7" s="1"/>
  <c r="N119" i="7"/>
  <c r="N118" i="7" s="1"/>
  <c r="O119" i="7"/>
  <c r="O118" i="7" s="1"/>
  <c r="P119" i="7"/>
  <c r="P118" i="7" s="1"/>
  <c r="H115" i="7"/>
  <c r="H114" i="7" s="1"/>
  <c r="I115" i="7"/>
  <c r="I114" i="7" s="1"/>
  <c r="J115" i="7"/>
  <c r="J114" i="7" s="1"/>
  <c r="K115" i="7"/>
  <c r="K114" i="7" s="1"/>
  <c r="L115" i="7"/>
  <c r="L114" i="7" s="1"/>
  <c r="M115" i="7"/>
  <c r="M114" i="7" s="1"/>
  <c r="N115" i="7"/>
  <c r="N114" i="7" s="1"/>
  <c r="O115" i="7"/>
  <c r="O114" i="7" s="1"/>
  <c r="P115" i="7"/>
  <c r="P114" i="7" s="1"/>
  <c r="H111" i="7"/>
  <c r="H110" i="7" s="1"/>
  <c r="I111" i="7"/>
  <c r="I110" i="7" s="1"/>
  <c r="J111" i="7"/>
  <c r="J110" i="7" s="1"/>
  <c r="K111" i="7"/>
  <c r="K110" i="7" s="1"/>
  <c r="L111" i="7"/>
  <c r="L110" i="7" s="1"/>
  <c r="M111" i="7"/>
  <c r="M110" i="7" s="1"/>
  <c r="N111" i="7"/>
  <c r="N110" i="7" s="1"/>
  <c r="O111" i="7"/>
  <c r="O110" i="7" s="1"/>
  <c r="P111" i="7"/>
  <c r="P110" i="7" s="1"/>
  <c r="H107" i="7"/>
  <c r="H106" i="7" s="1"/>
  <c r="I107" i="7"/>
  <c r="I106" i="7" s="1"/>
  <c r="J107" i="7"/>
  <c r="J106" i="7" s="1"/>
  <c r="K107" i="7"/>
  <c r="K106" i="7" s="1"/>
  <c r="L107" i="7"/>
  <c r="L106" i="7" s="1"/>
  <c r="M107" i="7"/>
  <c r="M106" i="7" s="1"/>
  <c r="N107" i="7"/>
  <c r="N106" i="7" s="1"/>
  <c r="O107" i="7"/>
  <c r="O106" i="7" s="1"/>
  <c r="P107" i="7"/>
  <c r="P106" i="7" s="1"/>
  <c r="H64" i="7"/>
  <c r="H63" i="7" s="1"/>
  <c r="I64" i="7"/>
  <c r="I63" i="7" s="1"/>
  <c r="J64" i="7"/>
  <c r="J63" i="7" s="1"/>
  <c r="K64" i="7"/>
  <c r="K63" i="7" s="1"/>
  <c r="L64" i="7"/>
  <c r="L63" i="7" s="1"/>
  <c r="M64" i="7"/>
  <c r="M63" i="7" s="1"/>
  <c r="N64" i="7"/>
  <c r="N63" i="7" s="1"/>
  <c r="O64" i="7"/>
  <c r="O63" i="7" s="1"/>
  <c r="P64" i="7"/>
  <c r="P63" i="7" s="1"/>
  <c r="H40" i="7"/>
  <c r="H39" i="7" s="1"/>
  <c r="I40" i="7"/>
  <c r="J40" i="7"/>
  <c r="K40" i="7"/>
  <c r="L40" i="7"/>
  <c r="M40" i="7"/>
  <c r="N40" i="7"/>
  <c r="O40" i="7"/>
  <c r="P40" i="7"/>
  <c r="P39" i="7" s="1"/>
  <c r="H22" i="7"/>
  <c r="I22" i="7"/>
  <c r="J22" i="7"/>
  <c r="K22" i="7"/>
  <c r="L22" i="7"/>
  <c r="M22" i="7"/>
  <c r="N22" i="7"/>
  <c r="O22" i="7"/>
  <c r="P22" i="7"/>
  <c r="H16" i="7"/>
  <c r="I16" i="7"/>
  <c r="J16" i="7"/>
  <c r="K16" i="7"/>
  <c r="L16" i="7"/>
  <c r="M16" i="7"/>
  <c r="N16" i="7"/>
  <c r="O16" i="7"/>
  <c r="P16" i="7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N10" i="7"/>
  <c r="N9" i="7" s="1"/>
  <c r="O10" i="7"/>
  <c r="O9" i="7" s="1"/>
  <c r="P10" i="7"/>
  <c r="P9" i="7" s="1"/>
  <c r="Q29" i="7" l="1"/>
  <c r="BP29" i="7" s="1"/>
  <c r="Q35" i="7"/>
  <c r="BP35" i="7" s="1"/>
  <c r="S28" i="7"/>
  <c r="BR28" i="7" s="1"/>
  <c r="E28" i="7"/>
  <c r="H142" i="7"/>
  <c r="J142" i="7"/>
  <c r="I142" i="7"/>
  <c r="J8" i="7"/>
  <c r="H152" i="7"/>
  <c r="M8" i="7"/>
  <c r="L8" i="7"/>
  <c r="I8" i="7"/>
  <c r="R28" i="7"/>
  <c r="BQ28" i="7" s="1"/>
  <c r="J152" i="7"/>
  <c r="S29" i="7"/>
  <c r="BR29" i="7" s="1"/>
  <c r="S35" i="7"/>
  <c r="BR35" i="7" s="1"/>
  <c r="I152" i="7"/>
  <c r="R29" i="7"/>
  <c r="BQ29" i="7" s="1"/>
  <c r="R35" i="7"/>
  <c r="BQ35" i="7" s="1"/>
  <c r="H8" i="7"/>
  <c r="K8" i="7"/>
  <c r="Q139" i="7"/>
  <c r="BP139" i="7" s="1"/>
  <c r="H132" i="7"/>
  <c r="J132" i="7"/>
  <c r="I132" i="7"/>
  <c r="O39" i="7"/>
  <c r="N15" i="7"/>
  <c r="N14" i="7" s="1"/>
  <c r="O8" i="7"/>
  <c r="P8" i="7"/>
  <c r="N8" i="7"/>
  <c r="L39" i="7"/>
  <c r="K39" i="7"/>
  <c r="M39" i="7"/>
  <c r="M15" i="7"/>
  <c r="M14" i="7" s="1"/>
  <c r="K15" i="7"/>
  <c r="K14" i="7" s="1"/>
  <c r="L15" i="7"/>
  <c r="L14" i="7" s="1"/>
  <c r="J39" i="7"/>
  <c r="I39" i="7"/>
  <c r="N39" i="7"/>
  <c r="H27" i="7"/>
  <c r="P27" i="7"/>
  <c r="H15" i="7"/>
  <c r="H14" i="7" s="1"/>
  <c r="J15" i="7"/>
  <c r="J14" i="7" s="1"/>
  <c r="I15" i="7"/>
  <c r="I14" i="7" s="1"/>
  <c r="O15" i="7"/>
  <c r="O14" i="7" s="1"/>
  <c r="P15" i="7"/>
  <c r="P14" i="7" s="1"/>
  <c r="J141" i="7" l="1"/>
  <c r="S141" i="7" s="1"/>
  <c r="BR141" i="7" s="1"/>
  <c r="S142" i="7"/>
  <c r="BR142" i="7" s="1"/>
  <c r="H151" i="7"/>
  <c r="Q151" i="7" s="1"/>
  <c r="BP151" i="7" s="1"/>
  <c r="Q152" i="7"/>
  <c r="BP152" i="7" s="1"/>
  <c r="J151" i="7"/>
  <c r="S151" i="7" s="1"/>
  <c r="BR151" i="7" s="1"/>
  <c r="S152" i="7"/>
  <c r="BR152" i="7" s="1"/>
  <c r="Q28" i="7"/>
  <c r="BP28" i="7" s="1"/>
  <c r="I141" i="7"/>
  <c r="R141" i="7" s="1"/>
  <c r="BQ141" i="7" s="1"/>
  <c r="R142" i="7"/>
  <c r="BQ142" i="7" s="1"/>
  <c r="I151" i="7"/>
  <c r="R151" i="7" s="1"/>
  <c r="BQ151" i="7" s="1"/>
  <c r="R152" i="7"/>
  <c r="BQ152" i="7" s="1"/>
  <c r="Q142" i="7"/>
  <c r="BP142" i="7" s="1"/>
  <c r="H141" i="7"/>
  <c r="Q141" i="7" s="1"/>
  <c r="BP141" i="7" s="1"/>
  <c r="L27" i="7"/>
  <c r="L7" i="7" s="1"/>
  <c r="J27" i="7"/>
  <c r="M27" i="7"/>
  <c r="M7" i="7" s="1"/>
  <c r="K27" i="7"/>
  <c r="K7" i="7" s="1"/>
  <c r="P7" i="7"/>
  <c r="I27" i="7"/>
  <c r="O7" i="7"/>
  <c r="H131" i="7"/>
  <c r="Q132" i="7"/>
  <c r="BP132" i="7" s="1"/>
  <c r="R132" i="7"/>
  <c r="BQ132" i="7" s="1"/>
  <c r="I131" i="7"/>
  <c r="S132" i="7"/>
  <c r="BR132" i="7" s="1"/>
  <c r="J131" i="7"/>
  <c r="O27" i="7"/>
  <c r="N27" i="7"/>
  <c r="N7" i="7" s="1"/>
  <c r="F40" i="7"/>
  <c r="G40" i="7"/>
  <c r="E40" i="7"/>
  <c r="Q40" i="7" s="1"/>
  <c r="BP40" i="7" s="1"/>
  <c r="F124" i="7"/>
  <c r="R124" i="7" s="1"/>
  <c r="BQ124" i="7" s="1"/>
  <c r="G124" i="7"/>
  <c r="S124" i="7" s="1"/>
  <c r="BR124" i="7" s="1"/>
  <c r="E124" i="7"/>
  <c r="Q124" i="7" s="1"/>
  <c r="BP124" i="7" s="1"/>
  <c r="F120" i="7"/>
  <c r="R120" i="7" s="1"/>
  <c r="BQ120" i="7" s="1"/>
  <c r="G120" i="7"/>
  <c r="S120" i="7" s="1"/>
  <c r="BR120" i="7" s="1"/>
  <c r="E120" i="7"/>
  <c r="Q120" i="7" s="1"/>
  <c r="BP120" i="7" s="1"/>
  <c r="F116" i="7"/>
  <c r="R116" i="7" s="1"/>
  <c r="BQ116" i="7" s="1"/>
  <c r="G116" i="7"/>
  <c r="S116" i="7" s="1"/>
  <c r="BR116" i="7" s="1"/>
  <c r="E116" i="7"/>
  <c r="Q116" i="7" s="1"/>
  <c r="BP116" i="7" s="1"/>
  <c r="F112" i="7"/>
  <c r="R112" i="7" s="1"/>
  <c r="BQ112" i="7" s="1"/>
  <c r="G112" i="7"/>
  <c r="E112" i="7"/>
  <c r="Q112" i="7" s="1"/>
  <c r="BP112" i="7" s="1"/>
  <c r="F108" i="7"/>
  <c r="R108" i="7" s="1"/>
  <c r="BQ108" i="7" s="1"/>
  <c r="G108" i="7"/>
  <c r="E108" i="7"/>
  <c r="Q108" i="7" s="1"/>
  <c r="BP108" i="7" s="1"/>
  <c r="F64" i="7"/>
  <c r="R64" i="7" s="1"/>
  <c r="BQ64" i="7" s="1"/>
  <c r="G64" i="7"/>
  <c r="S64" i="7" s="1"/>
  <c r="BR64" i="7" s="1"/>
  <c r="F22" i="7"/>
  <c r="R22" i="7" s="1"/>
  <c r="BQ22" i="7" s="1"/>
  <c r="G22" i="7"/>
  <c r="S22" i="7" s="1"/>
  <c r="BR22" i="7" s="1"/>
  <c r="E22" i="7"/>
  <c r="Q22" i="7" s="1"/>
  <c r="BP22" i="7" s="1"/>
  <c r="F16" i="7"/>
  <c r="R16" i="7" s="1"/>
  <c r="BQ16" i="7" s="1"/>
  <c r="G16" i="7"/>
  <c r="S16" i="7" s="1"/>
  <c r="BR16" i="7" s="1"/>
  <c r="E16" i="7"/>
  <c r="F10" i="7"/>
  <c r="R10" i="7" s="1"/>
  <c r="BQ10" i="7" s="1"/>
  <c r="G10" i="7"/>
  <c r="S10" i="7" s="1"/>
  <c r="BR10" i="7" s="1"/>
  <c r="E10" i="7"/>
  <c r="E39" i="7" l="1"/>
  <c r="E111" i="7"/>
  <c r="Q111" i="7" s="1"/>
  <c r="BP111" i="7" s="1"/>
  <c r="G39" i="7"/>
  <c r="S40" i="7"/>
  <c r="BR40" i="7" s="1"/>
  <c r="F111" i="7"/>
  <c r="E115" i="7"/>
  <c r="F39" i="7"/>
  <c r="R40" i="7"/>
  <c r="BQ40" i="7" s="1"/>
  <c r="G107" i="7"/>
  <c r="S108" i="7"/>
  <c r="BR108" i="7" s="1"/>
  <c r="E107" i="7"/>
  <c r="F119" i="7"/>
  <c r="F115" i="7"/>
  <c r="G123" i="7"/>
  <c r="G119" i="7"/>
  <c r="F107" i="7"/>
  <c r="E110" i="7"/>
  <c r="Q110" i="7" s="1"/>
  <c r="BP110" i="7" s="1"/>
  <c r="E123" i="7"/>
  <c r="G115" i="7"/>
  <c r="F123" i="7"/>
  <c r="E119" i="7"/>
  <c r="G111" i="7"/>
  <c r="S112" i="7"/>
  <c r="BR112" i="7" s="1"/>
  <c r="S39" i="7"/>
  <c r="BR39" i="7" s="1"/>
  <c r="Q39" i="7"/>
  <c r="BP39" i="7" s="1"/>
  <c r="H7" i="7"/>
  <c r="Q131" i="7"/>
  <c r="BP131" i="7" s="1"/>
  <c r="J7" i="7"/>
  <c r="S131" i="7"/>
  <c r="BR131" i="7" s="1"/>
  <c r="I7" i="7"/>
  <c r="R131" i="7"/>
  <c r="BQ131" i="7" s="1"/>
  <c r="F15" i="7"/>
  <c r="R15" i="7" s="1"/>
  <c r="BQ15" i="7" s="1"/>
  <c r="G15" i="7"/>
  <c r="F14" i="7"/>
  <c r="R14" i="7" s="1"/>
  <c r="BQ14" i="7" s="1"/>
  <c r="E15" i="7"/>
  <c r="Q16" i="7"/>
  <c r="BP16" i="7" s="1"/>
  <c r="G9" i="7"/>
  <c r="F9" i="7"/>
  <c r="E9" i="7"/>
  <c r="Q10" i="7"/>
  <c r="BP10" i="7" s="1"/>
  <c r="G63" i="7"/>
  <c r="F63" i="7"/>
  <c r="E63" i="7"/>
  <c r="Q64" i="7"/>
  <c r="BP64" i="7" s="1"/>
  <c r="R39" i="7" l="1"/>
  <c r="BQ39" i="7" s="1"/>
  <c r="G122" i="7"/>
  <c r="S122" i="7" s="1"/>
  <c r="BR122" i="7" s="1"/>
  <c r="S123" i="7"/>
  <c r="BR123" i="7" s="1"/>
  <c r="Q107" i="7"/>
  <c r="BP107" i="7" s="1"/>
  <c r="E106" i="7"/>
  <c r="Q106" i="7" s="1"/>
  <c r="BP106" i="7" s="1"/>
  <c r="F114" i="7"/>
  <c r="R114" i="7" s="1"/>
  <c r="BQ114" i="7" s="1"/>
  <c r="R115" i="7"/>
  <c r="BQ115" i="7" s="1"/>
  <c r="G110" i="7"/>
  <c r="S110" i="7" s="1"/>
  <c r="BR110" i="7" s="1"/>
  <c r="S111" i="7"/>
  <c r="BR111" i="7" s="1"/>
  <c r="G114" i="7"/>
  <c r="S114" i="7" s="1"/>
  <c r="BR114" i="7" s="1"/>
  <c r="S115" i="7"/>
  <c r="BR115" i="7" s="1"/>
  <c r="Q123" i="7"/>
  <c r="BP123" i="7" s="1"/>
  <c r="E122" i="7"/>
  <c r="Q122" i="7" s="1"/>
  <c r="BP122" i="7" s="1"/>
  <c r="F118" i="7"/>
  <c r="R118" i="7" s="1"/>
  <c r="BQ118" i="7" s="1"/>
  <c r="R119" i="7"/>
  <c r="BQ119" i="7" s="1"/>
  <c r="Q119" i="7"/>
  <c r="BP119" i="7" s="1"/>
  <c r="E118" i="7"/>
  <c r="Q118" i="7" s="1"/>
  <c r="BP118" i="7" s="1"/>
  <c r="G106" i="7"/>
  <c r="S106" i="7" s="1"/>
  <c r="BR106" i="7" s="1"/>
  <c r="S107" i="7"/>
  <c r="BR107" i="7" s="1"/>
  <c r="F122" i="7"/>
  <c r="R122" i="7" s="1"/>
  <c r="BQ122" i="7" s="1"/>
  <c r="R123" i="7"/>
  <c r="BQ123" i="7" s="1"/>
  <c r="Q115" i="7"/>
  <c r="BP115" i="7" s="1"/>
  <c r="E114" i="7"/>
  <c r="Q114" i="7" s="1"/>
  <c r="BP114" i="7" s="1"/>
  <c r="F110" i="7"/>
  <c r="R110" i="7" s="1"/>
  <c r="BQ110" i="7" s="1"/>
  <c r="R111" i="7"/>
  <c r="BQ111" i="7" s="1"/>
  <c r="F106" i="7"/>
  <c r="R106" i="7" s="1"/>
  <c r="BQ106" i="7" s="1"/>
  <c r="R107" i="7"/>
  <c r="BQ107" i="7" s="1"/>
  <c r="G118" i="7"/>
  <c r="S118" i="7" s="1"/>
  <c r="BR118" i="7" s="1"/>
  <c r="S119" i="7"/>
  <c r="BR119" i="7" s="1"/>
  <c r="E27" i="7"/>
  <c r="Q27" i="7" s="1"/>
  <c r="BP27" i="7" s="1"/>
  <c r="S15" i="7"/>
  <c r="BR15" i="7" s="1"/>
  <c r="G14" i="7"/>
  <c r="S14" i="7" s="1"/>
  <c r="BR14" i="7" s="1"/>
  <c r="E14" i="7"/>
  <c r="Q14" i="7" s="1"/>
  <c r="BP14" i="7" s="1"/>
  <c r="Q15" i="7"/>
  <c r="BP15" i="7" s="1"/>
  <c r="S9" i="7"/>
  <c r="BR9" i="7" s="1"/>
  <c r="G8" i="7"/>
  <c r="R9" i="7"/>
  <c r="BQ9" i="7" s="1"/>
  <c r="F8" i="7"/>
  <c r="E8" i="7"/>
  <c r="Q9" i="7"/>
  <c r="BP9" i="7" s="1"/>
  <c r="S63" i="7"/>
  <c r="BR63" i="7" s="1"/>
  <c r="G27" i="7"/>
  <c r="R63" i="7"/>
  <c r="BQ63" i="7" s="1"/>
  <c r="F27" i="7"/>
  <c r="Q63" i="7"/>
  <c r="BP63" i="7" s="1"/>
  <c r="G7" i="7" l="1"/>
  <c r="S7" i="7" s="1"/>
  <c r="BR7" i="7" s="1"/>
  <c r="S8" i="7"/>
  <c r="BR8" i="7" s="1"/>
  <c r="F7" i="7"/>
  <c r="R7" i="7" s="1"/>
  <c r="BQ7" i="7" s="1"/>
  <c r="R8" i="7"/>
  <c r="BQ8" i="7" s="1"/>
  <c r="E7" i="7"/>
  <c r="Q7" i="7" s="1"/>
  <c r="BP7" i="7" s="1"/>
  <c r="Q8" i="7"/>
  <c r="BP8" i="7" s="1"/>
  <c r="S27" i="7"/>
  <c r="BR27" i="7" s="1"/>
  <c r="R27" i="7"/>
  <c r="BQ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AX9" authorId="0" shapeId="0" xr:uid="{FDAFB997-3B44-4ECE-BC4A-913878527CB2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nije bila uključena funkcija zbroja</t>
        </r>
      </text>
    </comment>
  </commentList>
</comments>
</file>

<file path=xl/sharedStrings.xml><?xml version="1.0" encoding="utf-8"?>
<sst xmlns="http://schemas.openxmlformats.org/spreadsheetml/2006/main" count="434" uniqueCount="117">
  <si>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</si>
  <si>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</si>
  <si>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</si>
  <si>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</si>
  <si>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</si>
  <si>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</si>
  <si>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</si>
  <si>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</si>
  <si>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</si>
  <si>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</si>
  <si>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</si>
  <si>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</si>
  <si>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</si>
  <si>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</si>
  <si>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</si>
  <si>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</si>
  <si>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</si>
  <si>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</si>
  <si>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</si>
  <si>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</si>
  <si>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</si>
  <si>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</si>
  <si>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A679110</t>
  </si>
  <si>
    <t>POTPORA UMJETNIČKIM STUDIJIMA</t>
  </si>
  <si>
    <t>Mehanizam za oporavak i otpornost</t>
  </si>
  <si>
    <t>K679084</t>
  </si>
  <si>
    <t>OP KONKURENTNOST I KOHEZIJA 2014.-2020., PRIORITET 1, 9 i 10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</si>
  <si>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</si>
  <si>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</si>
  <si>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</si>
  <si>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</si>
  <si>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</si>
  <si>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</si>
  <si>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</si>
  <si>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</si>
  <si>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</si>
  <si>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</si>
  <si>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</si>
  <si>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</si>
  <si>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</si>
  <si>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</si>
  <si>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</si>
  <si>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</si>
  <si>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</si>
  <si>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</si>
  <si>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</si>
  <si>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</si>
  <si>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</si>
  <si>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</si>
  <si>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</si>
  <si>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</si>
  <si>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</si>
  <si>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</si>
  <si>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</si>
  <si>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</si>
  <si>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</si>
  <si>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</si>
  <si>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</si>
  <si>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</si>
  <si>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</si>
  <si>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</si>
  <si>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</si>
  <si>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Rashodi za nabavu nefinancijske imovine</t>
  </si>
  <si>
    <t>Knjige, umjetnine</t>
  </si>
  <si>
    <t>ERASMUS</t>
  </si>
  <si>
    <t>NOVI PODPROJEKT</t>
  </si>
  <si>
    <t>COLOURS</t>
  </si>
  <si>
    <t>REKTORAT</t>
  </si>
  <si>
    <t>ODJEL ZA BIOLOGIJU</t>
  </si>
  <si>
    <t>ODJEL ZA KEMIJU</t>
  </si>
  <si>
    <t>ODJEL ZA FIZIKU</t>
  </si>
  <si>
    <t>A621048</t>
  </si>
  <si>
    <t>PROJEKTNO FINANCIRANJE ZNANSTVENE DJELANOSTI</t>
  </si>
  <si>
    <t>A679071.101</t>
  </si>
  <si>
    <t>HORIZON-MISS-2022-OCEAN-01-101112736 Restore4Life</t>
  </si>
  <si>
    <t>A679071.065</t>
  </si>
  <si>
    <t>Prilagodba mjera kontrole populacije komaraca zbog klimatskih promjena u RH</t>
  </si>
  <si>
    <t>A557042</t>
  </si>
  <si>
    <t>Zaklada- Program doktoranada i poslijedoktoranada</t>
  </si>
  <si>
    <t>A679071.005</t>
  </si>
  <si>
    <t>NOVI PODPROJEKT
K679128</t>
  </si>
  <si>
    <t>CADAPTi - softverska platforma za podršku kontrole populacije komaraca</t>
  </si>
  <si>
    <t>UKUPNO- R+O</t>
  </si>
  <si>
    <t>FDMZ</t>
  </si>
  <si>
    <t>FTRR</t>
  </si>
  <si>
    <t>GISKO</t>
  </si>
  <si>
    <t>FFOS</t>
  </si>
  <si>
    <t>PhraConRep Ca22115</t>
  </si>
  <si>
    <t>A679071</t>
  </si>
  <si>
    <t>EU pomoći</t>
  </si>
  <si>
    <t>EU PROJEKT SVEUČILIŠTA U OSIJEKU (IZ EVIDENCIJSKIH PRIHODA)</t>
  </si>
  <si>
    <t>4</t>
  </si>
  <si>
    <t>Pomoć EU</t>
  </si>
  <si>
    <t>3</t>
  </si>
  <si>
    <t>KBF</t>
  </si>
  <si>
    <t>MEFOS</t>
  </si>
  <si>
    <t>PTF</t>
  </si>
  <si>
    <t>FOOZ</t>
  </si>
  <si>
    <t>GAFOS</t>
  </si>
  <si>
    <t>EFOS</t>
  </si>
  <si>
    <t>AUK</t>
  </si>
  <si>
    <t>KIFOS</t>
  </si>
  <si>
    <t>FAZOS</t>
  </si>
  <si>
    <t>PRAVOS</t>
  </si>
  <si>
    <t>FERIT</t>
  </si>
  <si>
    <t>FPMI</t>
  </si>
  <si>
    <t>UKUPNO</t>
  </si>
  <si>
    <t>STUC</t>
  </si>
  <si>
    <t>Rashodi za nabavu proizvedene dug. imovine</t>
  </si>
  <si>
    <t>K679128</t>
  </si>
  <si>
    <t>POBOLJŠANJE UČINKOVITOSTI JAVNIH ULAGANJA NA PODRUČJU ISTRAŽIVANJA, RAZVOJA I INOVACIJA - NPOO (C3.2.R3)</t>
  </si>
  <si>
    <t>K679128.002</t>
  </si>
  <si>
    <t xml:space="preserve">CILJANA ZNANSTVENA ISTRAŽIVANJA </t>
  </si>
  <si>
    <t>K679129</t>
  </si>
  <si>
    <t>Stvaranje okvira za privlačenje studenata i istraživača na STEM i ICT područjima -NPOO (C3.2.R2)</t>
  </si>
  <si>
    <t>A679091</t>
  </si>
  <si>
    <t>POSEBNI DIO FINANCIJSKOG PLANA ZA 2025. GODINU TE PROJEKCIJE ZA 2026. I 2027. GODINU- SVEUČILIŠTE JOSIPA JURJA STROSSMAYERA U OSIJEKU- sve sastavnice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</si>
</sst>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53">
    <xf numFmtId="0" fontId="0" fillId="0" borderId="0" xfId="0"/>
    <xf numFmtId="0" fontId="14" fillId="0" borderId="3" xfId="0" applyFont="1" applyFill="1" applyBorder="1"/>
    <xf numFmtId="4" fontId="14" fillId="0" borderId="3" xfId="0" applyNumberFormat="1" applyFont="1" applyFill="1" applyBorder="1"/>
    <xf numFmtId="0" fontId="14" fillId="0" borderId="3" xfId="0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0" fontId="14" fillId="0" borderId="0" xfId="0" applyFont="1" applyFill="1"/>
    <xf numFmtId="0" fontId="18" fillId="0" borderId="3" xfId="0" quotePrefix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3" fontId="14" fillId="0" borderId="3" xfId="0" applyNumberFormat="1" applyFont="1" applyFill="1" applyBorder="1"/>
    <xf numFmtId="3" fontId="16" fillId="27" borderId="3" xfId="0" applyNumberFormat="1" applyFont="1" applyFill="1" applyBorder="1"/>
    <xf numFmtId="3" fontId="16" fillId="0" borderId="3" xfId="0" applyNumberFormat="1" applyFont="1" applyFill="1" applyBorder="1"/>
    <xf numFmtId="3" fontId="16" fillId="28" borderId="3" xfId="0" applyNumberFormat="1" applyFont="1" applyFill="1" applyBorder="1"/>
    <xf numFmtId="3" fontId="13" fillId="0" borderId="3" xfId="50" applyNumberFormat="1" applyFont="1" applyFill="1" applyBorder="1">
      <alignment horizontal="right" vertical="center"/>
    </xf>
    <xf numFmtId="3" fontId="15" fillId="0" borderId="3" xfId="50" applyNumberFormat="1" applyFont="1" applyFill="1" applyBorder="1">
      <alignment horizontal="right" vertical="center"/>
    </xf>
    <xf numFmtId="3" fontId="15" fillId="27" borderId="3" xfId="50" applyNumberFormat="1" applyFont="1" applyFill="1" applyBorder="1">
      <alignment horizontal="right" vertical="center"/>
    </xf>
    <xf numFmtId="0" fontId="15" fillId="27" borderId="3" xfId="49" applyFont="1" applyFill="1" applyBorder="1" applyAlignment="1">
      <alignment horizontal="center" vertical="center"/>
    </xf>
    <xf numFmtId="0" fontId="15" fillId="27" borderId="3" xfId="49" applyFont="1" applyFill="1" applyBorder="1">
      <alignment horizontal="left" vertical="center" indent="1"/>
    </xf>
    <xf numFmtId="0" fontId="16" fillId="27" borderId="3" xfId="0" applyFont="1" applyFill="1" applyBorder="1" applyAlignment="1">
      <alignment horizontal="center"/>
    </xf>
    <xf numFmtId="0" fontId="16" fillId="27" borderId="3" xfId="0" applyFont="1" applyFill="1" applyBorder="1"/>
    <xf numFmtId="4" fontId="16" fillId="27" borderId="3" xfId="0" applyNumberFormat="1" applyFont="1" applyFill="1" applyBorder="1" applyAlignment="1">
      <alignment horizontal="center"/>
    </xf>
    <xf numFmtId="4" fontId="15" fillId="27" borderId="3" xfId="49" applyNumberFormat="1" applyFont="1" applyFill="1" applyBorder="1">
      <alignment horizontal="left" vertical="center" indent="1"/>
    </xf>
    <xf numFmtId="4" fontId="16" fillId="27" borderId="3" xfId="0" applyNumberFormat="1" applyFont="1" applyFill="1" applyBorder="1"/>
    <xf numFmtId="0" fontId="17" fillId="27" borderId="3" xfId="0" applyFont="1" applyFill="1" applyBorder="1" applyAlignment="1">
      <alignment horizontal="center" wrapText="1"/>
    </xf>
    <xf numFmtId="0" fontId="12" fillId="0" borderId="3" xfId="49" quotePrefix="1" applyFill="1" applyBorder="1">
      <alignment horizontal="left" vertical="center" indent="1"/>
    </xf>
    <xf numFmtId="3" fontId="14" fillId="0" borderId="0" xfId="0" applyNumberFormat="1" applyFont="1" applyFill="1"/>
    <xf numFmtId="3" fontId="13" fillId="0" borderId="3" xfId="0" applyNumberFormat="1" applyFont="1" applyFill="1" applyBorder="1"/>
    <xf numFmtId="0" fontId="13" fillId="0" borderId="3" xfId="0" applyFont="1" applyFill="1" applyBorder="1"/>
    <xf numFmtId="0" fontId="13" fillId="0" borderId="0" xfId="0" applyFont="1" applyFill="1"/>
    <xf numFmtId="0" fontId="15" fillId="27" borderId="3" xfId="49" quotePrefix="1" applyFont="1" applyFill="1" applyBorder="1">
      <alignment horizontal="left" vertical="center" indent="1"/>
    </xf>
    <xf numFmtId="0" fontId="13" fillId="0" borderId="3" xfId="49" quotePrefix="1" applyFont="1" applyFill="1" applyBorder="1" applyAlignment="1">
      <alignment horizontal="left" vertical="center" indent="7"/>
    </xf>
    <xf numFmtId="0" fontId="13" fillId="0" borderId="3" xfId="49" quotePrefix="1" applyFont="1" applyFill="1" applyBorder="1">
      <alignment horizontal="left" vertical="center" indent="1"/>
    </xf>
    <xf numFmtId="0" fontId="13" fillId="0" borderId="3" xfId="6" quotePrefix="1" applyFont="1" applyFill="1" applyBorder="1" applyAlignment="1">
      <alignment horizontal="left" vertical="center" indent="4"/>
    </xf>
    <xf numFmtId="0" fontId="13" fillId="0" borderId="3" xfId="6" quotePrefix="1" applyFont="1" applyFill="1" applyBorder="1" applyAlignment="1">
      <alignment horizontal="left" vertical="center" indent="1"/>
    </xf>
    <xf numFmtId="0" fontId="13" fillId="0" borderId="3" xfId="49" quotePrefix="1" applyFont="1" applyFill="1" applyBorder="1" applyAlignment="1">
      <alignment horizontal="left" vertical="center" indent="9"/>
    </xf>
    <xf numFmtId="0" fontId="15" fillId="27" borderId="3" xfId="49" quotePrefix="1" applyFont="1" applyFill="1" applyBorder="1" applyAlignment="1">
      <alignment horizontal="left" vertical="center" indent="5"/>
    </xf>
    <xf numFmtId="0" fontId="13" fillId="0" borderId="3" xfId="49" quotePrefix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wrapText="1"/>
    </xf>
    <xf numFmtId="3" fontId="15" fillId="27" borderId="3" xfId="0" applyNumberFormat="1" applyFont="1" applyFill="1" applyBorder="1"/>
    <xf numFmtId="0" fontId="15" fillId="27" borderId="3" xfId="0" applyFont="1" applyFill="1" applyBorder="1" applyAlignment="1">
      <alignment horizontal="center"/>
    </xf>
    <xf numFmtId="0" fontId="15" fillId="27" borderId="3" xfId="0" applyFont="1" applyFill="1" applyBorder="1"/>
    <xf numFmtId="3" fontId="15" fillId="29" borderId="3" xfId="50" applyNumberFormat="1" applyFont="1" applyFill="1" applyBorder="1">
      <alignment horizontal="right" vertical="center"/>
    </xf>
    <xf numFmtId="3" fontId="15" fillId="29" borderId="3" xfId="0" applyNumberFormat="1" applyFont="1" applyFill="1" applyBorder="1"/>
    <xf numFmtId="3" fontId="15" fillId="31" borderId="3" xfId="50" applyNumberFormat="1" applyFont="1" applyFill="1" applyBorder="1">
      <alignment horizontal="right" vertical="center"/>
    </xf>
    <xf numFmtId="3" fontId="16" fillId="31" borderId="3" xfId="0" applyNumberFormat="1" applyFont="1" applyFill="1" applyBorder="1"/>
    <xf numFmtId="3" fontId="15" fillId="31" borderId="3" xfId="0" applyNumberFormat="1" applyFont="1" applyFill="1" applyBorder="1"/>
    <xf numFmtId="3" fontId="14" fillId="32" borderId="3" xfId="0" applyNumberFormat="1" applyFont="1" applyFill="1" applyBorder="1"/>
    <xf numFmtId="3" fontId="13" fillId="32" borderId="3" xfId="0" applyNumberFormat="1" applyFont="1" applyFill="1" applyBorder="1"/>
    <xf numFmtId="3" fontId="14" fillId="28" borderId="3" xfId="0" applyNumberFormat="1" applyFont="1" applyFill="1" applyBorder="1"/>
    <xf numFmtId="3" fontId="13" fillId="28" borderId="3" xfId="0" applyNumberFormat="1" applyFont="1" applyFill="1" applyBorder="1"/>
    <xf numFmtId="3" fontId="16" fillId="30" borderId="3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30" borderId="3" xfId="0" applyFont="1" applyFill="1" applyBorder="1" applyAlignment="1">
      <alignment horizontal="center"/>
    </xf>
    <xf numFmtId="0" fontId="16" fillId="30" borderId="5" xfId="0" applyFont="1" applyFill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B221"/>
  <sheetViews>
    <sheetView tabSelected="1" workbookViewId="0">
      <pane xSplit="2" ySplit="6" topLeftCell="S7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9.140625" defaultRowHeight="11.25" x14ac:dyDescent="0.2"/>
  <cols>
    <col min="1" max="1" width="17.28515625" style="5" customWidth="1"/>
    <col min="2" max="2" width="51.42578125" style="5" customWidth="1"/>
    <col min="3" max="4" width="13.28515625" style="5" hidden="1" customWidth="1"/>
    <col min="5" max="7" width="13.28515625" style="5" customWidth="1"/>
    <col min="8" max="8" width="10.140625" style="5" customWidth="1"/>
    <col min="9" max="9" width="10.85546875" style="5" customWidth="1"/>
    <col min="10" max="10" width="12.42578125" style="5" customWidth="1"/>
    <col min="11" max="15" width="9.140625" style="5"/>
    <col min="16" max="16" width="9.140625" style="5" customWidth="1"/>
    <col min="17" max="21" width="9.140625" style="5"/>
    <col min="22" max="22" width="9.140625" style="27"/>
    <col min="23" max="67" width="9.140625" style="24"/>
    <col min="68" max="68" width="9.5703125" style="24" bestFit="1" customWidth="1"/>
    <col min="69" max="69" width="11.85546875" style="24" customWidth="1"/>
    <col min="70" max="80" width="9.140625" style="24"/>
    <col min="81" max="16384" width="9.140625" style="5"/>
  </cols>
  <sheetData>
    <row r="3" spans="1:73" x14ac:dyDescent="0.2">
      <c r="B3" s="50" t="s">
        <v>116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5" spans="1:73" x14ac:dyDescent="0.2">
      <c r="E5" s="51" t="s">
        <v>67</v>
      </c>
      <c r="F5" s="51"/>
      <c r="G5" s="51"/>
      <c r="H5" s="51" t="s">
        <v>68</v>
      </c>
      <c r="I5" s="51"/>
      <c r="J5" s="51"/>
      <c r="K5" s="51" t="s">
        <v>69</v>
      </c>
      <c r="L5" s="51"/>
      <c r="M5" s="51"/>
      <c r="N5" s="51" t="s">
        <v>70</v>
      </c>
      <c r="O5" s="51"/>
      <c r="P5" s="51"/>
      <c r="Q5" s="51" t="s">
        <v>82</v>
      </c>
      <c r="R5" s="51"/>
      <c r="S5" s="52"/>
      <c r="T5" s="49" t="s">
        <v>83</v>
      </c>
      <c r="U5" s="49"/>
      <c r="V5" s="49"/>
      <c r="W5" s="49" t="s">
        <v>86</v>
      </c>
      <c r="X5" s="49"/>
      <c r="Y5" s="49"/>
      <c r="Z5" s="49" t="s">
        <v>85</v>
      </c>
      <c r="AA5" s="49"/>
      <c r="AB5" s="49"/>
      <c r="AC5" s="49" t="s">
        <v>84</v>
      </c>
      <c r="AD5" s="49"/>
      <c r="AE5" s="49"/>
      <c r="AF5" s="49" t="s">
        <v>94</v>
      </c>
      <c r="AG5" s="49"/>
      <c r="AH5" s="49"/>
      <c r="AI5" s="49" t="s">
        <v>95</v>
      </c>
      <c r="AJ5" s="49"/>
      <c r="AK5" s="49"/>
      <c r="AL5" s="49" t="s">
        <v>96</v>
      </c>
      <c r="AM5" s="49"/>
      <c r="AN5" s="49"/>
      <c r="AO5" s="49" t="s">
        <v>97</v>
      </c>
      <c r="AP5" s="49"/>
      <c r="AQ5" s="49"/>
      <c r="AR5" s="49" t="s">
        <v>98</v>
      </c>
      <c r="AS5" s="49"/>
      <c r="AT5" s="49"/>
      <c r="AU5" s="49" t="s">
        <v>99</v>
      </c>
      <c r="AV5" s="49"/>
      <c r="AW5" s="49"/>
      <c r="AX5" s="49" t="s">
        <v>100</v>
      </c>
      <c r="AY5" s="49"/>
      <c r="AZ5" s="49"/>
      <c r="BA5" s="49" t="s">
        <v>101</v>
      </c>
      <c r="BB5" s="49"/>
      <c r="BC5" s="49"/>
      <c r="BD5" s="49" t="s">
        <v>102</v>
      </c>
      <c r="BE5" s="49"/>
      <c r="BF5" s="49"/>
      <c r="BG5" s="49" t="s">
        <v>103</v>
      </c>
      <c r="BH5" s="49"/>
      <c r="BI5" s="49"/>
      <c r="BJ5" s="49" t="s">
        <v>104</v>
      </c>
      <c r="BK5" s="49"/>
      <c r="BL5" s="49"/>
      <c r="BM5" s="49" t="s">
        <v>105</v>
      </c>
      <c r="BN5" s="49"/>
      <c r="BO5" s="49"/>
      <c r="BP5" s="49" t="s">
        <v>106</v>
      </c>
      <c r="BQ5" s="49"/>
      <c r="BR5" s="49"/>
      <c r="BS5" s="49" t="s">
        <v>107</v>
      </c>
      <c r="BT5" s="49"/>
      <c r="BU5" s="49"/>
    </row>
    <row r="6" spans="1:73" ht="33.75" x14ac:dyDescent="0.2">
      <c r="A6" s="6" t="s">
        <v>54</v>
      </c>
      <c r="B6" s="6" t="s">
        <v>55</v>
      </c>
      <c r="C6" s="6" t="s">
        <v>57</v>
      </c>
      <c r="D6" s="6" t="s">
        <v>58</v>
      </c>
      <c r="E6" s="7" t="s">
        <v>59</v>
      </c>
      <c r="F6" s="7" t="s">
        <v>60</v>
      </c>
      <c r="G6" s="7" t="s">
        <v>61</v>
      </c>
      <c r="H6" s="7" t="s">
        <v>59</v>
      </c>
      <c r="I6" s="7" t="s">
        <v>60</v>
      </c>
      <c r="J6" s="7" t="s">
        <v>61</v>
      </c>
      <c r="K6" s="7" t="s">
        <v>59</v>
      </c>
      <c r="L6" s="7" t="s">
        <v>60</v>
      </c>
      <c r="M6" s="7" t="s">
        <v>61</v>
      </c>
      <c r="N6" s="7" t="s">
        <v>59</v>
      </c>
      <c r="O6" s="7" t="s">
        <v>60</v>
      </c>
      <c r="P6" s="7" t="s">
        <v>61</v>
      </c>
      <c r="Q6" s="36" t="s">
        <v>59</v>
      </c>
      <c r="R6" s="36" t="s">
        <v>60</v>
      </c>
      <c r="S6" s="36" t="s">
        <v>61</v>
      </c>
      <c r="T6" s="36" t="s">
        <v>59</v>
      </c>
      <c r="U6" s="36" t="s">
        <v>60</v>
      </c>
      <c r="V6" s="36" t="s">
        <v>61</v>
      </c>
      <c r="W6" s="36" t="s">
        <v>59</v>
      </c>
      <c r="X6" s="36" t="s">
        <v>60</v>
      </c>
      <c r="Y6" s="36" t="s">
        <v>61</v>
      </c>
      <c r="Z6" s="36" t="s">
        <v>59</v>
      </c>
      <c r="AA6" s="36" t="s">
        <v>60</v>
      </c>
      <c r="AB6" s="36" t="s">
        <v>61</v>
      </c>
      <c r="AC6" s="36" t="s">
        <v>59</v>
      </c>
      <c r="AD6" s="36" t="s">
        <v>60</v>
      </c>
      <c r="AE6" s="36" t="s">
        <v>61</v>
      </c>
      <c r="AF6" s="36" t="s">
        <v>59</v>
      </c>
      <c r="AG6" s="36" t="s">
        <v>60</v>
      </c>
      <c r="AH6" s="36" t="s">
        <v>61</v>
      </c>
      <c r="AI6" s="36" t="s">
        <v>59</v>
      </c>
      <c r="AJ6" s="36" t="s">
        <v>60</v>
      </c>
      <c r="AK6" s="36" t="s">
        <v>61</v>
      </c>
      <c r="AL6" s="36" t="s">
        <v>59</v>
      </c>
      <c r="AM6" s="36" t="s">
        <v>60</v>
      </c>
      <c r="AN6" s="36" t="s">
        <v>61</v>
      </c>
      <c r="AO6" s="36" t="s">
        <v>59</v>
      </c>
      <c r="AP6" s="36" t="s">
        <v>60</v>
      </c>
      <c r="AQ6" s="36" t="s">
        <v>61</v>
      </c>
      <c r="AR6" s="36" t="s">
        <v>59</v>
      </c>
      <c r="AS6" s="36" t="s">
        <v>60</v>
      </c>
      <c r="AT6" s="36" t="s">
        <v>61</v>
      </c>
      <c r="AU6" s="36" t="s">
        <v>59</v>
      </c>
      <c r="AV6" s="36" t="s">
        <v>60</v>
      </c>
      <c r="AW6" s="36" t="s">
        <v>61</v>
      </c>
      <c r="AX6" s="36" t="s">
        <v>59</v>
      </c>
      <c r="AY6" s="36" t="s">
        <v>60</v>
      </c>
      <c r="AZ6" s="36" t="s">
        <v>61</v>
      </c>
      <c r="BA6" s="36" t="s">
        <v>59</v>
      </c>
      <c r="BB6" s="36" t="s">
        <v>60</v>
      </c>
      <c r="BC6" s="36" t="s">
        <v>61</v>
      </c>
      <c r="BD6" s="36" t="s">
        <v>59</v>
      </c>
      <c r="BE6" s="36" t="s">
        <v>60</v>
      </c>
      <c r="BF6" s="36" t="s">
        <v>61</v>
      </c>
      <c r="BG6" s="36" t="s">
        <v>59</v>
      </c>
      <c r="BH6" s="36" t="s">
        <v>60</v>
      </c>
      <c r="BI6" s="36" t="s">
        <v>61</v>
      </c>
      <c r="BJ6" s="36" t="s">
        <v>59</v>
      </c>
      <c r="BK6" s="36" t="s">
        <v>60</v>
      </c>
      <c r="BL6" s="36" t="s">
        <v>61</v>
      </c>
      <c r="BM6" s="36" t="s">
        <v>59</v>
      </c>
      <c r="BN6" s="36" t="s">
        <v>60</v>
      </c>
      <c r="BO6" s="36" t="s">
        <v>61</v>
      </c>
      <c r="BP6" s="36" t="s">
        <v>59</v>
      </c>
      <c r="BQ6" s="36" t="s">
        <v>60</v>
      </c>
      <c r="BR6" s="36" t="s">
        <v>61</v>
      </c>
      <c r="BS6" s="8"/>
      <c r="BT6" s="8"/>
      <c r="BU6" s="8"/>
    </row>
    <row r="7" spans="1:73" x14ac:dyDescent="0.2">
      <c r="A7" s="31" t="s">
        <v>51</v>
      </c>
      <c r="B7" s="32" t="s">
        <v>52</v>
      </c>
      <c r="C7" s="12"/>
      <c r="D7" s="12"/>
      <c r="E7" s="40">
        <f>E8+E14+E27+E106+E110+E114+E118+E122+E127+E131+E141+E151+E161+E165</f>
        <v>5537159</v>
      </c>
      <c r="F7" s="40">
        <f t="shared" ref="F7:P7" si="0">F8+F14+F27+F106+F110+F114+F118+F122+F127+F131+F141+F151+F161+F165</f>
        <v>5306823</v>
      </c>
      <c r="G7" s="40">
        <f t="shared" si="0"/>
        <v>5229150</v>
      </c>
      <c r="H7" s="40">
        <f t="shared" si="0"/>
        <v>3037906</v>
      </c>
      <c r="I7" s="40">
        <f t="shared" si="0"/>
        <v>3006556</v>
      </c>
      <c r="J7" s="40">
        <f t="shared" si="0"/>
        <v>3010656</v>
      </c>
      <c r="K7" s="40">
        <f t="shared" si="0"/>
        <v>1506836</v>
      </c>
      <c r="L7" s="40">
        <f t="shared" si="0"/>
        <v>1507236</v>
      </c>
      <c r="M7" s="40">
        <f t="shared" si="0"/>
        <v>1507538</v>
      </c>
      <c r="N7" s="40">
        <f t="shared" si="0"/>
        <v>1387412</v>
      </c>
      <c r="O7" s="40">
        <f t="shared" si="0"/>
        <v>1387412</v>
      </c>
      <c r="P7" s="40">
        <f t="shared" si="0"/>
        <v>1387412</v>
      </c>
      <c r="Q7" s="40">
        <f>E7+H7+K7+N7</f>
        <v>11469313</v>
      </c>
      <c r="R7" s="40">
        <f t="shared" ref="Q7:S8" si="1">F7+I7+L7+O7</f>
        <v>11208027</v>
      </c>
      <c r="S7" s="40">
        <f t="shared" si="1"/>
        <v>11134756</v>
      </c>
      <c r="T7" s="40">
        <f>T8+T14+T27+T106+T110+T114+T118+T122+T127+T131+T141+T151+T161+T165</f>
        <v>6668000</v>
      </c>
      <c r="U7" s="40">
        <f t="shared" ref="U7:V7" si="2">U8+U14+U27+U106+U110+U114+U118+U122+U127+U131+U141+U151+U161+U165</f>
        <v>6752411</v>
      </c>
      <c r="V7" s="40">
        <f t="shared" si="2"/>
        <v>6768960</v>
      </c>
      <c r="W7" s="41">
        <v>10642648</v>
      </c>
      <c r="X7" s="41">
        <v>10483061</v>
      </c>
      <c r="Y7" s="41">
        <v>10503837</v>
      </c>
      <c r="Z7" s="41">
        <v>1693022</v>
      </c>
      <c r="AA7" s="41">
        <v>1671140</v>
      </c>
      <c r="AB7" s="41">
        <v>1692597</v>
      </c>
      <c r="AC7" s="41">
        <v>3046443</v>
      </c>
      <c r="AD7" s="41">
        <v>2446023</v>
      </c>
      <c r="AE7" s="41">
        <v>2396099</v>
      </c>
      <c r="AF7" s="41">
        <v>1842382</v>
      </c>
      <c r="AG7" s="41">
        <v>1838531</v>
      </c>
      <c r="AH7" s="41">
        <v>1871719</v>
      </c>
      <c r="AI7" s="41">
        <v>6098367</v>
      </c>
      <c r="AJ7" s="41">
        <v>6048363</v>
      </c>
      <c r="AK7" s="41">
        <v>6063343</v>
      </c>
      <c r="AL7" s="41">
        <v>5114133</v>
      </c>
      <c r="AM7" s="41">
        <v>5038692</v>
      </c>
      <c r="AN7" s="41">
        <v>5018362</v>
      </c>
      <c r="AO7" s="41">
        <v>4796593</v>
      </c>
      <c r="AP7" s="41">
        <v>4815396</v>
      </c>
      <c r="AQ7" s="41">
        <v>4834293</v>
      </c>
      <c r="AR7" s="41">
        <v>5080548</v>
      </c>
      <c r="AS7" s="41">
        <v>5001108</v>
      </c>
      <c r="AT7" s="41">
        <v>4861532</v>
      </c>
      <c r="AU7" s="41">
        <v>5955269</v>
      </c>
      <c r="AV7" s="41">
        <v>5483515</v>
      </c>
      <c r="AW7" s="41">
        <v>5489809</v>
      </c>
      <c r="AX7" s="41">
        <v>7131086</v>
      </c>
      <c r="AY7" s="41">
        <v>7143422</v>
      </c>
      <c r="AZ7" s="41">
        <v>7136098</v>
      </c>
      <c r="BA7" s="41">
        <v>1659675</v>
      </c>
      <c r="BB7" s="41">
        <v>1652968</v>
      </c>
      <c r="BC7" s="41">
        <v>1658613</v>
      </c>
      <c r="BD7" s="41">
        <v>13788801</v>
      </c>
      <c r="BE7" s="41">
        <v>12527080</v>
      </c>
      <c r="BF7" s="41">
        <v>11773187</v>
      </c>
      <c r="BG7" s="41">
        <v>5482501</v>
      </c>
      <c r="BH7" s="41">
        <v>5495193</v>
      </c>
      <c r="BI7" s="41">
        <v>5432367</v>
      </c>
      <c r="BJ7" s="41">
        <v>26636355</v>
      </c>
      <c r="BK7" s="41">
        <v>18340753</v>
      </c>
      <c r="BL7" s="41">
        <v>7372497</v>
      </c>
      <c r="BM7" s="41">
        <v>2493078</v>
      </c>
      <c r="BN7" s="41">
        <v>2534132</v>
      </c>
      <c r="BO7" s="41">
        <v>2530434</v>
      </c>
      <c r="BP7" s="41">
        <f>Q7+T7+W7+Z7+AC7+AF7+AI7+AL7+AO7+AR7+AU7+AX7+BA7+BD7+BG7+BJ7+BM7</f>
        <v>119598214</v>
      </c>
      <c r="BQ7" s="41">
        <f t="shared" ref="BQ7:BR7" si="3">R7+U7+X7+AA7+AD7+AG7+AJ7+AM7+AP7+AS7+AV7+AY7+BB7+BE7+BH7+BK7+BN7</f>
        <v>108479815</v>
      </c>
      <c r="BR7" s="41">
        <f t="shared" si="3"/>
        <v>96538503</v>
      </c>
      <c r="BS7" s="8"/>
      <c r="BT7" s="8"/>
      <c r="BU7" s="8"/>
    </row>
    <row r="8" spans="1:73" x14ac:dyDescent="0.2">
      <c r="A8" s="34" t="s">
        <v>1</v>
      </c>
      <c r="B8" s="28" t="s">
        <v>2</v>
      </c>
      <c r="C8" s="14"/>
      <c r="D8" s="14"/>
      <c r="E8" s="14">
        <f>E9</f>
        <v>2282510</v>
      </c>
      <c r="F8" s="14">
        <f t="shared" ref="F8:P9" si="4">F9</f>
        <v>2318952</v>
      </c>
      <c r="G8" s="14">
        <f t="shared" si="4"/>
        <v>2355577</v>
      </c>
      <c r="H8" s="14">
        <f t="shared" si="4"/>
        <v>2483779</v>
      </c>
      <c r="I8" s="14">
        <f t="shared" si="4"/>
        <v>2483779</v>
      </c>
      <c r="J8" s="14">
        <f t="shared" si="4"/>
        <v>2483779</v>
      </c>
      <c r="K8" s="14">
        <f t="shared" si="4"/>
        <v>1346751</v>
      </c>
      <c r="L8" s="14">
        <f t="shared" si="4"/>
        <v>1346751</v>
      </c>
      <c r="M8" s="14">
        <f t="shared" si="4"/>
        <v>1346751</v>
      </c>
      <c r="N8" s="14">
        <f t="shared" si="4"/>
        <v>1299922</v>
      </c>
      <c r="O8" s="14">
        <f t="shared" si="4"/>
        <v>1299922</v>
      </c>
      <c r="P8" s="14">
        <f t="shared" si="4"/>
        <v>1299922</v>
      </c>
      <c r="Q8" s="42">
        <f t="shared" si="1"/>
        <v>7412962</v>
      </c>
      <c r="R8" s="42">
        <f t="shared" si="1"/>
        <v>7449404</v>
      </c>
      <c r="S8" s="42">
        <f t="shared" si="1"/>
        <v>7486029</v>
      </c>
      <c r="T8" s="42">
        <f>T9</f>
        <v>3349621</v>
      </c>
      <c r="U8" s="42">
        <f t="shared" ref="U8:V9" si="5">U9</f>
        <v>3366087</v>
      </c>
      <c r="V8" s="42">
        <f t="shared" si="5"/>
        <v>3382636</v>
      </c>
      <c r="W8" s="43">
        <v>8678459</v>
      </c>
      <c r="X8" s="43">
        <v>8721122</v>
      </c>
      <c r="Y8" s="43">
        <v>8763998</v>
      </c>
      <c r="Z8" s="43">
        <v>937408</v>
      </c>
      <c r="AA8" s="43">
        <v>942016</v>
      </c>
      <c r="AB8" s="43">
        <v>946647</v>
      </c>
      <c r="AC8" s="43">
        <v>1735809</v>
      </c>
      <c r="AD8" s="43">
        <v>1744342</v>
      </c>
      <c r="AE8" s="43">
        <v>1752918</v>
      </c>
      <c r="AF8" s="43">
        <v>1637183</v>
      </c>
      <c r="AG8" s="43">
        <v>1645232</v>
      </c>
      <c r="AH8" s="43">
        <v>1653320</v>
      </c>
      <c r="AI8" s="43">
        <v>4033905</v>
      </c>
      <c r="AJ8" s="43">
        <v>4053735</v>
      </c>
      <c r="AK8" s="43">
        <v>4073665</v>
      </c>
      <c r="AL8" s="43">
        <v>3913658</v>
      </c>
      <c r="AM8" s="43">
        <v>3932897</v>
      </c>
      <c r="AN8" s="43">
        <v>3952232</v>
      </c>
      <c r="AO8" s="43">
        <v>3824914</v>
      </c>
      <c r="AP8" s="43">
        <v>3843717</v>
      </c>
      <c r="AQ8" s="43">
        <v>3862614</v>
      </c>
      <c r="AR8" s="43">
        <v>3739706</v>
      </c>
      <c r="AS8" s="43">
        <v>3758090</v>
      </c>
      <c r="AT8" s="43">
        <v>3776566</v>
      </c>
      <c r="AU8" s="43">
        <v>4084985</v>
      </c>
      <c r="AV8" s="43">
        <v>4105067</v>
      </c>
      <c r="AW8" s="43">
        <v>4125248</v>
      </c>
      <c r="AX8" s="43">
        <f>AX9</f>
        <v>6337856</v>
      </c>
      <c r="AY8" s="43">
        <f t="shared" ref="AY8:AZ8" si="6">AY9</f>
        <v>6369013</v>
      </c>
      <c r="AZ8" s="43">
        <f t="shared" si="6"/>
        <v>6400325</v>
      </c>
      <c r="BA8" s="43">
        <v>1345102</v>
      </c>
      <c r="BB8" s="43">
        <v>1351715</v>
      </c>
      <c r="BC8" s="43">
        <v>1358360</v>
      </c>
      <c r="BD8" s="43">
        <v>9499097</v>
      </c>
      <c r="BE8" s="43">
        <v>9545793</v>
      </c>
      <c r="BF8" s="43">
        <v>9592724</v>
      </c>
      <c r="BG8" s="43">
        <v>3811606</v>
      </c>
      <c r="BH8" s="43">
        <v>3830343</v>
      </c>
      <c r="BI8" s="43">
        <v>3849174</v>
      </c>
      <c r="BJ8" s="44">
        <v>5877441</v>
      </c>
      <c r="BK8" s="44">
        <v>5906334</v>
      </c>
      <c r="BL8" s="44">
        <v>5935371</v>
      </c>
      <c r="BM8" s="43">
        <v>2070418</v>
      </c>
      <c r="BN8" s="43">
        <v>2080596</v>
      </c>
      <c r="BO8" s="43">
        <v>2090825</v>
      </c>
      <c r="BP8" s="9">
        <f t="shared" ref="BP8:BP71" si="7">Q8+T8+W8+Z8+AC8+AF8+AI8+AL8+AO8+AR8+AU8+AX8+BA8+BD8+BG8+BJ8+BM8</f>
        <v>72290130</v>
      </c>
      <c r="BQ8" s="9">
        <f t="shared" ref="BQ8:BQ71" si="8">R8+U8+X8+AA8+AD8+AG8+AJ8+AM8+AP8+AS8+AV8+AY8+BB8+BE8+BH8+BK8+BN8</f>
        <v>72645503</v>
      </c>
      <c r="BR8" s="9">
        <f t="shared" ref="BR8:BR71" si="9">S8+V8+Y8+AB8+AE8+AH8+AK8+AN8+AQ8+AT8+AW8+AZ8+BC8+BF8+BI8+BL8+BO8</f>
        <v>73002652</v>
      </c>
      <c r="BS8" s="8"/>
      <c r="BT8" s="8"/>
      <c r="BU8" s="8"/>
    </row>
    <row r="9" spans="1:73" x14ac:dyDescent="0.2">
      <c r="A9" s="29" t="s">
        <v>36</v>
      </c>
      <c r="B9" s="30" t="s">
        <v>0</v>
      </c>
      <c r="C9" s="12"/>
      <c r="D9" s="12"/>
      <c r="E9" s="12">
        <f>E10</f>
        <v>2282510</v>
      </c>
      <c r="F9" s="12">
        <f t="shared" ref="F9:P9" si="10">F10</f>
        <v>2318952</v>
      </c>
      <c r="G9" s="12">
        <f t="shared" si="10"/>
        <v>2355577</v>
      </c>
      <c r="H9" s="12">
        <f t="shared" si="4"/>
        <v>2483779</v>
      </c>
      <c r="I9" s="12">
        <f t="shared" si="10"/>
        <v>2483779</v>
      </c>
      <c r="J9" s="12">
        <f t="shared" si="10"/>
        <v>2483779</v>
      </c>
      <c r="K9" s="12">
        <f t="shared" si="4"/>
        <v>1346751</v>
      </c>
      <c r="L9" s="12">
        <f t="shared" si="10"/>
        <v>1346751</v>
      </c>
      <c r="M9" s="12">
        <f t="shared" si="10"/>
        <v>1346751</v>
      </c>
      <c r="N9" s="12">
        <f t="shared" si="4"/>
        <v>1299922</v>
      </c>
      <c r="O9" s="12">
        <f t="shared" si="10"/>
        <v>1299922</v>
      </c>
      <c r="P9" s="12">
        <f t="shared" si="10"/>
        <v>1299922</v>
      </c>
      <c r="Q9" s="13">
        <f t="shared" ref="Q9:Q76" si="11">E9+H9+K9+N9</f>
        <v>7412962</v>
      </c>
      <c r="R9" s="13">
        <f t="shared" ref="R9:R76" si="12">F9+I9+L9+O9</f>
        <v>7449404</v>
      </c>
      <c r="S9" s="13">
        <f t="shared" ref="S9:S76" si="13">G9+J9+M9+P9</f>
        <v>7486029</v>
      </c>
      <c r="T9" s="12">
        <f>T10</f>
        <v>3349621</v>
      </c>
      <c r="U9" s="12">
        <f t="shared" si="5"/>
        <v>3366087</v>
      </c>
      <c r="V9" s="12">
        <f t="shared" si="5"/>
        <v>3382636</v>
      </c>
      <c r="W9" s="8">
        <v>8678459</v>
      </c>
      <c r="X9" s="8">
        <v>8721122</v>
      </c>
      <c r="Y9" s="8">
        <v>8763998</v>
      </c>
      <c r="Z9" s="8">
        <v>937408</v>
      </c>
      <c r="AA9" s="8">
        <v>942016</v>
      </c>
      <c r="AB9" s="8">
        <v>946647</v>
      </c>
      <c r="AC9" s="8">
        <v>1735809</v>
      </c>
      <c r="AD9" s="8">
        <v>1744342</v>
      </c>
      <c r="AE9" s="8">
        <v>1752918</v>
      </c>
      <c r="AF9" s="8">
        <v>1637183</v>
      </c>
      <c r="AG9" s="8">
        <v>1645232</v>
      </c>
      <c r="AH9" s="8">
        <v>1653320</v>
      </c>
      <c r="AI9" s="8">
        <v>4033905</v>
      </c>
      <c r="AJ9" s="8">
        <v>4053735</v>
      </c>
      <c r="AK9" s="8">
        <v>4073665</v>
      </c>
      <c r="AL9" s="8">
        <v>3913658</v>
      </c>
      <c r="AM9" s="8">
        <v>3932897</v>
      </c>
      <c r="AN9" s="8">
        <v>3952232</v>
      </c>
      <c r="AO9" s="8">
        <v>3824914</v>
      </c>
      <c r="AP9" s="8">
        <v>3843717</v>
      </c>
      <c r="AQ9" s="8">
        <v>3862614</v>
      </c>
      <c r="AR9" s="8">
        <v>3739706</v>
      </c>
      <c r="AS9" s="8">
        <v>3758090</v>
      </c>
      <c r="AT9" s="8">
        <v>3776566</v>
      </c>
      <c r="AU9" s="8">
        <v>4084985</v>
      </c>
      <c r="AV9" s="8">
        <v>4105067</v>
      </c>
      <c r="AW9" s="8">
        <v>4125248</v>
      </c>
      <c r="AX9" s="45">
        <f>AX10</f>
        <v>6337856</v>
      </c>
      <c r="AY9" s="45">
        <f t="shared" ref="AY9:AZ9" si="14">AY10</f>
        <v>6369013</v>
      </c>
      <c r="AZ9" s="45">
        <f t="shared" si="14"/>
        <v>6400325</v>
      </c>
      <c r="BA9" s="8">
        <v>1345102</v>
      </c>
      <c r="BB9" s="8">
        <v>1351715</v>
      </c>
      <c r="BC9" s="8">
        <v>1358360</v>
      </c>
      <c r="BD9" s="8"/>
      <c r="BE9" s="8"/>
      <c r="BF9" s="8"/>
      <c r="BG9" s="8">
        <v>3811606</v>
      </c>
      <c r="BH9" s="8">
        <v>3830343</v>
      </c>
      <c r="BI9" s="8">
        <v>3849174</v>
      </c>
      <c r="BJ9" s="8">
        <v>5877441</v>
      </c>
      <c r="BK9" s="8">
        <v>5906334</v>
      </c>
      <c r="BL9" s="8">
        <v>5935371</v>
      </c>
      <c r="BM9" s="8">
        <v>2070418</v>
      </c>
      <c r="BN9" s="8">
        <v>2080596</v>
      </c>
      <c r="BO9" s="8">
        <v>2090825</v>
      </c>
      <c r="BP9" s="8">
        <f t="shared" si="7"/>
        <v>62791033</v>
      </c>
      <c r="BQ9" s="8">
        <f t="shared" si="8"/>
        <v>63099710</v>
      </c>
      <c r="BR9" s="8">
        <f t="shared" si="9"/>
        <v>63409928</v>
      </c>
      <c r="BS9" s="8"/>
      <c r="BT9" s="8"/>
      <c r="BU9" s="8"/>
    </row>
    <row r="10" spans="1:73" x14ac:dyDescent="0.2">
      <c r="A10" s="29">
        <v>3</v>
      </c>
      <c r="B10" s="30" t="s">
        <v>56</v>
      </c>
      <c r="C10" s="12"/>
      <c r="D10" s="12"/>
      <c r="E10" s="12">
        <f>E11+E12+E13</f>
        <v>2282510</v>
      </c>
      <c r="F10" s="12">
        <f t="shared" ref="F10:H10" si="15">F11+F12+F13</f>
        <v>2318952</v>
      </c>
      <c r="G10" s="12">
        <f t="shared" si="15"/>
        <v>2355577</v>
      </c>
      <c r="H10" s="12">
        <f t="shared" si="15"/>
        <v>2483779</v>
      </c>
      <c r="I10" s="12">
        <f t="shared" ref="I10:P10" si="16">I11+I12+I13</f>
        <v>2483779</v>
      </c>
      <c r="J10" s="12">
        <f t="shared" si="16"/>
        <v>2483779</v>
      </c>
      <c r="K10" s="12">
        <f t="shared" si="16"/>
        <v>1346751</v>
      </c>
      <c r="L10" s="12">
        <f t="shared" si="16"/>
        <v>1346751</v>
      </c>
      <c r="M10" s="12">
        <f t="shared" si="16"/>
        <v>1346751</v>
      </c>
      <c r="N10" s="12">
        <f t="shared" si="16"/>
        <v>1299922</v>
      </c>
      <c r="O10" s="12">
        <f t="shared" si="16"/>
        <v>1299922</v>
      </c>
      <c r="P10" s="12">
        <f t="shared" si="16"/>
        <v>1299922</v>
      </c>
      <c r="Q10" s="13">
        <f t="shared" si="11"/>
        <v>7412962</v>
      </c>
      <c r="R10" s="13">
        <f t="shared" si="12"/>
        <v>7449404</v>
      </c>
      <c r="S10" s="13">
        <f t="shared" si="13"/>
        <v>7486029</v>
      </c>
      <c r="T10" s="12">
        <f>T11+T12+T13</f>
        <v>3349621</v>
      </c>
      <c r="U10" s="12">
        <f t="shared" ref="U10:V10" si="17">U11+U12+U13</f>
        <v>3366087</v>
      </c>
      <c r="V10" s="12">
        <f t="shared" si="17"/>
        <v>3382636</v>
      </c>
      <c r="W10" s="8"/>
      <c r="X10" s="8"/>
      <c r="Y10" s="8"/>
      <c r="Z10" s="8">
        <v>937408</v>
      </c>
      <c r="AA10" s="8">
        <v>942016</v>
      </c>
      <c r="AB10" s="8">
        <v>946647</v>
      </c>
      <c r="AC10" s="8">
        <v>1735809</v>
      </c>
      <c r="AD10" s="8">
        <v>1744342</v>
      </c>
      <c r="AE10" s="8">
        <v>1752918</v>
      </c>
      <c r="AF10" s="8">
        <v>1637183</v>
      </c>
      <c r="AG10" s="8">
        <v>1645232</v>
      </c>
      <c r="AH10" s="8">
        <v>1653320</v>
      </c>
      <c r="AI10" s="8">
        <v>4033905</v>
      </c>
      <c r="AJ10" s="8">
        <v>4053735</v>
      </c>
      <c r="AK10" s="8">
        <v>4073665</v>
      </c>
      <c r="AL10" s="8">
        <v>3913658</v>
      </c>
      <c r="AM10" s="8">
        <v>3932897</v>
      </c>
      <c r="AN10" s="8">
        <v>3952232</v>
      </c>
      <c r="AO10" s="8">
        <v>3824914</v>
      </c>
      <c r="AP10" s="8">
        <v>3843717</v>
      </c>
      <c r="AQ10" s="8">
        <v>3862614</v>
      </c>
      <c r="AR10" s="8">
        <v>3739706</v>
      </c>
      <c r="AS10" s="8">
        <v>3758090</v>
      </c>
      <c r="AT10" s="8">
        <v>3776566</v>
      </c>
      <c r="AU10" s="8">
        <v>4084985</v>
      </c>
      <c r="AV10" s="8">
        <v>4105067</v>
      </c>
      <c r="AW10" s="8">
        <v>4125248</v>
      </c>
      <c r="AX10" s="45">
        <f>AX11+AX12</f>
        <v>6337856</v>
      </c>
      <c r="AY10" s="45">
        <f t="shared" ref="AY10:AZ10" si="18">AY11+AY12</f>
        <v>6369013</v>
      </c>
      <c r="AZ10" s="45">
        <f t="shared" si="18"/>
        <v>6400325</v>
      </c>
      <c r="BA10" s="8">
        <v>1345102</v>
      </c>
      <c r="BB10" s="8">
        <v>1351715</v>
      </c>
      <c r="BC10" s="8">
        <v>1358360</v>
      </c>
      <c r="BD10" s="8">
        <v>9499097</v>
      </c>
      <c r="BE10" s="8">
        <v>9545793</v>
      </c>
      <c r="BF10" s="8">
        <v>9592724</v>
      </c>
      <c r="BG10" s="8">
        <v>3811606</v>
      </c>
      <c r="BH10" s="8">
        <v>3830343</v>
      </c>
      <c r="BI10" s="8">
        <v>3849174</v>
      </c>
      <c r="BJ10" s="8">
        <v>5877441</v>
      </c>
      <c r="BK10" s="8">
        <v>5906334</v>
      </c>
      <c r="BL10" s="8">
        <v>5935371</v>
      </c>
      <c r="BM10" s="8">
        <v>2070418</v>
      </c>
      <c r="BN10" s="8">
        <v>2080596</v>
      </c>
      <c r="BO10" s="8">
        <v>2090825</v>
      </c>
      <c r="BP10" s="8">
        <f t="shared" si="7"/>
        <v>63611671</v>
      </c>
      <c r="BQ10" s="8">
        <f t="shared" si="8"/>
        <v>63924381</v>
      </c>
      <c r="BR10" s="8">
        <f t="shared" si="9"/>
        <v>64238654</v>
      </c>
      <c r="BS10" s="8"/>
      <c r="BT10" s="8"/>
      <c r="BU10" s="8"/>
    </row>
    <row r="11" spans="1:73" x14ac:dyDescent="0.2">
      <c r="A11" s="33" t="s">
        <v>19</v>
      </c>
      <c r="B11" s="30" t="s">
        <v>38</v>
      </c>
      <c r="C11" s="12"/>
      <c r="D11" s="12"/>
      <c r="E11" s="12">
        <f>2235992-72165</f>
        <v>2163827</v>
      </c>
      <c r="F11" s="12">
        <f>2235992-35723</f>
        <v>2200269</v>
      </c>
      <c r="G11" s="12">
        <f>2235992+902</f>
        <v>2236894</v>
      </c>
      <c r="H11" s="8">
        <v>2449610</v>
      </c>
      <c r="I11" s="8">
        <v>2449610</v>
      </c>
      <c r="J11" s="8">
        <v>2449610</v>
      </c>
      <c r="K11" s="8">
        <v>1312909</v>
      </c>
      <c r="L11" s="8">
        <v>1312909</v>
      </c>
      <c r="M11" s="8">
        <v>1312909</v>
      </c>
      <c r="N11" s="8">
        <v>1275149</v>
      </c>
      <c r="O11" s="8">
        <v>1275149</v>
      </c>
      <c r="P11" s="8">
        <v>1275149</v>
      </c>
      <c r="Q11" s="13">
        <f t="shared" si="11"/>
        <v>7201495</v>
      </c>
      <c r="R11" s="13">
        <f t="shared" si="12"/>
        <v>7237937</v>
      </c>
      <c r="S11" s="13">
        <f t="shared" si="13"/>
        <v>7274562</v>
      </c>
      <c r="T11" s="45">
        <f>3343406-32605</f>
        <v>3310801</v>
      </c>
      <c r="U11" s="45">
        <f>3343406-16139</f>
        <v>3327267</v>
      </c>
      <c r="V11" s="46">
        <f>3359955-16139</f>
        <v>3343816</v>
      </c>
      <c r="W11" s="8">
        <v>8588018</v>
      </c>
      <c r="X11" s="8">
        <v>8630681</v>
      </c>
      <c r="Y11" s="8">
        <v>8673557</v>
      </c>
      <c r="Z11" s="8">
        <v>919023</v>
      </c>
      <c r="AA11" s="8">
        <v>923631</v>
      </c>
      <c r="AB11" s="8">
        <v>928262</v>
      </c>
      <c r="AC11" s="8">
        <v>1710164</v>
      </c>
      <c r="AD11" s="8">
        <v>1718697</v>
      </c>
      <c r="AE11" s="8">
        <v>1727273</v>
      </c>
      <c r="AF11" s="8">
        <v>1589107</v>
      </c>
      <c r="AG11" s="8">
        <v>1597156</v>
      </c>
      <c r="AH11" s="8">
        <v>1605244</v>
      </c>
      <c r="AI11" s="8">
        <v>3981445</v>
      </c>
      <c r="AJ11" s="8">
        <v>4001275</v>
      </c>
      <c r="AK11" s="8">
        <v>4021205</v>
      </c>
      <c r="AL11" s="8">
        <v>3862387</v>
      </c>
      <c r="AM11" s="8">
        <v>3881376</v>
      </c>
      <c r="AN11" s="8">
        <v>3900522</v>
      </c>
      <c r="AO11" s="8">
        <v>3742917</v>
      </c>
      <c r="AP11" s="8">
        <v>3761720</v>
      </c>
      <c r="AQ11" s="8">
        <v>3780617</v>
      </c>
      <c r="AR11" s="8">
        <v>3685580</v>
      </c>
      <c r="AS11" s="8">
        <v>3703964</v>
      </c>
      <c r="AT11" s="8">
        <v>3722440</v>
      </c>
      <c r="AU11" s="8">
        <v>4049130</v>
      </c>
      <c r="AV11" s="8">
        <v>4069212</v>
      </c>
      <c r="AW11" s="8">
        <v>4089393</v>
      </c>
      <c r="AX11" s="45">
        <f>6260581</f>
        <v>6260581</v>
      </c>
      <c r="AY11" s="45">
        <f>6291738</f>
        <v>6291738</v>
      </c>
      <c r="AZ11" s="45">
        <f>6323050</f>
        <v>6323050</v>
      </c>
      <c r="BA11" s="8">
        <v>1312774</v>
      </c>
      <c r="BB11" s="8">
        <v>1319387</v>
      </c>
      <c r="BC11" s="8">
        <v>1326032</v>
      </c>
      <c r="BD11" s="8">
        <v>9316642</v>
      </c>
      <c r="BE11" s="8">
        <v>9363338</v>
      </c>
      <c r="BF11" s="8">
        <v>9410269</v>
      </c>
      <c r="BG11" s="8">
        <v>3765871</v>
      </c>
      <c r="BH11" s="8">
        <v>3784608</v>
      </c>
      <c r="BI11" s="8">
        <v>3803439</v>
      </c>
      <c r="BJ11" s="8">
        <v>5757526</v>
      </c>
      <c r="BK11" s="8">
        <v>5786419</v>
      </c>
      <c r="BL11" s="8">
        <v>5815456</v>
      </c>
      <c r="BM11" s="8">
        <v>2038334</v>
      </c>
      <c r="BN11" s="8">
        <v>2048512</v>
      </c>
      <c r="BO11" s="8">
        <v>2058741</v>
      </c>
      <c r="BP11" s="8">
        <f t="shared" si="7"/>
        <v>71091795</v>
      </c>
      <c r="BQ11" s="8">
        <f t="shared" si="8"/>
        <v>71446918</v>
      </c>
      <c r="BR11" s="8">
        <f t="shared" si="9"/>
        <v>71803878</v>
      </c>
      <c r="BS11" s="8"/>
      <c r="BT11" s="8"/>
      <c r="BU11" s="8"/>
    </row>
    <row r="12" spans="1:73" x14ac:dyDescent="0.2">
      <c r="A12" s="33" t="s">
        <v>27</v>
      </c>
      <c r="B12" s="30" t="s">
        <v>37</v>
      </c>
      <c r="C12" s="12"/>
      <c r="D12" s="12"/>
      <c r="E12" s="12">
        <v>43671</v>
      </c>
      <c r="F12" s="12">
        <v>43671</v>
      </c>
      <c r="G12" s="12">
        <v>43671</v>
      </c>
      <c r="H12" s="8">
        <v>34169</v>
      </c>
      <c r="I12" s="8">
        <v>34169</v>
      </c>
      <c r="J12" s="8">
        <v>34169</v>
      </c>
      <c r="K12" s="8">
        <v>33842</v>
      </c>
      <c r="L12" s="8">
        <v>33842</v>
      </c>
      <c r="M12" s="8">
        <v>33842</v>
      </c>
      <c r="N12" s="8">
        <v>24773</v>
      </c>
      <c r="O12" s="8">
        <v>24773</v>
      </c>
      <c r="P12" s="8">
        <v>24773</v>
      </c>
      <c r="Q12" s="13">
        <f t="shared" si="11"/>
        <v>136455</v>
      </c>
      <c r="R12" s="13">
        <f t="shared" si="12"/>
        <v>136455</v>
      </c>
      <c r="S12" s="13">
        <f t="shared" si="13"/>
        <v>136455</v>
      </c>
      <c r="T12" s="8">
        <v>38820</v>
      </c>
      <c r="U12" s="8">
        <v>38820</v>
      </c>
      <c r="V12" s="25">
        <v>38820</v>
      </c>
      <c r="W12" s="8">
        <v>90441</v>
      </c>
      <c r="X12" s="8">
        <v>90441</v>
      </c>
      <c r="Y12" s="8">
        <v>90441</v>
      </c>
      <c r="Z12" s="8">
        <v>18385</v>
      </c>
      <c r="AA12" s="8">
        <v>18385</v>
      </c>
      <c r="AB12" s="8">
        <v>18385</v>
      </c>
      <c r="AC12" s="8">
        <v>25645</v>
      </c>
      <c r="AD12" s="8">
        <v>25645</v>
      </c>
      <c r="AE12" s="8">
        <v>25645</v>
      </c>
      <c r="AF12" s="8">
        <v>48076</v>
      </c>
      <c r="AG12" s="8">
        <v>48076</v>
      </c>
      <c r="AH12" s="8">
        <v>48076</v>
      </c>
      <c r="AI12" s="8">
        <v>52460</v>
      </c>
      <c r="AJ12" s="8">
        <v>52460</v>
      </c>
      <c r="AK12" s="8">
        <v>52460</v>
      </c>
      <c r="AL12" s="8">
        <v>51271</v>
      </c>
      <c r="AM12" s="8">
        <v>51521</v>
      </c>
      <c r="AN12" s="8">
        <v>51710</v>
      </c>
      <c r="AO12" s="8">
        <v>81997</v>
      </c>
      <c r="AP12" s="8">
        <v>81997</v>
      </c>
      <c r="AQ12" s="8">
        <v>81997</v>
      </c>
      <c r="AR12" s="8">
        <v>54126</v>
      </c>
      <c r="AS12" s="8">
        <v>54126</v>
      </c>
      <c r="AT12" s="8">
        <v>54126</v>
      </c>
      <c r="AU12" s="8">
        <v>35855</v>
      </c>
      <c r="AV12" s="8">
        <v>35855</v>
      </c>
      <c r="AW12" s="8">
        <v>35855</v>
      </c>
      <c r="AX12" s="45">
        <v>77275</v>
      </c>
      <c r="AY12" s="45">
        <v>77275</v>
      </c>
      <c r="AZ12" s="45">
        <v>77275</v>
      </c>
      <c r="BA12" s="8">
        <v>32328</v>
      </c>
      <c r="BB12" s="8">
        <v>32328</v>
      </c>
      <c r="BC12" s="8">
        <v>32328</v>
      </c>
      <c r="BD12" s="8">
        <v>182455</v>
      </c>
      <c r="BE12" s="8">
        <v>182455</v>
      </c>
      <c r="BF12" s="8">
        <v>182455</v>
      </c>
      <c r="BG12" s="8">
        <v>45735</v>
      </c>
      <c r="BH12" s="8">
        <v>45735</v>
      </c>
      <c r="BI12" s="8">
        <v>45735</v>
      </c>
      <c r="BJ12" s="8">
        <v>119915</v>
      </c>
      <c r="BK12" s="8">
        <v>119915</v>
      </c>
      <c r="BL12" s="8">
        <v>119915</v>
      </c>
      <c r="BM12" s="8">
        <v>32084</v>
      </c>
      <c r="BN12" s="8">
        <v>32084</v>
      </c>
      <c r="BO12" s="8">
        <v>32084</v>
      </c>
      <c r="BP12" s="8">
        <f t="shared" si="7"/>
        <v>1123323</v>
      </c>
      <c r="BQ12" s="8">
        <f t="shared" si="8"/>
        <v>1123573</v>
      </c>
      <c r="BR12" s="8">
        <f t="shared" si="9"/>
        <v>1123762</v>
      </c>
      <c r="BS12" s="8"/>
      <c r="BT12" s="8"/>
      <c r="BU12" s="8"/>
    </row>
    <row r="13" spans="1:73" x14ac:dyDescent="0.2">
      <c r="A13" s="33" t="s">
        <v>32</v>
      </c>
      <c r="B13" s="30" t="s">
        <v>44</v>
      </c>
      <c r="C13" s="12"/>
      <c r="D13" s="12"/>
      <c r="E13" s="12">
        <v>75012</v>
      </c>
      <c r="F13" s="12">
        <v>75012</v>
      </c>
      <c r="G13" s="12">
        <v>75012</v>
      </c>
      <c r="H13" s="8"/>
      <c r="I13" s="8"/>
      <c r="J13" s="8"/>
      <c r="K13" s="8"/>
      <c r="L13" s="8"/>
      <c r="M13" s="8"/>
      <c r="N13" s="8"/>
      <c r="O13" s="8"/>
      <c r="P13" s="8"/>
      <c r="Q13" s="13">
        <f t="shared" si="11"/>
        <v>75012</v>
      </c>
      <c r="R13" s="13">
        <f t="shared" si="12"/>
        <v>75012</v>
      </c>
      <c r="S13" s="13">
        <f t="shared" si="13"/>
        <v>75012</v>
      </c>
      <c r="T13" s="8"/>
      <c r="U13" s="8"/>
      <c r="V13" s="25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>
        <f t="shared" si="7"/>
        <v>75012</v>
      </c>
      <c r="BQ13" s="8">
        <f t="shared" si="8"/>
        <v>75012</v>
      </c>
      <c r="BR13" s="8">
        <f t="shared" si="9"/>
        <v>75012</v>
      </c>
      <c r="BS13" s="8"/>
      <c r="BT13" s="8"/>
      <c r="BU13" s="8"/>
    </row>
    <row r="14" spans="1:73" x14ac:dyDescent="0.2">
      <c r="A14" s="34" t="s">
        <v>10</v>
      </c>
      <c r="B14" s="28" t="s">
        <v>11</v>
      </c>
      <c r="C14" s="14"/>
      <c r="D14" s="14"/>
      <c r="E14" s="14">
        <f>E15</f>
        <v>1400638</v>
      </c>
      <c r="F14" s="14">
        <f t="shared" ref="F14:P14" si="19">F15</f>
        <v>1598086</v>
      </c>
      <c r="G14" s="14">
        <f t="shared" si="19"/>
        <v>1599103</v>
      </c>
      <c r="H14" s="14">
        <f t="shared" si="19"/>
        <v>136477</v>
      </c>
      <c r="I14" s="14">
        <f t="shared" si="19"/>
        <v>136477</v>
      </c>
      <c r="J14" s="14">
        <f t="shared" si="19"/>
        <v>136477</v>
      </c>
      <c r="K14" s="14">
        <f t="shared" si="19"/>
        <v>91135</v>
      </c>
      <c r="L14" s="14">
        <f t="shared" si="19"/>
        <v>91135</v>
      </c>
      <c r="M14" s="14">
        <f t="shared" si="19"/>
        <v>91135</v>
      </c>
      <c r="N14" s="14">
        <f t="shared" si="19"/>
        <v>47490</v>
      </c>
      <c r="O14" s="14">
        <f t="shared" si="19"/>
        <v>47490</v>
      </c>
      <c r="P14" s="14">
        <f t="shared" si="19"/>
        <v>47490</v>
      </c>
      <c r="Q14" s="14">
        <f t="shared" si="11"/>
        <v>1675740</v>
      </c>
      <c r="R14" s="14">
        <f t="shared" si="12"/>
        <v>1873188</v>
      </c>
      <c r="S14" s="14">
        <f t="shared" si="13"/>
        <v>1874205</v>
      </c>
      <c r="T14" s="14">
        <f>T15</f>
        <v>235988</v>
      </c>
      <c r="U14" s="14">
        <f t="shared" ref="U14:V14" si="20">U15</f>
        <v>235988</v>
      </c>
      <c r="V14" s="14">
        <f t="shared" si="20"/>
        <v>235988</v>
      </c>
      <c r="W14" s="9">
        <v>461473</v>
      </c>
      <c r="X14" s="9">
        <v>461473</v>
      </c>
      <c r="Y14" s="9">
        <v>461473</v>
      </c>
      <c r="Z14" s="9">
        <v>52364</v>
      </c>
      <c r="AA14" s="9">
        <v>52364</v>
      </c>
      <c r="AB14" s="9">
        <v>52364</v>
      </c>
      <c r="AC14" s="9">
        <v>117181</v>
      </c>
      <c r="AD14" s="9">
        <v>117181</v>
      </c>
      <c r="AE14" s="9">
        <v>117181</v>
      </c>
      <c r="AF14" s="9">
        <v>35699</v>
      </c>
      <c r="AG14" s="9">
        <v>35699</v>
      </c>
      <c r="AH14" s="9">
        <v>35699</v>
      </c>
      <c r="AI14" s="9">
        <v>398878</v>
      </c>
      <c r="AJ14" s="9">
        <v>398878</v>
      </c>
      <c r="AK14" s="9">
        <v>398878</v>
      </c>
      <c r="AL14" s="9">
        <v>275650</v>
      </c>
      <c r="AM14" s="9">
        <v>275650</v>
      </c>
      <c r="AN14" s="9">
        <v>275650</v>
      </c>
      <c r="AO14" s="9">
        <v>179676</v>
      </c>
      <c r="AP14" s="9">
        <v>179676</v>
      </c>
      <c r="AQ14" s="9">
        <v>179676</v>
      </c>
      <c r="AR14" s="9">
        <v>329984</v>
      </c>
      <c r="AS14" s="9">
        <v>329984</v>
      </c>
      <c r="AT14" s="9">
        <v>329984</v>
      </c>
      <c r="AU14" s="9">
        <v>438016</v>
      </c>
      <c r="AV14" s="9">
        <v>438016</v>
      </c>
      <c r="AW14" s="9">
        <v>438016</v>
      </c>
      <c r="AX14" s="9">
        <v>350773</v>
      </c>
      <c r="AY14" s="9">
        <v>350773</v>
      </c>
      <c r="AZ14" s="9">
        <v>350773</v>
      </c>
      <c r="BA14" s="9">
        <v>117181</v>
      </c>
      <c r="BB14" s="9">
        <v>117181</v>
      </c>
      <c r="BC14" s="9">
        <v>117181</v>
      </c>
      <c r="BD14" s="9">
        <v>430149</v>
      </c>
      <c r="BE14" s="9">
        <v>430149</v>
      </c>
      <c r="BF14" s="9">
        <v>430149</v>
      </c>
      <c r="BG14" s="9">
        <v>222685</v>
      </c>
      <c r="BH14" s="9">
        <v>222685</v>
      </c>
      <c r="BI14" s="9">
        <v>222685</v>
      </c>
      <c r="BJ14" s="9">
        <v>684006</v>
      </c>
      <c r="BK14" s="9">
        <v>684006</v>
      </c>
      <c r="BL14" s="9">
        <v>684006</v>
      </c>
      <c r="BM14" s="9">
        <v>177314</v>
      </c>
      <c r="BN14" s="9">
        <v>177314</v>
      </c>
      <c r="BO14" s="9">
        <v>177314</v>
      </c>
      <c r="BP14" s="9">
        <f t="shared" si="7"/>
        <v>6182757</v>
      </c>
      <c r="BQ14" s="9">
        <f t="shared" si="8"/>
        <v>6380205</v>
      </c>
      <c r="BR14" s="9">
        <f t="shared" si="9"/>
        <v>6381222</v>
      </c>
      <c r="BS14" s="8"/>
      <c r="BT14" s="8"/>
      <c r="BU14" s="8"/>
    </row>
    <row r="15" spans="1:73" x14ac:dyDescent="0.2">
      <c r="A15" s="29" t="s">
        <v>36</v>
      </c>
      <c r="B15" s="30" t="s">
        <v>0</v>
      </c>
      <c r="C15" s="12"/>
      <c r="D15" s="12"/>
      <c r="E15" s="13">
        <f>E16+E22</f>
        <v>1400638</v>
      </c>
      <c r="F15" s="13">
        <f t="shared" ref="F15:H15" si="21">F16+F22</f>
        <v>1598086</v>
      </c>
      <c r="G15" s="13">
        <f t="shared" si="21"/>
        <v>1599103</v>
      </c>
      <c r="H15" s="13">
        <f t="shared" si="21"/>
        <v>136477</v>
      </c>
      <c r="I15" s="13">
        <f t="shared" ref="I15:P15" si="22">I16+I22</f>
        <v>136477</v>
      </c>
      <c r="J15" s="13">
        <f t="shared" si="22"/>
        <v>136477</v>
      </c>
      <c r="K15" s="13">
        <f t="shared" si="22"/>
        <v>91135</v>
      </c>
      <c r="L15" s="13">
        <f t="shared" si="22"/>
        <v>91135</v>
      </c>
      <c r="M15" s="13">
        <f t="shared" si="22"/>
        <v>91135</v>
      </c>
      <c r="N15" s="13">
        <f t="shared" si="22"/>
        <v>47490</v>
      </c>
      <c r="O15" s="13">
        <f t="shared" si="22"/>
        <v>47490</v>
      </c>
      <c r="P15" s="13">
        <f t="shared" si="22"/>
        <v>47490</v>
      </c>
      <c r="Q15" s="13">
        <f t="shared" si="11"/>
        <v>1675740</v>
      </c>
      <c r="R15" s="13">
        <f t="shared" si="12"/>
        <v>1873188</v>
      </c>
      <c r="S15" s="13">
        <f t="shared" si="13"/>
        <v>1874205</v>
      </c>
      <c r="T15" s="13">
        <f>T16+T22</f>
        <v>235988</v>
      </c>
      <c r="U15" s="13">
        <f t="shared" ref="U15:V15" si="23">U16+U22</f>
        <v>235988</v>
      </c>
      <c r="V15" s="13">
        <f t="shared" si="23"/>
        <v>235988</v>
      </c>
      <c r="W15" s="8">
        <v>461473</v>
      </c>
      <c r="X15" s="8">
        <v>461473</v>
      </c>
      <c r="Y15" s="8">
        <v>461473</v>
      </c>
      <c r="Z15" s="8">
        <v>52364</v>
      </c>
      <c r="AA15" s="8">
        <v>52364</v>
      </c>
      <c r="AB15" s="8">
        <v>52364</v>
      </c>
      <c r="AC15" s="8">
        <v>117181</v>
      </c>
      <c r="AD15" s="8">
        <v>117181</v>
      </c>
      <c r="AE15" s="8">
        <v>117181</v>
      </c>
      <c r="AF15" s="8">
        <v>35699</v>
      </c>
      <c r="AG15" s="8">
        <v>35699</v>
      </c>
      <c r="AH15" s="8">
        <v>35699</v>
      </c>
      <c r="AI15" s="8">
        <v>398878</v>
      </c>
      <c r="AJ15" s="8">
        <v>398878</v>
      </c>
      <c r="AK15" s="8">
        <v>398878</v>
      </c>
      <c r="AL15" s="8">
        <v>275650</v>
      </c>
      <c r="AM15" s="8">
        <v>275650</v>
      </c>
      <c r="AN15" s="8">
        <v>275650</v>
      </c>
      <c r="AO15" s="8">
        <v>179676</v>
      </c>
      <c r="AP15" s="8">
        <v>179676</v>
      </c>
      <c r="AQ15" s="8">
        <v>179676</v>
      </c>
      <c r="AR15" s="8">
        <v>329984</v>
      </c>
      <c r="AS15" s="8">
        <v>329984</v>
      </c>
      <c r="AT15" s="8">
        <v>329984</v>
      </c>
      <c r="AU15" s="8">
        <v>438016</v>
      </c>
      <c r="AV15" s="8">
        <v>438016</v>
      </c>
      <c r="AW15" s="8">
        <v>438016</v>
      </c>
      <c r="AX15" s="8">
        <v>350773</v>
      </c>
      <c r="AY15" s="8">
        <v>350773</v>
      </c>
      <c r="AZ15" s="8">
        <v>350773</v>
      </c>
      <c r="BA15" s="8">
        <v>117181</v>
      </c>
      <c r="BB15" s="8">
        <v>117181</v>
      </c>
      <c r="BC15" s="8">
        <v>117181</v>
      </c>
      <c r="BD15" s="8">
        <v>430149</v>
      </c>
      <c r="BE15" s="8">
        <v>430149</v>
      </c>
      <c r="BF15" s="8">
        <v>430149</v>
      </c>
      <c r="BG15" s="8">
        <v>222685</v>
      </c>
      <c r="BH15" s="8">
        <v>222685</v>
      </c>
      <c r="BI15" s="8">
        <v>222685</v>
      </c>
      <c r="BJ15" s="8">
        <v>684006</v>
      </c>
      <c r="BK15" s="8">
        <v>684006</v>
      </c>
      <c r="BL15" s="8">
        <v>684006</v>
      </c>
      <c r="BM15" s="8">
        <v>177314</v>
      </c>
      <c r="BN15" s="8">
        <v>177314</v>
      </c>
      <c r="BO15" s="8">
        <v>177314</v>
      </c>
      <c r="BP15" s="8">
        <f t="shared" si="7"/>
        <v>6182757</v>
      </c>
      <c r="BQ15" s="8">
        <f t="shared" si="8"/>
        <v>6380205</v>
      </c>
      <c r="BR15" s="8">
        <f t="shared" si="9"/>
        <v>6381222</v>
      </c>
      <c r="BS15" s="8"/>
      <c r="BT15" s="8"/>
      <c r="BU15" s="8"/>
    </row>
    <row r="16" spans="1:73" x14ac:dyDescent="0.2">
      <c r="A16" s="29">
        <v>3</v>
      </c>
      <c r="B16" s="30" t="s">
        <v>56</v>
      </c>
      <c r="C16" s="12"/>
      <c r="D16" s="12"/>
      <c r="E16" s="13">
        <f>E17+E18+E19+E20+E21</f>
        <v>1243958</v>
      </c>
      <c r="F16" s="13">
        <f t="shared" ref="F16:H16" si="24">F17+F18+F19+F20+F21</f>
        <v>1441406</v>
      </c>
      <c r="G16" s="13">
        <f t="shared" si="24"/>
        <v>1442423</v>
      </c>
      <c r="H16" s="13">
        <f t="shared" si="24"/>
        <v>125477</v>
      </c>
      <c r="I16" s="13">
        <f t="shared" ref="I16:P16" si="25">I17+I18+I19+I20+I21</f>
        <v>125477</v>
      </c>
      <c r="J16" s="13">
        <f t="shared" si="25"/>
        <v>125477</v>
      </c>
      <c r="K16" s="13">
        <f t="shared" si="25"/>
        <v>87135</v>
      </c>
      <c r="L16" s="13">
        <f t="shared" si="25"/>
        <v>87135</v>
      </c>
      <c r="M16" s="13">
        <f t="shared" si="25"/>
        <v>87135</v>
      </c>
      <c r="N16" s="13">
        <f t="shared" si="25"/>
        <v>43200</v>
      </c>
      <c r="O16" s="13">
        <f t="shared" si="25"/>
        <v>43200</v>
      </c>
      <c r="P16" s="13">
        <f t="shared" si="25"/>
        <v>43200</v>
      </c>
      <c r="Q16" s="13">
        <f t="shared" si="11"/>
        <v>1499770</v>
      </c>
      <c r="R16" s="13">
        <f t="shared" si="12"/>
        <v>1697218</v>
      </c>
      <c r="S16" s="13">
        <f t="shared" si="13"/>
        <v>1698235</v>
      </c>
      <c r="T16" s="13">
        <f>T17+T18+T19+T20+T21</f>
        <v>235988</v>
      </c>
      <c r="U16" s="13">
        <f t="shared" ref="U16:V16" si="26">U17+U18+U19+U20+U21</f>
        <v>235988</v>
      </c>
      <c r="V16" s="13">
        <f t="shared" si="26"/>
        <v>235988</v>
      </c>
      <c r="W16" s="8">
        <v>461473</v>
      </c>
      <c r="X16" s="8">
        <v>461473</v>
      </c>
      <c r="Y16" s="8">
        <v>461473</v>
      </c>
      <c r="Z16" s="8">
        <v>52364</v>
      </c>
      <c r="AA16" s="8">
        <v>52364</v>
      </c>
      <c r="AB16" s="8">
        <v>52364</v>
      </c>
      <c r="AC16" s="8">
        <v>105681</v>
      </c>
      <c r="AD16" s="8">
        <v>105681</v>
      </c>
      <c r="AE16" s="8">
        <v>105681</v>
      </c>
      <c r="AF16" s="8">
        <v>35699</v>
      </c>
      <c r="AG16" s="8">
        <v>35699</v>
      </c>
      <c r="AH16" s="8">
        <v>35699</v>
      </c>
      <c r="AI16" s="8">
        <v>355178</v>
      </c>
      <c r="AJ16" s="8">
        <v>355178</v>
      </c>
      <c r="AK16" s="8">
        <v>355178</v>
      </c>
      <c r="AL16" s="8">
        <v>209707</v>
      </c>
      <c r="AM16" s="8">
        <v>209707</v>
      </c>
      <c r="AN16" s="8">
        <v>209707</v>
      </c>
      <c r="AO16" s="8">
        <v>179676</v>
      </c>
      <c r="AP16" s="8">
        <v>179676</v>
      </c>
      <c r="AQ16" s="8">
        <v>179676</v>
      </c>
      <c r="AR16" s="8">
        <v>316848</v>
      </c>
      <c r="AS16" s="8">
        <v>316848</v>
      </c>
      <c r="AT16" s="8">
        <v>316848</v>
      </c>
      <c r="AU16" s="8">
        <v>381516</v>
      </c>
      <c r="AV16" s="8">
        <v>381516</v>
      </c>
      <c r="AW16" s="8">
        <v>381516</v>
      </c>
      <c r="AX16" s="8">
        <v>350773</v>
      </c>
      <c r="AY16" s="8">
        <v>350773</v>
      </c>
      <c r="AZ16" s="8">
        <v>350773</v>
      </c>
      <c r="BA16" s="8"/>
      <c r="BB16" s="8"/>
      <c r="BC16" s="8"/>
      <c r="BD16" s="8">
        <v>430149</v>
      </c>
      <c r="BE16" s="8">
        <v>430149</v>
      </c>
      <c r="BF16" s="8">
        <v>430149</v>
      </c>
      <c r="BG16" s="8">
        <v>198785</v>
      </c>
      <c r="BH16" s="8">
        <v>198785</v>
      </c>
      <c r="BI16" s="8">
        <v>198785</v>
      </c>
      <c r="BJ16" s="8">
        <v>594006</v>
      </c>
      <c r="BK16" s="8">
        <v>594006</v>
      </c>
      <c r="BL16" s="8">
        <v>594006</v>
      </c>
      <c r="BM16" s="8"/>
      <c r="BN16" s="8"/>
      <c r="BO16" s="8"/>
      <c r="BP16" s="8">
        <f t="shared" si="7"/>
        <v>5407613</v>
      </c>
      <c r="BQ16" s="8">
        <f t="shared" si="8"/>
        <v>5605061</v>
      </c>
      <c r="BR16" s="8">
        <f t="shared" si="9"/>
        <v>5606078</v>
      </c>
      <c r="BS16" s="8"/>
      <c r="BT16" s="8"/>
      <c r="BU16" s="8"/>
    </row>
    <row r="17" spans="1:73" x14ac:dyDescent="0.2">
      <c r="A17" s="33" t="s">
        <v>19</v>
      </c>
      <c r="B17" s="30" t="s">
        <v>38</v>
      </c>
      <c r="C17" s="12"/>
      <c r="D17" s="12"/>
      <c r="E17" s="12">
        <v>220000</v>
      </c>
      <c r="F17" s="12">
        <f>220000+62447</f>
        <v>282447</v>
      </c>
      <c r="G17" s="12">
        <f>220000+63464</f>
        <v>283464</v>
      </c>
      <c r="H17" s="8"/>
      <c r="I17" s="8"/>
      <c r="J17" s="8"/>
      <c r="K17" s="8">
        <v>0</v>
      </c>
      <c r="L17" s="8">
        <v>0</v>
      </c>
      <c r="M17" s="8">
        <v>0</v>
      </c>
      <c r="N17" s="8"/>
      <c r="O17" s="8"/>
      <c r="P17" s="8"/>
      <c r="Q17" s="13">
        <f t="shared" si="11"/>
        <v>220000</v>
      </c>
      <c r="R17" s="13">
        <f t="shared" si="12"/>
        <v>282447</v>
      </c>
      <c r="S17" s="13">
        <f t="shared" si="13"/>
        <v>283464</v>
      </c>
      <c r="T17" s="45">
        <v>32605</v>
      </c>
      <c r="U17" s="45">
        <v>16139</v>
      </c>
      <c r="V17" s="46">
        <v>16139</v>
      </c>
      <c r="W17" s="8"/>
      <c r="X17" s="8"/>
      <c r="Y17" s="8"/>
      <c r="Z17" s="8"/>
      <c r="AA17" s="8"/>
      <c r="AB17" s="8"/>
      <c r="AC17" s="8">
        <v>7000</v>
      </c>
      <c r="AD17" s="8">
        <v>7000</v>
      </c>
      <c r="AE17" s="8">
        <v>7000</v>
      </c>
      <c r="AF17" s="8"/>
      <c r="AG17" s="8"/>
      <c r="AH17" s="8"/>
      <c r="AI17" s="8">
        <v>0</v>
      </c>
      <c r="AJ17" s="8">
        <v>0</v>
      </c>
      <c r="AK17" s="8">
        <v>0</v>
      </c>
      <c r="AL17" s="8"/>
      <c r="AM17" s="8"/>
      <c r="AN17" s="8"/>
      <c r="AO17" s="8"/>
      <c r="AP17" s="8"/>
      <c r="AQ17" s="8"/>
      <c r="AR17" s="8">
        <v>6116</v>
      </c>
      <c r="AS17" s="8">
        <v>6116</v>
      </c>
      <c r="AT17" s="8">
        <v>6116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>
        <v>0</v>
      </c>
      <c r="BH17" s="8">
        <v>0</v>
      </c>
      <c r="BI17" s="8">
        <v>0</v>
      </c>
      <c r="BJ17" s="8"/>
      <c r="BK17" s="8"/>
      <c r="BL17" s="8"/>
      <c r="BM17" s="8"/>
      <c r="BN17" s="8"/>
      <c r="BO17" s="8"/>
      <c r="BP17" s="8">
        <f t="shared" si="7"/>
        <v>265721</v>
      </c>
      <c r="BQ17" s="8">
        <f t="shared" si="8"/>
        <v>311702</v>
      </c>
      <c r="BR17" s="8">
        <f t="shared" si="9"/>
        <v>312719</v>
      </c>
      <c r="BS17" s="8"/>
      <c r="BT17" s="8"/>
      <c r="BU17" s="8"/>
    </row>
    <row r="18" spans="1:73" x14ac:dyDescent="0.2">
      <c r="A18" s="33" t="s">
        <v>27</v>
      </c>
      <c r="B18" s="30" t="s">
        <v>37</v>
      </c>
      <c r="C18" s="12"/>
      <c r="D18" s="12"/>
      <c r="E18" s="12">
        <f>779609+14999</f>
        <v>794608</v>
      </c>
      <c r="F18" s="12">
        <f>779609+50000+100000</f>
        <v>929609</v>
      </c>
      <c r="G18" s="12">
        <f>779609+50000+100000</f>
        <v>929609</v>
      </c>
      <c r="H18" s="8">
        <v>125027</v>
      </c>
      <c r="I18" s="8">
        <v>125027</v>
      </c>
      <c r="J18" s="8">
        <v>125027</v>
      </c>
      <c r="K18" s="8">
        <v>86135</v>
      </c>
      <c r="L18" s="8">
        <v>86135</v>
      </c>
      <c r="M18" s="8">
        <v>86135</v>
      </c>
      <c r="N18" s="8">
        <v>43100</v>
      </c>
      <c r="O18" s="8">
        <v>43100</v>
      </c>
      <c r="P18" s="8">
        <v>43100</v>
      </c>
      <c r="Q18" s="13">
        <f t="shared" si="11"/>
        <v>1048870</v>
      </c>
      <c r="R18" s="13">
        <f t="shared" si="12"/>
        <v>1183871</v>
      </c>
      <c r="S18" s="13">
        <f t="shared" si="13"/>
        <v>1183871</v>
      </c>
      <c r="T18" s="45">
        <f>192912</f>
        <v>192912</v>
      </c>
      <c r="U18" s="45">
        <f>209378</f>
        <v>209378</v>
      </c>
      <c r="V18" s="46">
        <f>209378</f>
        <v>209378</v>
      </c>
      <c r="W18" s="8">
        <v>461473</v>
      </c>
      <c r="X18" s="8">
        <v>461473</v>
      </c>
      <c r="Y18" s="8">
        <v>461473</v>
      </c>
      <c r="Z18" s="8">
        <v>52364</v>
      </c>
      <c r="AA18" s="8">
        <v>52364</v>
      </c>
      <c r="AB18" s="8">
        <v>52364</v>
      </c>
      <c r="AC18" s="8">
        <v>90681</v>
      </c>
      <c r="AD18" s="8">
        <v>90681</v>
      </c>
      <c r="AE18" s="8">
        <v>90681</v>
      </c>
      <c r="AF18" s="8">
        <v>35699</v>
      </c>
      <c r="AG18" s="8">
        <v>35699</v>
      </c>
      <c r="AH18" s="8">
        <v>35699</v>
      </c>
      <c r="AI18" s="8">
        <v>354178</v>
      </c>
      <c r="AJ18" s="8">
        <v>354178</v>
      </c>
      <c r="AK18" s="8">
        <v>354178</v>
      </c>
      <c r="AL18" s="8">
        <v>209707</v>
      </c>
      <c r="AM18" s="8">
        <v>209707</v>
      </c>
      <c r="AN18" s="8">
        <v>209707</v>
      </c>
      <c r="AO18" s="8">
        <v>179676</v>
      </c>
      <c r="AP18" s="8">
        <v>179676</v>
      </c>
      <c r="AQ18" s="8">
        <v>179676</v>
      </c>
      <c r="AR18" s="8">
        <v>309637</v>
      </c>
      <c r="AS18" s="8">
        <v>309637</v>
      </c>
      <c r="AT18" s="8">
        <v>309637</v>
      </c>
      <c r="AU18" s="8">
        <v>380116</v>
      </c>
      <c r="AV18" s="8">
        <v>380116</v>
      </c>
      <c r="AW18" s="8">
        <v>380116</v>
      </c>
      <c r="AX18" s="8">
        <v>350773</v>
      </c>
      <c r="AY18" s="8">
        <v>350773</v>
      </c>
      <c r="AZ18" s="8">
        <v>350773</v>
      </c>
      <c r="BA18" s="8">
        <v>113161</v>
      </c>
      <c r="BB18" s="8">
        <v>113161</v>
      </c>
      <c r="BC18" s="8">
        <v>113161</v>
      </c>
      <c r="BD18" s="8">
        <v>415615</v>
      </c>
      <c r="BE18" s="8">
        <v>414881</v>
      </c>
      <c r="BF18" s="8">
        <v>414381</v>
      </c>
      <c r="BG18" s="8">
        <v>198585</v>
      </c>
      <c r="BH18" s="8">
        <v>198585</v>
      </c>
      <c r="BI18" s="8">
        <v>198585</v>
      </c>
      <c r="BJ18" s="8">
        <v>589906</v>
      </c>
      <c r="BK18" s="8">
        <v>589906</v>
      </c>
      <c r="BL18" s="8">
        <v>589906</v>
      </c>
      <c r="BM18" s="8">
        <v>153860</v>
      </c>
      <c r="BN18" s="8">
        <v>153860</v>
      </c>
      <c r="BO18" s="8">
        <v>153860</v>
      </c>
      <c r="BP18" s="8">
        <f t="shared" si="7"/>
        <v>5137213</v>
      </c>
      <c r="BQ18" s="8">
        <f t="shared" si="8"/>
        <v>5287946</v>
      </c>
      <c r="BR18" s="8">
        <f t="shared" si="9"/>
        <v>5287446</v>
      </c>
      <c r="BS18" s="8"/>
      <c r="BT18" s="8"/>
      <c r="BU18" s="8"/>
    </row>
    <row r="19" spans="1:73" x14ac:dyDescent="0.2">
      <c r="A19" s="33" t="s">
        <v>28</v>
      </c>
      <c r="B19" s="30" t="s">
        <v>39</v>
      </c>
      <c r="C19" s="12"/>
      <c r="D19" s="12"/>
      <c r="E19" s="12">
        <v>9350</v>
      </c>
      <c r="F19" s="12">
        <v>9350</v>
      </c>
      <c r="G19" s="12">
        <v>9350</v>
      </c>
      <c r="H19" s="8">
        <v>450</v>
      </c>
      <c r="I19" s="8">
        <v>450</v>
      </c>
      <c r="J19" s="8">
        <v>450</v>
      </c>
      <c r="K19" s="8">
        <v>1000</v>
      </c>
      <c r="L19" s="8">
        <v>1000</v>
      </c>
      <c r="M19" s="8">
        <v>1000</v>
      </c>
      <c r="N19" s="8">
        <v>100</v>
      </c>
      <c r="O19" s="8">
        <v>100</v>
      </c>
      <c r="P19" s="8">
        <v>100</v>
      </c>
      <c r="Q19" s="13">
        <f t="shared" si="11"/>
        <v>10900</v>
      </c>
      <c r="R19" s="13">
        <f t="shared" si="12"/>
        <v>10900</v>
      </c>
      <c r="S19" s="13">
        <f t="shared" si="13"/>
        <v>10900</v>
      </c>
      <c r="T19" s="8">
        <v>10471</v>
      </c>
      <c r="U19" s="8">
        <v>10471</v>
      </c>
      <c r="V19" s="25">
        <v>10471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>
        <v>1000</v>
      </c>
      <c r="AJ19" s="8">
        <v>1000</v>
      </c>
      <c r="AK19" s="8">
        <v>1000</v>
      </c>
      <c r="AL19" s="8"/>
      <c r="AM19" s="8"/>
      <c r="AN19" s="8"/>
      <c r="AO19" s="8"/>
      <c r="AP19" s="8"/>
      <c r="AQ19" s="8"/>
      <c r="AR19" s="8">
        <v>1095</v>
      </c>
      <c r="AS19" s="8">
        <v>1095</v>
      </c>
      <c r="AT19" s="8">
        <v>1095</v>
      </c>
      <c r="AU19" s="8">
        <v>300</v>
      </c>
      <c r="AV19" s="8">
        <v>300</v>
      </c>
      <c r="AW19" s="8">
        <v>300</v>
      </c>
      <c r="AX19" s="8"/>
      <c r="AY19" s="8"/>
      <c r="AZ19" s="8"/>
      <c r="BA19" s="8">
        <v>878</v>
      </c>
      <c r="BB19" s="8">
        <v>878</v>
      </c>
      <c r="BC19" s="8">
        <v>878</v>
      </c>
      <c r="BD19" s="8">
        <v>6740</v>
      </c>
      <c r="BE19" s="8">
        <v>6740</v>
      </c>
      <c r="BF19" s="8">
        <v>6740</v>
      </c>
      <c r="BG19" s="8">
        <v>200</v>
      </c>
      <c r="BH19" s="8">
        <v>200</v>
      </c>
      <c r="BI19" s="8">
        <v>200</v>
      </c>
      <c r="BJ19" s="8">
        <v>4100</v>
      </c>
      <c r="BK19" s="8">
        <v>4100</v>
      </c>
      <c r="BL19" s="8">
        <v>4100</v>
      </c>
      <c r="BM19" s="8"/>
      <c r="BN19" s="8"/>
      <c r="BO19" s="8"/>
      <c r="BP19" s="8">
        <f t="shared" si="7"/>
        <v>35684</v>
      </c>
      <c r="BQ19" s="8">
        <f t="shared" si="8"/>
        <v>35684</v>
      </c>
      <c r="BR19" s="8">
        <f t="shared" si="9"/>
        <v>35684</v>
      </c>
      <c r="BS19" s="8"/>
      <c r="BT19" s="8"/>
      <c r="BU19" s="8"/>
    </row>
    <row r="20" spans="1:73" x14ac:dyDescent="0.2">
      <c r="A20" s="33" t="s">
        <v>29</v>
      </c>
      <c r="B20" s="30" t="s">
        <v>40</v>
      </c>
      <c r="C20" s="12"/>
      <c r="D20" s="12"/>
      <c r="E20" s="12">
        <v>220000</v>
      </c>
      <c r="F20" s="12">
        <v>220000</v>
      </c>
      <c r="G20" s="12">
        <v>220000</v>
      </c>
      <c r="H20" s="8"/>
      <c r="I20" s="8"/>
      <c r="J20" s="8"/>
      <c r="K20" s="8"/>
      <c r="L20" s="8"/>
      <c r="M20" s="8"/>
      <c r="N20" s="8"/>
      <c r="O20" s="8"/>
      <c r="P20" s="8"/>
      <c r="Q20" s="13">
        <f t="shared" si="11"/>
        <v>220000</v>
      </c>
      <c r="R20" s="13">
        <f t="shared" si="12"/>
        <v>220000</v>
      </c>
      <c r="S20" s="13">
        <f t="shared" si="13"/>
        <v>220000</v>
      </c>
      <c r="T20" s="8"/>
      <c r="U20" s="8"/>
      <c r="V20" s="25"/>
      <c r="W20" s="8"/>
      <c r="X20" s="8"/>
      <c r="Y20" s="8"/>
      <c r="Z20" s="8"/>
      <c r="AA20" s="8"/>
      <c r="AB20" s="8"/>
      <c r="AC20" s="8">
        <v>8000</v>
      </c>
      <c r="AD20" s="8">
        <v>8000</v>
      </c>
      <c r="AE20" s="8">
        <v>8000</v>
      </c>
      <c r="AF20" s="8"/>
      <c r="AG20" s="8"/>
      <c r="AH20" s="8"/>
      <c r="AI20" s="8">
        <v>0</v>
      </c>
      <c r="AJ20" s="8">
        <v>0</v>
      </c>
      <c r="AK20" s="8">
        <v>0</v>
      </c>
      <c r="AL20" s="8"/>
      <c r="AM20" s="8"/>
      <c r="AN20" s="8"/>
      <c r="AO20" s="8"/>
      <c r="AP20" s="8"/>
      <c r="AQ20" s="8"/>
      <c r="AR20" s="8"/>
      <c r="AS20" s="8"/>
      <c r="AT20" s="8"/>
      <c r="AU20" s="8">
        <v>1100</v>
      </c>
      <c r="AV20" s="8">
        <v>1100</v>
      </c>
      <c r="AW20" s="8">
        <v>1100</v>
      </c>
      <c r="AX20" s="8"/>
      <c r="AY20" s="8"/>
      <c r="AZ20" s="8"/>
      <c r="BA20" s="8"/>
      <c r="BB20" s="8"/>
      <c r="BC20" s="8"/>
      <c r="BD20" s="8">
        <v>2528</v>
      </c>
      <c r="BE20" s="8">
        <v>2528</v>
      </c>
      <c r="BF20" s="8">
        <v>2528</v>
      </c>
      <c r="BG20" s="8">
        <v>0</v>
      </c>
      <c r="BH20" s="8">
        <v>0</v>
      </c>
      <c r="BI20" s="8">
        <v>0</v>
      </c>
      <c r="BJ20" s="8"/>
      <c r="BK20" s="8"/>
      <c r="BL20" s="8"/>
      <c r="BM20" s="8">
        <v>3985</v>
      </c>
      <c r="BN20" s="8">
        <v>3985</v>
      </c>
      <c r="BO20" s="8">
        <v>3985</v>
      </c>
      <c r="BP20" s="8">
        <f t="shared" si="7"/>
        <v>235613</v>
      </c>
      <c r="BQ20" s="8">
        <f t="shared" si="8"/>
        <v>235613</v>
      </c>
      <c r="BR20" s="8">
        <f t="shared" si="9"/>
        <v>235613</v>
      </c>
      <c r="BS20" s="8"/>
      <c r="BT20" s="8"/>
      <c r="BU20" s="8"/>
    </row>
    <row r="21" spans="1:73" x14ac:dyDescent="0.2">
      <c r="A21" s="33" t="s">
        <v>32</v>
      </c>
      <c r="B21" s="30" t="s">
        <v>44</v>
      </c>
      <c r="C21" s="12"/>
      <c r="D21" s="12"/>
      <c r="E21" s="12">
        <v>0</v>
      </c>
      <c r="F21" s="12">
        <v>0</v>
      </c>
      <c r="G21" s="12">
        <v>0</v>
      </c>
      <c r="H21" s="8"/>
      <c r="I21" s="8"/>
      <c r="J21" s="8"/>
      <c r="K21" s="8"/>
      <c r="L21" s="8"/>
      <c r="M21" s="8"/>
      <c r="N21" s="8"/>
      <c r="O21" s="8"/>
      <c r="P21" s="8"/>
      <c r="Q21" s="13">
        <f t="shared" si="11"/>
        <v>0</v>
      </c>
      <c r="R21" s="13">
        <f t="shared" si="12"/>
        <v>0</v>
      </c>
      <c r="S21" s="13">
        <f t="shared" si="13"/>
        <v>0</v>
      </c>
      <c r="T21" s="8"/>
      <c r="U21" s="8"/>
      <c r="V21" s="25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>
        <v>0</v>
      </c>
      <c r="AJ21" s="8">
        <v>0</v>
      </c>
      <c r="AK21" s="8">
        <v>0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>
        <f t="shared" si="7"/>
        <v>0</v>
      </c>
      <c r="BQ21" s="8">
        <f t="shared" si="8"/>
        <v>0</v>
      </c>
      <c r="BR21" s="8">
        <f t="shared" si="9"/>
        <v>0</v>
      </c>
      <c r="BS21" s="8"/>
      <c r="BT21" s="8"/>
      <c r="BU21" s="8"/>
    </row>
    <row r="22" spans="1:73" x14ac:dyDescent="0.2">
      <c r="A22" s="29">
        <v>4</v>
      </c>
      <c r="B22" s="30" t="s">
        <v>62</v>
      </c>
      <c r="C22" s="12"/>
      <c r="D22" s="12"/>
      <c r="E22" s="13">
        <f>E23+E24+E25+E26</f>
        <v>156680</v>
      </c>
      <c r="F22" s="13">
        <f t="shared" ref="F22:P22" si="27">F23+F24+F25+F26</f>
        <v>156680</v>
      </c>
      <c r="G22" s="13">
        <f t="shared" si="27"/>
        <v>156680</v>
      </c>
      <c r="H22" s="13">
        <f t="shared" si="27"/>
        <v>11000</v>
      </c>
      <c r="I22" s="13">
        <f t="shared" si="27"/>
        <v>11000</v>
      </c>
      <c r="J22" s="13">
        <f t="shared" si="27"/>
        <v>11000</v>
      </c>
      <c r="K22" s="13">
        <f t="shared" si="27"/>
        <v>4000</v>
      </c>
      <c r="L22" s="13">
        <f t="shared" si="27"/>
        <v>4000</v>
      </c>
      <c r="M22" s="13">
        <f t="shared" si="27"/>
        <v>4000</v>
      </c>
      <c r="N22" s="13">
        <f t="shared" si="27"/>
        <v>4290</v>
      </c>
      <c r="O22" s="13">
        <f t="shared" si="27"/>
        <v>4290</v>
      </c>
      <c r="P22" s="13">
        <f t="shared" si="27"/>
        <v>4290</v>
      </c>
      <c r="Q22" s="13">
        <f t="shared" si="11"/>
        <v>175970</v>
      </c>
      <c r="R22" s="13">
        <f t="shared" si="12"/>
        <v>175970</v>
      </c>
      <c r="S22" s="13">
        <f t="shared" si="13"/>
        <v>175970</v>
      </c>
      <c r="T22" s="13">
        <f>T23+T24+T25+T26</f>
        <v>0</v>
      </c>
      <c r="U22" s="13">
        <f t="shared" ref="U22:V22" si="28">U23+U24+U25+U26</f>
        <v>0</v>
      </c>
      <c r="V22" s="13">
        <f t="shared" si="28"/>
        <v>0</v>
      </c>
      <c r="W22" s="8"/>
      <c r="X22" s="8"/>
      <c r="Y22" s="8"/>
      <c r="Z22" s="8"/>
      <c r="AA22" s="8"/>
      <c r="AB22" s="8"/>
      <c r="AC22" s="8">
        <v>11500</v>
      </c>
      <c r="AD22" s="8">
        <v>11500</v>
      </c>
      <c r="AE22" s="8">
        <v>11500</v>
      </c>
      <c r="AF22" s="8"/>
      <c r="AG22" s="8"/>
      <c r="AH22" s="8"/>
      <c r="AI22" s="8">
        <v>43700</v>
      </c>
      <c r="AJ22" s="8">
        <v>43700</v>
      </c>
      <c r="AK22" s="8">
        <v>43700</v>
      </c>
      <c r="AL22" s="8">
        <v>65943</v>
      </c>
      <c r="AM22" s="8">
        <v>65943</v>
      </c>
      <c r="AN22" s="8">
        <v>65943</v>
      </c>
      <c r="AO22" s="8"/>
      <c r="AP22" s="8"/>
      <c r="AQ22" s="8"/>
      <c r="AR22" s="8">
        <v>13136</v>
      </c>
      <c r="AS22" s="8">
        <v>13136</v>
      </c>
      <c r="AT22" s="8">
        <v>13136</v>
      </c>
      <c r="AU22" s="8">
        <v>56500</v>
      </c>
      <c r="AV22" s="8">
        <v>56500</v>
      </c>
      <c r="AW22" s="8">
        <v>56500</v>
      </c>
      <c r="AX22" s="8"/>
      <c r="AY22" s="8"/>
      <c r="AZ22" s="8"/>
      <c r="BA22" s="8">
        <v>3142</v>
      </c>
      <c r="BB22" s="8">
        <v>3142</v>
      </c>
      <c r="BC22" s="8">
        <v>3142</v>
      </c>
      <c r="BD22" s="8">
        <v>5266</v>
      </c>
      <c r="BE22" s="8">
        <v>6000</v>
      </c>
      <c r="BF22" s="8">
        <v>6500</v>
      </c>
      <c r="BG22" s="8">
        <v>23900</v>
      </c>
      <c r="BH22" s="8">
        <v>23900</v>
      </c>
      <c r="BI22" s="8">
        <v>23900</v>
      </c>
      <c r="BJ22" s="8">
        <v>90000</v>
      </c>
      <c r="BK22" s="8">
        <v>90000</v>
      </c>
      <c r="BL22" s="8">
        <v>90000</v>
      </c>
      <c r="BM22" s="8">
        <v>19469</v>
      </c>
      <c r="BN22" s="8">
        <v>19469</v>
      </c>
      <c r="BO22" s="8">
        <v>19469</v>
      </c>
      <c r="BP22" s="8">
        <f t="shared" si="7"/>
        <v>508526</v>
      </c>
      <c r="BQ22" s="8">
        <f t="shared" si="8"/>
        <v>509260</v>
      </c>
      <c r="BR22" s="8">
        <f t="shared" si="9"/>
        <v>509760</v>
      </c>
      <c r="BS22" s="8"/>
      <c r="BT22" s="8"/>
      <c r="BU22" s="8"/>
    </row>
    <row r="23" spans="1:73" x14ac:dyDescent="0.2">
      <c r="A23" s="33" t="s">
        <v>30</v>
      </c>
      <c r="B23" s="30" t="s">
        <v>48</v>
      </c>
      <c r="C23" s="12"/>
      <c r="D23" s="12"/>
      <c r="E23" s="12">
        <v>5000</v>
      </c>
      <c r="F23" s="12">
        <v>5000</v>
      </c>
      <c r="G23" s="12">
        <v>5000</v>
      </c>
      <c r="H23" s="8"/>
      <c r="I23" s="8"/>
      <c r="J23" s="8"/>
      <c r="K23" s="8"/>
      <c r="L23" s="8"/>
      <c r="M23" s="8"/>
      <c r="N23" s="8"/>
      <c r="O23" s="8"/>
      <c r="P23" s="8"/>
      <c r="Q23" s="13">
        <f t="shared" si="11"/>
        <v>5000</v>
      </c>
      <c r="R23" s="13">
        <f t="shared" si="12"/>
        <v>5000</v>
      </c>
      <c r="S23" s="13">
        <f t="shared" si="13"/>
        <v>5000</v>
      </c>
      <c r="T23" s="8"/>
      <c r="U23" s="8"/>
      <c r="V23" s="25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>
        <v>1000</v>
      </c>
      <c r="AS23" s="8">
        <v>1000</v>
      </c>
      <c r="AT23" s="8">
        <v>1000</v>
      </c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>
        <v>2000</v>
      </c>
      <c r="BK23" s="8">
        <v>2000</v>
      </c>
      <c r="BL23" s="8">
        <v>2000</v>
      </c>
      <c r="BM23" s="8"/>
      <c r="BN23" s="8"/>
      <c r="BO23" s="8"/>
      <c r="BP23" s="8">
        <f t="shared" si="7"/>
        <v>8000</v>
      </c>
      <c r="BQ23" s="8">
        <f t="shared" si="8"/>
        <v>8000</v>
      </c>
      <c r="BR23" s="8">
        <f t="shared" si="9"/>
        <v>8000</v>
      </c>
      <c r="BS23" s="8"/>
      <c r="BT23" s="8"/>
      <c r="BU23" s="8"/>
    </row>
    <row r="24" spans="1:73" x14ac:dyDescent="0.2">
      <c r="A24" s="33" t="s">
        <v>31</v>
      </c>
      <c r="B24" s="30" t="s">
        <v>41</v>
      </c>
      <c r="C24" s="12"/>
      <c r="D24" s="12"/>
      <c r="E24" s="12">
        <v>136580</v>
      </c>
      <c r="F24" s="12">
        <v>136580</v>
      </c>
      <c r="G24" s="12">
        <v>136580</v>
      </c>
      <c r="H24" s="8">
        <v>11000</v>
      </c>
      <c r="I24" s="8">
        <v>11000</v>
      </c>
      <c r="J24" s="8">
        <v>11000</v>
      </c>
      <c r="K24" s="8">
        <v>4000</v>
      </c>
      <c r="L24" s="8">
        <v>4000</v>
      </c>
      <c r="M24" s="8">
        <v>4000</v>
      </c>
      <c r="N24" s="8">
        <v>4290</v>
      </c>
      <c r="O24" s="8">
        <v>4290</v>
      </c>
      <c r="P24" s="8">
        <v>4290</v>
      </c>
      <c r="Q24" s="13">
        <f t="shared" si="11"/>
        <v>155870</v>
      </c>
      <c r="R24" s="13">
        <f t="shared" si="12"/>
        <v>155870</v>
      </c>
      <c r="S24" s="13">
        <f t="shared" si="13"/>
        <v>155870</v>
      </c>
      <c r="T24" s="8"/>
      <c r="U24" s="8"/>
      <c r="V24" s="25"/>
      <c r="W24" s="8"/>
      <c r="X24" s="8"/>
      <c r="Y24" s="8"/>
      <c r="Z24" s="8"/>
      <c r="AA24" s="8"/>
      <c r="AB24" s="8"/>
      <c r="AC24" s="8">
        <v>11500</v>
      </c>
      <c r="AD24" s="8">
        <v>11500</v>
      </c>
      <c r="AE24" s="8">
        <v>11500</v>
      </c>
      <c r="AF24" s="8"/>
      <c r="AG24" s="8"/>
      <c r="AH24" s="8"/>
      <c r="AI24" s="8">
        <v>43700</v>
      </c>
      <c r="AJ24" s="8">
        <v>43700</v>
      </c>
      <c r="AK24" s="8">
        <v>43700</v>
      </c>
      <c r="AL24" s="8">
        <v>65943</v>
      </c>
      <c r="AM24" s="8">
        <v>65943</v>
      </c>
      <c r="AN24" s="8">
        <v>65943</v>
      </c>
      <c r="AO24" s="8"/>
      <c r="AP24" s="8"/>
      <c r="AQ24" s="8"/>
      <c r="AR24" s="8">
        <v>12136</v>
      </c>
      <c r="AS24" s="8">
        <v>12136</v>
      </c>
      <c r="AT24" s="8">
        <v>12136</v>
      </c>
      <c r="AU24" s="8">
        <v>56500</v>
      </c>
      <c r="AV24" s="8">
        <v>56500</v>
      </c>
      <c r="AW24" s="8">
        <v>56500</v>
      </c>
      <c r="AX24" s="8"/>
      <c r="AY24" s="8"/>
      <c r="AZ24" s="8"/>
      <c r="BA24" s="8">
        <v>3142</v>
      </c>
      <c r="BB24" s="8">
        <v>3142</v>
      </c>
      <c r="BC24" s="8">
        <v>3142</v>
      </c>
      <c r="BD24" s="8">
        <v>5266</v>
      </c>
      <c r="BE24" s="8">
        <v>6000</v>
      </c>
      <c r="BF24" s="8">
        <v>6500</v>
      </c>
      <c r="BG24" s="8">
        <v>23900</v>
      </c>
      <c r="BH24" s="8">
        <v>23900</v>
      </c>
      <c r="BI24" s="8">
        <v>23900</v>
      </c>
      <c r="BJ24" s="8">
        <v>88000</v>
      </c>
      <c r="BK24" s="8">
        <v>88000</v>
      </c>
      <c r="BL24" s="8">
        <v>88000</v>
      </c>
      <c r="BM24" s="8">
        <v>19469</v>
      </c>
      <c r="BN24" s="8">
        <v>19469</v>
      </c>
      <c r="BO24" s="8">
        <v>19469</v>
      </c>
      <c r="BP24" s="8">
        <f t="shared" si="7"/>
        <v>485426</v>
      </c>
      <c r="BQ24" s="8">
        <f t="shared" si="8"/>
        <v>486160</v>
      </c>
      <c r="BR24" s="8">
        <f t="shared" si="9"/>
        <v>486660</v>
      </c>
      <c r="BS24" s="8"/>
      <c r="BT24" s="8"/>
      <c r="BU24" s="8"/>
    </row>
    <row r="25" spans="1:73" x14ac:dyDescent="0.2">
      <c r="A25" s="33">
        <v>43</v>
      </c>
      <c r="B25" s="30" t="s">
        <v>63</v>
      </c>
      <c r="C25" s="12"/>
      <c r="D25" s="12"/>
      <c r="E25" s="12">
        <v>100</v>
      </c>
      <c r="F25" s="12">
        <v>100</v>
      </c>
      <c r="G25" s="12">
        <v>100</v>
      </c>
      <c r="H25" s="8"/>
      <c r="I25" s="8"/>
      <c r="J25" s="8"/>
      <c r="K25" s="8"/>
      <c r="L25" s="8"/>
      <c r="M25" s="8"/>
      <c r="N25" s="8"/>
      <c r="O25" s="8"/>
      <c r="P25" s="8"/>
      <c r="Q25" s="13">
        <f t="shared" si="11"/>
        <v>100</v>
      </c>
      <c r="R25" s="13">
        <f t="shared" si="12"/>
        <v>100</v>
      </c>
      <c r="S25" s="13">
        <f t="shared" si="13"/>
        <v>100</v>
      </c>
      <c r="T25" s="8"/>
      <c r="U25" s="8"/>
      <c r="V25" s="25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>
        <f t="shared" si="7"/>
        <v>100</v>
      </c>
      <c r="BQ25" s="8">
        <f t="shared" si="8"/>
        <v>100</v>
      </c>
      <c r="BR25" s="8">
        <f t="shared" si="9"/>
        <v>100</v>
      </c>
      <c r="BS25" s="8"/>
      <c r="BT25" s="8"/>
      <c r="BU25" s="8"/>
    </row>
    <row r="26" spans="1:73" x14ac:dyDescent="0.2">
      <c r="A26" s="33" t="s">
        <v>33</v>
      </c>
      <c r="B26" s="30" t="s">
        <v>42</v>
      </c>
      <c r="C26" s="12"/>
      <c r="D26" s="12"/>
      <c r="E26" s="12">
        <v>15000</v>
      </c>
      <c r="F26" s="12">
        <v>15000</v>
      </c>
      <c r="G26" s="12">
        <v>15000</v>
      </c>
      <c r="H26" s="8"/>
      <c r="I26" s="8"/>
      <c r="J26" s="8"/>
      <c r="K26" s="8"/>
      <c r="L26" s="8"/>
      <c r="M26" s="8"/>
      <c r="N26" s="8"/>
      <c r="O26" s="8"/>
      <c r="P26" s="8"/>
      <c r="Q26" s="13">
        <f t="shared" si="11"/>
        <v>15000</v>
      </c>
      <c r="R26" s="13">
        <f t="shared" si="12"/>
        <v>15000</v>
      </c>
      <c r="S26" s="13">
        <f t="shared" si="13"/>
        <v>15000</v>
      </c>
      <c r="T26" s="8"/>
      <c r="U26" s="8"/>
      <c r="V26" s="25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>
        <f t="shared" si="7"/>
        <v>15000</v>
      </c>
      <c r="BQ26" s="8">
        <f t="shared" si="8"/>
        <v>15000</v>
      </c>
      <c r="BR26" s="8">
        <f t="shared" si="9"/>
        <v>15000</v>
      </c>
      <c r="BS26" s="8"/>
      <c r="BT26" s="8"/>
      <c r="BU26" s="8"/>
    </row>
    <row r="27" spans="1:73" x14ac:dyDescent="0.2">
      <c r="A27" s="34" t="s">
        <v>21</v>
      </c>
      <c r="B27" s="28" t="s">
        <v>12</v>
      </c>
      <c r="C27" s="14"/>
      <c r="D27" s="14"/>
      <c r="E27" s="14">
        <f>E28+E39+E50+E63+E75</f>
        <v>991203</v>
      </c>
      <c r="F27" s="14">
        <f t="shared" ref="F27:H27" si="29">F28+F39+F50+F63+F75</f>
        <v>717075</v>
      </c>
      <c r="G27" s="14">
        <f t="shared" si="29"/>
        <v>607760</v>
      </c>
      <c r="H27" s="14">
        <f t="shared" si="29"/>
        <v>376650</v>
      </c>
      <c r="I27" s="14">
        <f t="shared" ref="I27:P27" si="30">I28+I39+I50+I63+I75</f>
        <v>374300</v>
      </c>
      <c r="J27" s="14">
        <f t="shared" si="30"/>
        <v>388400</v>
      </c>
      <c r="K27" s="14">
        <f t="shared" si="30"/>
        <v>67950</v>
      </c>
      <c r="L27" s="14">
        <f t="shared" si="30"/>
        <v>68350</v>
      </c>
      <c r="M27" s="14">
        <f t="shared" si="30"/>
        <v>68652</v>
      </c>
      <c r="N27" s="14">
        <f t="shared" si="30"/>
        <v>30000</v>
      </c>
      <c r="O27" s="14">
        <f t="shared" si="30"/>
        <v>30000</v>
      </c>
      <c r="P27" s="14">
        <f t="shared" si="30"/>
        <v>30000</v>
      </c>
      <c r="Q27" s="14">
        <f t="shared" si="11"/>
        <v>1465803</v>
      </c>
      <c r="R27" s="14">
        <f t="shared" si="12"/>
        <v>1189725</v>
      </c>
      <c r="S27" s="14">
        <f t="shared" si="13"/>
        <v>1094812</v>
      </c>
      <c r="T27" s="14">
        <f>T28+T39+T50+T63+T75</f>
        <v>3082391</v>
      </c>
      <c r="U27" s="14">
        <f t="shared" ref="U27:V27" si="31">U28+U39+U50+U63+U75</f>
        <v>3150336</v>
      </c>
      <c r="V27" s="14">
        <f t="shared" si="31"/>
        <v>3150336</v>
      </c>
      <c r="W27" s="9">
        <v>1228027</v>
      </c>
      <c r="X27" s="9">
        <v>1214700</v>
      </c>
      <c r="Y27" s="9">
        <v>1208800</v>
      </c>
      <c r="Z27" s="9">
        <v>643030</v>
      </c>
      <c r="AA27" s="9">
        <v>676760</v>
      </c>
      <c r="AB27" s="9">
        <v>693586</v>
      </c>
      <c r="AC27" s="9">
        <v>1193453</v>
      </c>
      <c r="AD27" s="9">
        <v>584500</v>
      </c>
      <c r="AE27" s="9">
        <v>526000</v>
      </c>
      <c r="AF27" s="9">
        <v>169500</v>
      </c>
      <c r="AG27" s="9">
        <v>157600</v>
      </c>
      <c r="AH27" s="9">
        <v>182700</v>
      </c>
      <c r="AI27" s="9">
        <v>1665584</v>
      </c>
      <c r="AJ27" s="9">
        <v>1595750</v>
      </c>
      <c r="AK27" s="9">
        <v>1590800</v>
      </c>
      <c r="AL27" s="9">
        <v>800374</v>
      </c>
      <c r="AM27" s="9">
        <v>745359</v>
      </c>
      <c r="AN27" s="9">
        <v>745359</v>
      </c>
      <c r="AO27" s="9">
        <v>781503</v>
      </c>
      <c r="AP27" s="9">
        <v>781503</v>
      </c>
      <c r="AQ27" s="9">
        <v>781503</v>
      </c>
      <c r="AR27" s="9">
        <v>773790</v>
      </c>
      <c r="AS27" s="9">
        <v>709444</v>
      </c>
      <c r="AT27" s="9">
        <v>713044</v>
      </c>
      <c r="AU27" s="9">
        <v>1263879</v>
      </c>
      <c r="AV27" s="9">
        <v>940432</v>
      </c>
      <c r="AW27" s="9">
        <v>926545</v>
      </c>
      <c r="AX27" s="9">
        <f>AX28+AX39+AX50</f>
        <v>436457</v>
      </c>
      <c r="AY27" s="9">
        <f t="shared" ref="AY27:AZ27" si="32">AY28+AY39+AY50</f>
        <v>417636</v>
      </c>
      <c r="AZ27" s="9">
        <f t="shared" si="32"/>
        <v>379000</v>
      </c>
      <c r="BA27" s="9">
        <v>196392</v>
      </c>
      <c r="BB27" s="9">
        <v>183072</v>
      </c>
      <c r="BC27" s="9">
        <v>182072</v>
      </c>
      <c r="BD27" s="9">
        <v>3123690</v>
      </c>
      <c r="BE27" s="9">
        <v>2011028</v>
      </c>
      <c r="BF27" s="9">
        <v>1692847</v>
      </c>
      <c r="BG27" s="9">
        <v>1418710</v>
      </c>
      <c r="BH27" s="9">
        <v>1423165</v>
      </c>
      <c r="BI27" s="9">
        <v>1360508</v>
      </c>
      <c r="BJ27" s="9">
        <v>1224483</v>
      </c>
      <c r="BK27" s="9">
        <v>1025399</v>
      </c>
      <c r="BL27" s="9">
        <v>749120</v>
      </c>
      <c r="BM27" s="9">
        <f>BM28+BM39+BM50+BM63+BM75+BM85</f>
        <v>242846</v>
      </c>
      <c r="BN27" s="9">
        <f t="shared" ref="BN27:BO27" si="33">BN28+BN39+BN50+BN63+BN75+BN85</f>
        <v>243122</v>
      </c>
      <c r="BO27" s="9">
        <f t="shared" si="33"/>
        <v>244495</v>
      </c>
      <c r="BP27" s="9">
        <f t="shared" si="7"/>
        <v>19709912</v>
      </c>
      <c r="BQ27" s="9">
        <f t="shared" si="8"/>
        <v>17049531</v>
      </c>
      <c r="BR27" s="9">
        <f t="shared" si="9"/>
        <v>16221527</v>
      </c>
      <c r="BS27" s="8"/>
      <c r="BT27" s="8"/>
      <c r="BU27" s="8"/>
    </row>
    <row r="28" spans="1:73" x14ac:dyDescent="0.2">
      <c r="A28" s="29" t="s">
        <v>19</v>
      </c>
      <c r="B28" s="30" t="s">
        <v>20</v>
      </c>
      <c r="C28" s="12"/>
      <c r="D28" s="12"/>
      <c r="E28" s="13">
        <f>E29+E35</f>
        <v>80000</v>
      </c>
      <c r="F28" s="13">
        <f t="shared" ref="F28:P28" si="34">F29+F35</f>
        <v>55000</v>
      </c>
      <c r="G28" s="13">
        <f t="shared" si="34"/>
        <v>55000</v>
      </c>
      <c r="H28" s="13">
        <f t="shared" si="34"/>
        <v>227220</v>
      </c>
      <c r="I28" s="13">
        <f t="shared" si="34"/>
        <v>231850</v>
      </c>
      <c r="J28" s="13">
        <f t="shared" si="34"/>
        <v>238450</v>
      </c>
      <c r="K28" s="13">
        <f t="shared" si="34"/>
        <v>1250</v>
      </c>
      <c r="L28" s="13">
        <f t="shared" si="34"/>
        <v>1320</v>
      </c>
      <c r="M28" s="13">
        <f t="shared" si="34"/>
        <v>1320</v>
      </c>
      <c r="N28" s="13">
        <f t="shared" si="34"/>
        <v>5000</v>
      </c>
      <c r="O28" s="13">
        <f t="shared" si="34"/>
        <v>5000</v>
      </c>
      <c r="P28" s="13">
        <f t="shared" si="34"/>
        <v>5000</v>
      </c>
      <c r="Q28" s="13">
        <f t="shared" si="11"/>
        <v>313470</v>
      </c>
      <c r="R28" s="13">
        <f t="shared" si="12"/>
        <v>293170</v>
      </c>
      <c r="S28" s="13">
        <f t="shared" si="13"/>
        <v>299770</v>
      </c>
      <c r="T28" s="13">
        <f>T29+T35</f>
        <v>10093</v>
      </c>
      <c r="U28" s="13">
        <f t="shared" ref="U28:V28" si="35">U29+U35</f>
        <v>10093</v>
      </c>
      <c r="V28" s="13">
        <f t="shared" si="35"/>
        <v>10093</v>
      </c>
      <c r="W28" s="8">
        <v>841127</v>
      </c>
      <c r="X28" s="8">
        <v>827450</v>
      </c>
      <c r="Y28" s="8">
        <v>831900</v>
      </c>
      <c r="Z28" s="8"/>
      <c r="AA28" s="8"/>
      <c r="AB28" s="8"/>
      <c r="AC28" s="8">
        <v>51500</v>
      </c>
      <c r="AD28" s="8">
        <v>61000</v>
      </c>
      <c r="AE28" s="8">
        <v>71000</v>
      </c>
      <c r="AF28" s="8">
        <v>2300</v>
      </c>
      <c r="AG28" s="8">
        <v>27000</v>
      </c>
      <c r="AH28" s="8">
        <v>30000</v>
      </c>
      <c r="AI28" s="8">
        <v>106000</v>
      </c>
      <c r="AJ28" s="8">
        <v>106000</v>
      </c>
      <c r="AK28" s="8">
        <v>106000</v>
      </c>
      <c r="AL28" s="8">
        <v>134489</v>
      </c>
      <c r="AM28" s="8">
        <v>134489</v>
      </c>
      <c r="AN28" s="8">
        <v>134489</v>
      </c>
      <c r="AO28" s="8">
        <v>174959</v>
      </c>
      <c r="AP28" s="8">
        <v>174959</v>
      </c>
      <c r="AQ28" s="8">
        <v>174959</v>
      </c>
      <c r="AR28" s="8">
        <v>160246</v>
      </c>
      <c r="AS28" s="8">
        <v>163160</v>
      </c>
      <c r="AT28" s="8">
        <v>163160</v>
      </c>
      <c r="AU28" s="8">
        <v>111335</v>
      </c>
      <c r="AV28" s="8">
        <v>111335</v>
      </c>
      <c r="AW28" s="8">
        <v>111335</v>
      </c>
      <c r="AX28" s="8">
        <v>36000</v>
      </c>
      <c r="AY28" s="8">
        <v>36000</v>
      </c>
      <c r="AZ28" s="8">
        <v>36000</v>
      </c>
      <c r="BA28" s="8">
        <v>18700</v>
      </c>
      <c r="BB28" s="8">
        <v>6380</v>
      </c>
      <c r="BC28" s="8">
        <v>6380</v>
      </c>
      <c r="BD28" s="8">
        <v>550000</v>
      </c>
      <c r="BE28" s="8">
        <v>611000</v>
      </c>
      <c r="BF28" s="8">
        <v>674000</v>
      </c>
      <c r="BG28" s="8">
        <v>30500</v>
      </c>
      <c r="BH28" s="8">
        <v>30500</v>
      </c>
      <c r="BI28" s="8">
        <v>28990</v>
      </c>
      <c r="BJ28" s="8">
        <v>151750</v>
      </c>
      <c r="BK28" s="8">
        <v>151750</v>
      </c>
      <c r="BL28" s="8">
        <v>151750</v>
      </c>
      <c r="BM28" s="8">
        <v>4640</v>
      </c>
      <c r="BN28" s="8">
        <v>4640</v>
      </c>
      <c r="BO28" s="8">
        <v>4640</v>
      </c>
      <c r="BP28" s="8">
        <f t="shared" si="7"/>
        <v>2697109</v>
      </c>
      <c r="BQ28" s="8">
        <f t="shared" si="8"/>
        <v>2748926</v>
      </c>
      <c r="BR28" s="8">
        <f t="shared" si="9"/>
        <v>2834466</v>
      </c>
      <c r="BS28" s="8"/>
      <c r="BT28" s="8"/>
      <c r="BU28" s="8"/>
    </row>
    <row r="29" spans="1:73" x14ac:dyDescent="0.2">
      <c r="A29" s="29">
        <v>3</v>
      </c>
      <c r="B29" s="30" t="s">
        <v>56</v>
      </c>
      <c r="C29" s="12"/>
      <c r="D29" s="12"/>
      <c r="E29" s="13">
        <f>E30+E31+E32+E34+E33</f>
        <v>80000</v>
      </c>
      <c r="F29" s="13">
        <f t="shared" ref="F29:P29" si="36">F30+F31+F32+F34+F33</f>
        <v>55000</v>
      </c>
      <c r="G29" s="13">
        <f t="shared" si="36"/>
        <v>55000</v>
      </c>
      <c r="H29" s="13">
        <f t="shared" si="36"/>
        <v>212620</v>
      </c>
      <c r="I29" s="13">
        <f t="shared" si="36"/>
        <v>217250</v>
      </c>
      <c r="J29" s="13">
        <f t="shared" si="36"/>
        <v>223850</v>
      </c>
      <c r="K29" s="13">
        <f t="shared" si="36"/>
        <v>1250</v>
      </c>
      <c r="L29" s="13">
        <f t="shared" si="36"/>
        <v>1320</v>
      </c>
      <c r="M29" s="13">
        <f t="shared" si="36"/>
        <v>1320</v>
      </c>
      <c r="N29" s="13">
        <f t="shared" si="36"/>
        <v>3500</v>
      </c>
      <c r="O29" s="13">
        <f t="shared" si="36"/>
        <v>3500</v>
      </c>
      <c r="P29" s="13">
        <f t="shared" si="36"/>
        <v>3500</v>
      </c>
      <c r="Q29" s="13">
        <f t="shared" si="11"/>
        <v>297370</v>
      </c>
      <c r="R29" s="13">
        <f t="shared" si="12"/>
        <v>277070</v>
      </c>
      <c r="S29" s="13">
        <f t="shared" si="13"/>
        <v>283670</v>
      </c>
      <c r="T29" s="13">
        <f>T30+T31+T32+T34+T33</f>
        <v>10093</v>
      </c>
      <c r="U29" s="13">
        <f t="shared" ref="U29:V29" si="37">U30+U31+U32+U34+U33</f>
        <v>10093</v>
      </c>
      <c r="V29" s="13">
        <f t="shared" si="37"/>
        <v>10093</v>
      </c>
      <c r="W29" s="8"/>
      <c r="X29" s="8"/>
      <c r="Y29" s="8"/>
      <c r="Z29" s="8"/>
      <c r="AA29" s="8"/>
      <c r="AB29" s="8"/>
      <c r="AC29" s="8">
        <v>51500</v>
      </c>
      <c r="AD29" s="8">
        <v>61000</v>
      </c>
      <c r="AE29" s="8">
        <v>71000</v>
      </c>
      <c r="AF29" s="8">
        <v>23000</v>
      </c>
      <c r="AG29" s="8">
        <v>27000</v>
      </c>
      <c r="AH29" s="8">
        <v>30000</v>
      </c>
      <c r="AI29" s="8">
        <v>93300</v>
      </c>
      <c r="AJ29" s="8">
        <v>93300</v>
      </c>
      <c r="AK29" s="8">
        <v>93300</v>
      </c>
      <c r="AL29" s="8">
        <v>120687</v>
      </c>
      <c r="AM29" s="8">
        <v>120687</v>
      </c>
      <c r="AN29" s="8">
        <v>120687</v>
      </c>
      <c r="AO29" s="8">
        <v>174959</v>
      </c>
      <c r="AP29" s="8">
        <v>174959</v>
      </c>
      <c r="AQ29" s="8">
        <v>174959</v>
      </c>
      <c r="AR29" s="8">
        <v>155246</v>
      </c>
      <c r="AS29" s="8">
        <v>158160</v>
      </c>
      <c r="AT29" s="8">
        <v>158160</v>
      </c>
      <c r="AU29" s="8">
        <v>111335</v>
      </c>
      <c r="AV29" s="8">
        <v>111335</v>
      </c>
      <c r="AW29" s="8">
        <v>111335</v>
      </c>
      <c r="AX29" s="8">
        <v>36000</v>
      </c>
      <c r="AY29" s="8">
        <v>36000</v>
      </c>
      <c r="AZ29" s="8">
        <v>36000</v>
      </c>
      <c r="BA29" s="8"/>
      <c r="BB29" s="8"/>
      <c r="BC29" s="8"/>
      <c r="BD29" s="8"/>
      <c r="BE29" s="8"/>
      <c r="BF29" s="8"/>
      <c r="BG29" s="8">
        <v>28390</v>
      </c>
      <c r="BH29" s="8">
        <v>28390</v>
      </c>
      <c r="BI29" s="8">
        <v>26840</v>
      </c>
      <c r="BJ29" s="8">
        <v>147950</v>
      </c>
      <c r="BK29" s="8">
        <v>147950</v>
      </c>
      <c r="BL29" s="8">
        <v>147950</v>
      </c>
      <c r="BM29" s="8"/>
      <c r="BN29" s="8"/>
      <c r="BO29" s="8"/>
      <c r="BP29" s="8">
        <f t="shared" si="7"/>
        <v>1249830</v>
      </c>
      <c r="BQ29" s="8">
        <f t="shared" si="8"/>
        <v>1245944</v>
      </c>
      <c r="BR29" s="8">
        <f t="shared" si="9"/>
        <v>1263994</v>
      </c>
      <c r="BS29" s="8"/>
      <c r="BT29" s="8"/>
      <c r="BU29" s="8"/>
    </row>
    <row r="30" spans="1:73" x14ac:dyDescent="0.2">
      <c r="A30" s="33" t="s">
        <v>19</v>
      </c>
      <c r="B30" s="30" t="s">
        <v>38</v>
      </c>
      <c r="C30" s="12"/>
      <c r="D30" s="12"/>
      <c r="E30" s="12">
        <v>75000</v>
      </c>
      <c r="F30" s="12">
        <v>50000</v>
      </c>
      <c r="G30" s="12">
        <v>50000</v>
      </c>
      <c r="H30" s="8">
        <v>132000</v>
      </c>
      <c r="I30" s="8">
        <v>133000</v>
      </c>
      <c r="J30" s="8">
        <v>135500</v>
      </c>
      <c r="K30" s="8">
        <v>0</v>
      </c>
      <c r="L30" s="8">
        <v>0</v>
      </c>
      <c r="M30" s="8">
        <v>0</v>
      </c>
      <c r="N30" s="8"/>
      <c r="O30" s="8"/>
      <c r="P30" s="8"/>
      <c r="Q30" s="13">
        <f t="shared" si="11"/>
        <v>207000</v>
      </c>
      <c r="R30" s="13">
        <f t="shared" si="12"/>
        <v>183000</v>
      </c>
      <c r="S30" s="13">
        <f t="shared" si="13"/>
        <v>185500</v>
      </c>
      <c r="T30" s="8"/>
      <c r="U30" s="8"/>
      <c r="V30" s="25"/>
      <c r="W30" s="8">
        <v>611100</v>
      </c>
      <c r="X30" s="8">
        <v>614000</v>
      </c>
      <c r="Y30" s="8">
        <v>616000</v>
      </c>
      <c r="Z30" s="8">
        <v>1300</v>
      </c>
      <c r="AA30" s="8">
        <v>10300</v>
      </c>
      <c r="AB30" s="8">
        <v>10300</v>
      </c>
      <c r="AC30" s="8">
        <v>6000</v>
      </c>
      <c r="AD30" s="8">
        <v>10000</v>
      </c>
      <c r="AE30" s="8">
        <v>15500</v>
      </c>
      <c r="AF30" s="8"/>
      <c r="AG30" s="8"/>
      <c r="AH30" s="8"/>
      <c r="AI30" s="8">
        <v>29000</v>
      </c>
      <c r="AJ30" s="8">
        <v>29000</v>
      </c>
      <c r="AK30" s="8">
        <v>29000</v>
      </c>
      <c r="AL30" s="8">
        <v>27000</v>
      </c>
      <c r="AM30" s="8">
        <v>27000</v>
      </c>
      <c r="AN30" s="8">
        <v>27000</v>
      </c>
      <c r="AO30" s="8">
        <v>136000</v>
      </c>
      <c r="AP30" s="8">
        <v>136000</v>
      </c>
      <c r="AQ30" s="8">
        <v>136000</v>
      </c>
      <c r="AR30" s="8">
        <v>45000</v>
      </c>
      <c r="AS30" s="8">
        <v>46000</v>
      </c>
      <c r="AT30" s="8">
        <v>46000</v>
      </c>
      <c r="AU30" s="8">
        <v>15000</v>
      </c>
      <c r="AV30" s="8">
        <v>15000</v>
      </c>
      <c r="AW30" s="8">
        <v>15000</v>
      </c>
      <c r="AX30" s="8">
        <v>18000</v>
      </c>
      <c r="AY30" s="8">
        <v>18000</v>
      </c>
      <c r="AZ30" s="8">
        <v>18000</v>
      </c>
      <c r="BA30" s="8">
        <v>15249</v>
      </c>
      <c r="BB30" s="8">
        <v>5624</v>
      </c>
      <c r="BC30" s="8">
        <v>5624</v>
      </c>
      <c r="BD30" s="8">
        <v>80000</v>
      </c>
      <c r="BE30" s="8">
        <v>85000</v>
      </c>
      <c r="BF30" s="8">
        <v>90000</v>
      </c>
      <c r="BG30" s="8">
        <v>13900</v>
      </c>
      <c r="BH30" s="8">
        <v>13900</v>
      </c>
      <c r="BI30" s="8">
        <v>13900</v>
      </c>
      <c r="BJ30" s="8">
        <v>76650</v>
      </c>
      <c r="BK30" s="8">
        <v>76650</v>
      </c>
      <c r="BL30" s="8">
        <v>76650</v>
      </c>
      <c r="BM30" s="8"/>
      <c r="BN30" s="8"/>
      <c r="BO30" s="8"/>
      <c r="BP30" s="8">
        <f t="shared" si="7"/>
        <v>1281199</v>
      </c>
      <c r="BQ30" s="8">
        <f t="shared" si="8"/>
        <v>1269474</v>
      </c>
      <c r="BR30" s="8">
        <f t="shared" si="9"/>
        <v>1284474</v>
      </c>
      <c r="BS30" s="8"/>
      <c r="BT30" s="8"/>
      <c r="BU30" s="8"/>
    </row>
    <row r="31" spans="1:73" x14ac:dyDescent="0.2">
      <c r="A31" s="33" t="s">
        <v>27</v>
      </c>
      <c r="B31" s="30" t="s">
        <v>37</v>
      </c>
      <c r="C31" s="12"/>
      <c r="D31" s="12"/>
      <c r="E31" s="12">
        <v>0</v>
      </c>
      <c r="F31" s="12"/>
      <c r="G31" s="12"/>
      <c r="H31" s="8">
        <v>79320</v>
      </c>
      <c r="I31" s="8">
        <v>82950</v>
      </c>
      <c r="J31" s="8">
        <v>86850</v>
      </c>
      <c r="K31" s="8">
        <v>1150</v>
      </c>
      <c r="L31" s="8">
        <v>1210</v>
      </c>
      <c r="M31" s="8">
        <v>1210</v>
      </c>
      <c r="N31" s="8">
        <v>3500</v>
      </c>
      <c r="O31" s="8">
        <v>3500</v>
      </c>
      <c r="P31" s="8">
        <v>3500</v>
      </c>
      <c r="Q31" s="13">
        <f t="shared" si="11"/>
        <v>83970</v>
      </c>
      <c r="R31" s="13">
        <f t="shared" si="12"/>
        <v>87660</v>
      </c>
      <c r="S31" s="13">
        <f t="shared" si="13"/>
        <v>91560</v>
      </c>
      <c r="T31" s="8">
        <v>10093</v>
      </c>
      <c r="U31" s="8">
        <v>10093</v>
      </c>
      <c r="V31" s="25">
        <v>10093</v>
      </c>
      <c r="W31" s="8">
        <v>176527</v>
      </c>
      <c r="X31" s="8">
        <v>178700</v>
      </c>
      <c r="Y31" s="8">
        <v>180900</v>
      </c>
      <c r="Z31" s="8"/>
      <c r="AA31" s="8"/>
      <c r="AB31" s="8"/>
      <c r="AC31" s="8">
        <v>45500</v>
      </c>
      <c r="AD31" s="8">
        <v>51000</v>
      </c>
      <c r="AE31" s="8">
        <v>55500</v>
      </c>
      <c r="AF31" s="8">
        <v>23000</v>
      </c>
      <c r="AG31" s="8">
        <v>27000</v>
      </c>
      <c r="AH31" s="8">
        <v>30000</v>
      </c>
      <c r="AI31" s="8">
        <v>61850</v>
      </c>
      <c r="AJ31" s="8">
        <v>61850</v>
      </c>
      <c r="AK31" s="8">
        <v>61850</v>
      </c>
      <c r="AL31" s="8">
        <v>89407</v>
      </c>
      <c r="AM31" s="8">
        <v>89407</v>
      </c>
      <c r="AN31" s="8">
        <v>89407</v>
      </c>
      <c r="AO31" s="8">
        <v>38959</v>
      </c>
      <c r="AP31" s="8">
        <v>38959</v>
      </c>
      <c r="AQ31" s="8">
        <v>38959</v>
      </c>
      <c r="AR31" s="8">
        <v>110246</v>
      </c>
      <c r="AS31" s="8">
        <v>112160</v>
      </c>
      <c r="AT31" s="8">
        <v>112160</v>
      </c>
      <c r="AU31" s="8">
        <v>94135</v>
      </c>
      <c r="AV31" s="8">
        <v>94135</v>
      </c>
      <c r="AW31" s="8">
        <v>94135</v>
      </c>
      <c r="AX31" s="8">
        <v>8636</v>
      </c>
      <c r="AY31" s="8">
        <v>8636</v>
      </c>
      <c r="AZ31" s="8">
        <v>8636</v>
      </c>
      <c r="BA31" s="8">
        <v>3451</v>
      </c>
      <c r="BB31" s="8">
        <v>756</v>
      </c>
      <c r="BC31" s="8">
        <v>756</v>
      </c>
      <c r="BD31" s="8">
        <v>400000</v>
      </c>
      <c r="BE31" s="8">
        <v>450000</v>
      </c>
      <c r="BF31" s="8">
        <v>500000</v>
      </c>
      <c r="BG31" s="8">
        <v>13890</v>
      </c>
      <c r="BH31" s="8">
        <v>13890</v>
      </c>
      <c r="BI31" s="8">
        <v>12940</v>
      </c>
      <c r="BJ31" s="8">
        <v>60450</v>
      </c>
      <c r="BK31" s="8">
        <v>60450</v>
      </c>
      <c r="BL31" s="8">
        <v>60450</v>
      </c>
      <c r="BM31" s="8">
        <v>4640</v>
      </c>
      <c r="BN31" s="8">
        <v>4640</v>
      </c>
      <c r="BO31" s="8">
        <v>4640</v>
      </c>
      <c r="BP31" s="8">
        <f t="shared" si="7"/>
        <v>1224754</v>
      </c>
      <c r="BQ31" s="8">
        <f t="shared" si="8"/>
        <v>1289336</v>
      </c>
      <c r="BR31" s="8">
        <f t="shared" si="9"/>
        <v>1351986</v>
      </c>
      <c r="BS31" s="8"/>
      <c r="BT31" s="8"/>
      <c r="BU31" s="8"/>
    </row>
    <row r="32" spans="1:73" x14ac:dyDescent="0.2">
      <c r="A32" s="33" t="s">
        <v>28</v>
      </c>
      <c r="B32" s="30" t="s">
        <v>39</v>
      </c>
      <c r="C32" s="12"/>
      <c r="D32" s="12"/>
      <c r="E32" s="12"/>
      <c r="F32" s="12"/>
      <c r="G32" s="12"/>
      <c r="H32" s="8">
        <v>500</v>
      </c>
      <c r="I32" s="8">
        <v>500</v>
      </c>
      <c r="J32" s="8">
        <v>500</v>
      </c>
      <c r="K32" s="8">
        <v>100</v>
      </c>
      <c r="L32" s="8">
        <v>110</v>
      </c>
      <c r="M32" s="8">
        <v>110</v>
      </c>
      <c r="N32" s="8"/>
      <c r="O32" s="8"/>
      <c r="P32" s="8"/>
      <c r="Q32" s="13">
        <f t="shared" si="11"/>
        <v>600</v>
      </c>
      <c r="R32" s="13">
        <f t="shared" si="12"/>
        <v>610</v>
      </c>
      <c r="S32" s="13">
        <f t="shared" si="13"/>
        <v>610</v>
      </c>
      <c r="T32" s="8"/>
      <c r="U32" s="8"/>
      <c r="V32" s="25"/>
      <c r="W32" s="8">
        <v>500</v>
      </c>
      <c r="X32" s="8">
        <v>550</v>
      </c>
      <c r="Y32" s="8">
        <v>600</v>
      </c>
      <c r="Z32" s="8"/>
      <c r="AA32" s="8"/>
      <c r="AB32" s="8"/>
      <c r="AC32" s="8"/>
      <c r="AD32" s="8"/>
      <c r="AE32" s="8"/>
      <c r="AF32" s="8"/>
      <c r="AG32" s="8"/>
      <c r="AH32" s="8"/>
      <c r="AI32" s="8">
        <v>450</v>
      </c>
      <c r="AJ32" s="8">
        <v>450</v>
      </c>
      <c r="AK32" s="8">
        <v>450</v>
      </c>
      <c r="AL32" s="8">
        <v>4280</v>
      </c>
      <c r="AM32" s="8">
        <v>4280</v>
      </c>
      <c r="AN32" s="8">
        <v>4280</v>
      </c>
      <c r="AO32" s="8"/>
      <c r="AP32" s="8"/>
      <c r="AQ32" s="8"/>
      <c r="AR32" s="8"/>
      <c r="AS32" s="8"/>
      <c r="AT32" s="8"/>
      <c r="AU32" s="8">
        <v>200</v>
      </c>
      <c r="AV32" s="8">
        <v>200</v>
      </c>
      <c r="AW32" s="8">
        <v>200</v>
      </c>
      <c r="AX32" s="8"/>
      <c r="AY32" s="8"/>
      <c r="AZ32" s="8"/>
      <c r="BA32" s="8"/>
      <c r="BB32" s="8"/>
      <c r="BC32" s="8"/>
      <c r="BD32" s="8">
        <v>2000</v>
      </c>
      <c r="BE32" s="8">
        <v>2000</v>
      </c>
      <c r="BF32" s="8">
        <v>2000</v>
      </c>
      <c r="BG32" s="8">
        <v>600</v>
      </c>
      <c r="BH32" s="8">
        <v>600</v>
      </c>
      <c r="BI32" s="8">
        <v>0</v>
      </c>
      <c r="BJ32" s="8">
        <v>850</v>
      </c>
      <c r="BK32" s="8">
        <v>850</v>
      </c>
      <c r="BL32" s="8">
        <v>850</v>
      </c>
      <c r="BM32" s="8"/>
      <c r="BN32" s="8"/>
      <c r="BO32" s="8"/>
      <c r="BP32" s="8">
        <f t="shared" si="7"/>
        <v>9480</v>
      </c>
      <c r="BQ32" s="8">
        <f t="shared" si="8"/>
        <v>9540</v>
      </c>
      <c r="BR32" s="8">
        <f t="shared" si="9"/>
        <v>8990</v>
      </c>
      <c r="BS32" s="8"/>
      <c r="BT32" s="8"/>
      <c r="BU32" s="8"/>
    </row>
    <row r="33" spans="1:73" x14ac:dyDescent="0.2">
      <c r="A33" s="33">
        <v>37</v>
      </c>
      <c r="B33" s="30" t="s">
        <v>40</v>
      </c>
      <c r="C33" s="12"/>
      <c r="D33" s="12"/>
      <c r="E33" s="12"/>
      <c r="F33" s="12"/>
      <c r="G33" s="12"/>
      <c r="H33" s="8">
        <v>800</v>
      </c>
      <c r="I33" s="8">
        <v>800</v>
      </c>
      <c r="J33" s="8">
        <v>1000</v>
      </c>
      <c r="K33" s="8"/>
      <c r="L33" s="8"/>
      <c r="M33" s="8"/>
      <c r="N33" s="8"/>
      <c r="O33" s="8"/>
      <c r="P33" s="8"/>
      <c r="Q33" s="13">
        <f t="shared" si="11"/>
        <v>800</v>
      </c>
      <c r="R33" s="13">
        <f t="shared" si="12"/>
        <v>800</v>
      </c>
      <c r="S33" s="13">
        <f t="shared" si="13"/>
        <v>1000</v>
      </c>
      <c r="T33" s="8"/>
      <c r="U33" s="8"/>
      <c r="V33" s="25"/>
      <c r="W33" s="8">
        <v>11000</v>
      </c>
      <c r="X33" s="8">
        <v>11100</v>
      </c>
      <c r="Y33" s="8">
        <v>11200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>
        <v>15000</v>
      </c>
      <c r="BE33" s="8">
        <v>17000</v>
      </c>
      <c r="BF33" s="8">
        <v>20000</v>
      </c>
      <c r="BG33" s="8"/>
      <c r="BH33" s="8"/>
      <c r="BI33" s="8"/>
      <c r="BJ33" s="8">
        <v>10000</v>
      </c>
      <c r="BK33" s="8">
        <v>10000</v>
      </c>
      <c r="BL33" s="8">
        <v>10000</v>
      </c>
      <c r="BM33" s="8"/>
      <c r="BN33" s="8"/>
      <c r="BO33" s="8"/>
      <c r="BP33" s="8">
        <f t="shared" si="7"/>
        <v>36800</v>
      </c>
      <c r="BQ33" s="8">
        <f t="shared" si="8"/>
        <v>38900</v>
      </c>
      <c r="BR33" s="8">
        <f t="shared" si="9"/>
        <v>42200</v>
      </c>
      <c r="BS33" s="8"/>
      <c r="BT33" s="8"/>
      <c r="BU33" s="8"/>
    </row>
    <row r="34" spans="1:73" x14ac:dyDescent="0.2">
      <c r="A34" s="33">
        <v>38</v>
      </c>
      <c r="B34" s="30" t="s">
        <v>18</v>
      </c>
      <c r="C34" s="12"/>
      <c r="D34" s="12"/>
      <c r="E34" s="12">
        <v>5000</v>
      </c>
      <c r="F34" s="12">
        <v>5000</v>
      </c>
      <c r="G34" s="12">
        <v>5000</v>
      </c>
      <c r="H34" s="8"/>
      <c r="I34" s="8"/>
      <c r="J34" s="8"/>
      <c r="K34" s="8"/>
      <c r="L34" s="8"/>
      <c r="M34" s="8"/>
      <c r="N34" s="8"/>
      <c r="O34" s="8"/>
      <c r="P34" s="8"/>
      <c r="Q34" s="13">
        <f t="shared" si="11"/>
        <v>5000</v>
      </c>
      <c r="R34" s="13">
        <f t="shared" si="12"/>
        <v>5000</v>
      </c>
      <c r="S34" s="13">
        <f t="shared" si="13"/>
        <v>5000</v>
      </c>
      <c r="T34" s="8"/>
      <c r="U34" s="8"/>
      <c r="V34" s="25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>
        <v>2000</v>
      </c>
      <c r="AJ34" s="8">
        <v>2000</v>
      </c>
      <c r="AK34" s="8">
        <v>2000</v>
      </c>
      <c r="AL34" s="8"/>
      <c r="AM34" s="8"/>
      <c r="AN34" s="8"/>
      <c r="AO34" s="8"/>
      <c r="AP34" s="8"/>
      <c r="AQ34" s="8"/>
      <c r="AR34" s="8"/>
      <c r="AS34" s="8"/>
      <c r="AT34" s="8"/>
      <c r="AU34" s="8">
        <v>2000</v>
      </c>
      <c r="AV34" s="8">
        <v>2000</v>
      </c>
      <c r="AW34" s="8">
        <v>2000</v>
      </c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>
        <f t="shared" si="7"/>
        <v>9000</v>
      </c>
      <c r="BQ34" s="8">
        <f t="shared" si="8"/>
        <v>9000</v>
      </c>
      <c r="BR34" s="8">
        <f t="shared" si="9"/>
        <v>9000</v>
      </c>
      <c r="BS34" s="8"/>
      <c r="BT34" s="8"/>
      <c r="BU34" s="8"/>
    </row>
    <row r="35" spans="1:73" x14ac:dyDescent="0.2">
      <c r="A35" s="33">
        <v>4</v>
      </c>
      <c r="B35" s="30" t="s">
        <v>62</v>
      </c>
      <c r="C35" s="12"/>
      <c r="D35" s="12"/>
      <c r="E35" s="13">
        <f>E37</f>
        <v>0</v>
      </c>
      <c r="F35" s="13">
        <f t="shared" ref="F35:P35" si="38">F37</f>
        <v>0</v>
      </c>
      <c r="G35" s="13">
        <f t="shared" si="38"/>
        <v>0</v>
      </c>
      <c r="H35" s="13">
        <f t="shared" si="38"/>
        <v>14600</v>
      </c>
      <c r="I35" s="13">
        <f t="shared" si="38"/>
        <v>14600</v>
      </c>
      <c r="J35" s="13">
        <f t="shared" si="38"/>
        <v>14600</v>
      </c>
      <c r="K35" s="13">
        <f t="shared" si="38"/>
        <v>0</v>
      </c>
      <c r="L35" s="13">
        <f t="shared" si="38"/>
        <v>0</v>
      </c>
      <c r="M35" s="13">
        <f t="shared" si="38"/>
        <v>0</v>
      </c>
      <c r="N35" s="13">
        <f t="shared" si="38"/>
        <v>1500</v>
      </c>
      <c r="O35" s="13">
        <f t="shared" si="38"/>
        <v>1500</v>
      </c>
      <c r="P35" s="13">
        <f t="shared" si="38"/>
        <v>1500</v>
      </c>
      <c r="Q35" s="13">
        <f t="shared" si="11"/>
        <v>16100</v>
      </c>
      <c r="R35" s="13">
        <f t="shared" si="12"/>
        <v>16100</v>
      </c>
      <c r="S35" s="13">
        <f t="shared" si="13"/>
        <v>16100</v>
      </c>
      <c r="T35" s="8"/>
      <c r="U35" s="8"/>
      <c r="V35" s="25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>
        <v>12700</v>
      </c>
      <c r="AJ35" s="8">
        <v>12700</v>
      </c>
      <c r="AK35" s="8">
        <v>12700</v>
      </c>
      <c r="AL35" s="8">
        <v>13802</v>
      </c>
      <c r="AM35" s="8">
        <v>13802</v>
      </c>
      <c r="AN35" s="8">
        <v>13802</v>
      </c>
      <c r="AO35" s="8"/>
      <c r="AP35" s="8"/>
      <c r="AQ35" s="8"/>
      <c r="AR35" s="8">
        <v>5000</v>
      </c>
      <c r="AS35" s="8">
        <v>5000</v>
      </c>
      <c r="AT35" s="8">
        <v>5000</v>
      </c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>
        <v>2110</v>
      </c>
      <c r="BH35" s="8">
        <v>2110</v>
      </c>
      <c r="BI35" s="8">
        <v>2150</v>
      </c>
      <c r="BJ35" s="8">
        <v>3800</v>
      </c>
      <c r="BK35" s="8">
        <v>3800</v>
      </c>
      <c r="BL35" s="8">
        <v>3800</v>
      </c>
      <c r="BM35" s="8"/>
      <c r="BN35" s="8"/>
      <c r="BO35" s="8"/>
      <c r="BP35" s="8">
        <f t="shared" si="7"/>
        <v>53512</v>
      </c>
      <c r="BQ35" s="8">
        <f t="shared" si="8"/>
        <v>53512</v>
      </c>
      <c r="BR35" s="8">
        <f t="shared" si="9"/>
        <v>53552</v>
      </c>
      <c r="BS35" s="8"/>
      <c r="BT35" s="8"/>
      <c r="BU35" s="8"/>
    </row>
    <row r="36" spans="1:73" x14ac:dyDescent="0.2">
      <c r="A36" s="33">
        <v>41</v>
      </c>
      <c r="B36" s="30" t="s">
        <v>48</v>
      </c>
      <c r="C36" s="12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8"/>
      <c r="U36" s="8"/>
      <c r="V36" s="25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>
        <v>1100</v>
      </c>
      <c r="AJ36" s="8">
        <v>1100</v>
      </c>
      <c r="AK36" s="8">
        <v>1100</v>
      </c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>
        <f t="shared" si="7"/>
        <v>1100</v>
      </c>
      <c r="BQ36" s="8">
        <f t="shared" si="8"/>
        <v>1100</v>
      </c>
      <c r="BR36" s="8">
        <f t="shared" si="9"/>
        <v>1100</v>
      </c>
      <c r="BS36" s="8"/>
      <c r="BT36" s="8"/>
      <c r="BU36" s="8"/>
    </row>
    <row r="37" spans="1:73" x14ac:dyDescent="0.2">
      <c r="A37" s="33">
        <v>42</v>
      </c>
      <c r="B37" s="30" t="s">
        <v>41</v>
      </c>
      <c r="C37" s="12"/>
      <c r="D37" s="12"/>
      <c r="E37" s="12"/>
      <c r="F37" s="12"/>
      <c r="G37" s="12"/>
      <c r="H37" s="8">
        <v>14600</v>
      </c>
      <c r="I37" s="8">
        <v>14600</v>
      </c>
      <c r="J37" s="8">
        <v>14600</v>
      </c>
      <c r="K37" s="8"/>
      <c r="L37" s="8"/>
      <c r="M37" s="8"/>
      <c r="N37" s="8">
        <v>1500</v>
      </c>
      <c r="O37" s="8">
        <v>1500</v>
      </c>
      <c r="P37" s="8">
        <v>1500</v>
      </c>
      <c r="Q37" s="13">
        <f t="shared" si="11"/>
        <v>16100</v>
      </c>
      <c r="R37" s="13">
        <f t="shared" si="12"/>
        <v>16100</v>
      </c>
      <c r="S37" s="13">
        <f t="shared" si="13"/>
        <v>16100</v>
      </c>
      <c r="T37" s="8"/>
      <c r="U37" s="8"/>
      <c r="V37" s="25"/>
      <c r="W37" s="8">
        <v>42000</v>
      </c>
      <c r="X37" s="8">
        <v>23100</v>
      </c>
      <c r="Y37" s="8">
        <v>23200</v>
      </c>
      <c r="Z37" s="8">
        <v>1300</v>
      </c>
      <c r="AA37" s="8">
        <v>10300</v>
      </c>
      <c r="AB37" s="8">
        <v>10300</v>
      </c>
      <c r="AC37" s="8"/>
      <c r="AD37" s="8"/>
      <c r="AE37" s="8"/>
      <c r="AF37" s="8"/>
      <c r="AG37" s="8"/>
      <c r="AH37" s="8"/>
      <c r="AI37" s="8">
        <v>11600</v>
      </c>
      <c r="AJ37" s="8">
        <v>11600</v>
      </c>
      <c r="AK37" s="8">
        <v>11600</v>
      </c>
      <c r="AL37" s="8">
        <v>13802</v>
      </c>
      <c r="AM37" s="8">
        <v>13802</v>
      </c>
      <c r="AN37" s="8">
        <v>13802</v>
      </c>
      <c r="AO37" s="8"/>
      <c r="AP37" s="8"/>
      <c r="AQ37" s="8"/>
      <c r="AR37" s="8">
        <v>5000</v>
      </c>
      <c r="AS37" s="8">
        <v>5000</v>
      </c>
      <c r="AT37" s="8">
        <v>5000</v>
      </c>
      <c r="AU37" s="8"/>
      <c r="AV37" s="8"/>
      <c r="AW37" s="8"/>
      <c r="AX37" s="8">
        <v>9364</v>
      </c>
      <c r="AY37" s="8">
        <v>9364</v>
      </c>
      <c r="AZ37" s="8">
        <v>9364</v>
      </c>
      <c r="BA37" s="8"/>
      <c r="BB37" s="8"/>
      <c r="BC37" s="8"/>
      <c r="BD37" s="8">
        <v>23000</v>
      </c>
      <c r="BE37" s="8">
        <v>25000</v>
      </c>
      <c r="BF37" s="8">
        <v>27000</v>
      </c>
      <c r="BG37" s="8">
        <v>2110</v>
      </c>
      <c r="BH37" s="8">
        <v>2110</v>
      </c>
      <c r="BI37" s="8">
        <v>2150</v>
      </c>
      <c r="BJ37" s="8">
        <v>3800</v>
      </c>
      <c r="BK37" s="8">
        <v>3800</v>
      </c>
      <c r="BL37" s="8">
        <v>3800</v>
      </c>
      <c r="BM37" s="8"/>
      <c r="BN37" s="8"/>
      <c r="BO37" s="8"/>
      <c r="BP37" s="8">
        <f t="shared" si="7"/>
        <v>128076</v>
      </c>
      <c r="BQ37" s="8">
        <f t="shared" si="8"/>
        <v>120176</v>
      </c>
      <c r="BR37" s="8">
        <f t="shared" si="9"/>
        <v>122316</v>
      </c>
      <c r="BS37" s="8"/>
      <c r="BT37" s="8"/>
      <c r="BU37" s="8"/>
    </row>
    <row r="38" spans="1:73" x14ac:dyDescent="0.2">
      <c r="A38" s="33">
        <v>45</v>
      </c>
      <c r="B38" s="30" t="s">
        <v>42</v>
      </c>
      <c r="C38" s="12"/>
      <c r="D38" s="12"/>
      <c r="E38" s="12"/>
      <c r="F38" s="12"/>
      <c r="G38" s="12"/>
      <c r="H38" s="8"/>
      <c r="I38" s="8"/>
      <c r="J38" s="8"/>
      <c r="K38" s="8"/>
      <c r="L38" s="8"/>
      <c r="M38" s="8"/>
      <c r="N38" s="8"/>
      <c r="O38" s="8"/>
      <c r="P38" s="8"/>
      <c r="Q38" s="13"/>
      <c r="R38" s="13"/>
      <c r="S38" s="13"/>
      <c r="T38" s="8"/>
      <c r="U38" s="8"/>
      <c r="V38" s="25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>
        <v>30000</v>
      </c>
      <c r="BE38" s="8">
        <v>32000</v>
      </c>
      <c r="BF38" s="8">
        <v>35000</v>
      </c>
      <c r="BG38" s="8"/>
      <c r="BH38" s="8"/>
      <c r="BI38" s="8"/>
      <c r="BJ38" s="8"/>
      <c r="BK38" s="8"/>
      <c r="BL38" s="8"/>
      <c r="BM38" s="8"/>
      <c r="BN38" s="8"/>
      <c r="BO38" s="8"/>
      <c r="BP38" s="8">
        <f t="shared" si="7"/>
        <v>30000</v>
      </c>
      <c r="BQ38" s="8">
        <f t="shared" si="8"/>
        <v>32000</v>
      </c>
      <c r="BR38" s="8">
        <f t="shared" si="9"/>
        <v>35000</v>
      </c>
      <c r="BS38" s="8"/>
      <c r="BT38" s="8"/>
      <c r="BU38" s="8"/>
    </row>
    <row r="39" spans="1:73" x14ac:dyDescent="0.2">
      <c r="A39" s="29" t="s">
        <v>13</v>
      </c>
      <c r="B39" s="30" t="s">
        <v>14</v>
      </c>
      <c r="C39" s="12"/>
      <c r="D39" s="12"/>
      <c r="E39" s="13">
        <f>E40+E46</f>
        <v>744700</v>
      </c>
      <c r="F39" s="13">
        <f t="shared" ref="F39:G39" si="39">F40+F46</f>
        <v>509700</v>
      </c>
      <c r="G39" s="13">
        <f t="shared" si="39"/>
        <v>469700</v>
      </c>
      <c r="H39" s="13">
        <f>H40+H46</f>
        <v>139150</v>
      </c>
      <c r="I39" s="13">
        <f t="shared" ref="I39:P39" si="40">I40+I46</f>
        <v>142450</v>
      </c>
      <c r="J39" s="13">
        <f t="shared" si="40"/>
        <v>149950</v>
      </c>
      <c r="K39" s="13">
        <f t="shared" si="40"/>
        <v>66700</v>
      </c>
      <c r="L39" s="13">
        <f t="shared" si="40"/>
        <v>67030</v>
      </c>
      <c r="M39" s="13">
        <f t="shared" si="40"/>
        <v>67332</v>
      </c>
      <c r="N39" s="13">
        <f t="shared" si="40"/>
        <v>25000</v>
      </c>
      <c r="O39" s="13">
        <f t="shared" si="40"/>
        <v>25000</v>
      </c>
      <c r="P39" s="13">
        <f t="shared" si="40"/>
        <v>25000</v>
      </c>
      <c r="Q39" s="13">
        <f t="shared" si="11"/>
        <v>975550</v>
      </c>
      <c r="R39" s="13">
        <f t="shared" si="12"/>
        <v>744180</v>
      </c>
      <c r="S39" s="13">
        <f t="shared" si="13"/>
        <v>711982</v>
      </c>
      <c r="T39" s="13">
        <f>T40+T46</f>
        <v>3018544</v>
      </c>
      <c r="U39" s="13">
        <f t="shared" ref="U39:V39" si="41">U40+U46</f>
        <v>3083836</v>
      </c>
      <c r="V39" s="13">
        <f t="shared" si="41"/>
        <v>3083836</v>
      </c>
      <c r="W39" s="8">
        <v>386600</v>
      </c>
      <c r="X39" s="8">
        <v>387000</v>
      </c>
      <c r="Y39" s="8">
        <v>376700</v>
      </c>
      <c r="Z39" s="8">
        <v>72344</v>
      </c>
      <c r="AA39" s="8">
        <v>107344</v>
      </c>
      <c r="AB39" s="8">
        <v>112345</v>
      </c>
      <c r="AC39" s="8">
        <v>1027500</v>
      </c>
      <c r="AD39" s="8">
        <v>473500</v>
      </c>
      <c r="AE39" s="8">
        <v>405000</v>
      </c>
      <c r="AF39" s="8">
        <v>138500</v>
      </c>
      <c r="AG39" s="8">
        <v>122600</v>
      </c>
      <c r="AH39" s="8">
        <v>144700</v>
      </c>
      <c r="AI39" s="8">
        <v>1422700</v>
      </c>
      <c r="AJ39" s="8">
        <v>1432700</v>
      </c>
      <c r="AK39" s="8">
        <v>1431500</v>
      </c>
      <c r="AL39" s="8">
        <v>294225</v>
      </c>
      <c r="AM39" s="8">
        <v>294225</v>
      </c>
      <c r="AN39" s="8">
        <v>294225</v>
      </c>
      <c r="AO39" s="8">
        <v>526912</v>
      </c>
      <c r="AP39" s="8">
        <v>526912</v>
      </c>
      <c r="AQ39" s="8">
        <v>526912</v>
      </c>
      <c r="AR39" s="8">
        <v>509254</v>
      </c>
      <c r="AS39" s="8">
        <v>518654</v>
      </c>
      <c r="AT39" s="8">
        <v>518654</v>
      </c>
      <c r="AU39" s="8">
        <v>1148800</v>
      </c>
      <c r="AV39" s="8">
        <v>827650</v>
      </c>
      <c r="AW39" s="8">
        <v>815000</v>
      </c>
      <c r="AX39" s="8">
        <v>343000</v>
      </c>
      <c r="AY39" s="8">
        <v>343000</v>
      </c>
      <c r="AZ39" s="8">
        <v>343000</v>
      </c>
      <c r="BA39" s="8">
        <v>177692</v>
      </c>
      <c r="BB39" s="8">
        <v>176692</v>
      </c>
      <c r="BC39" s="8">
        <v>175692</v>
      </c>
      <c r="BD39" s="8">
        <v>500000</v>
      </c>
      <c r="BE39" s="8">
        <v>448000</v>
      </c>
      <c r="BF39" s="8">
        <v>428000</v>
      </c>
      <c r="BG39" s="8">
        <v>1342210</v>
      </c>
      <c r="BH39" s="8">
        <v>1369165</v>
      </c>
      <c r="BI39" s="8">
        <v>1315518</v>
      </c>
      <c r="BJ39" s="8">
        <v>510000</v>
      </c>
      <c r="BK39" s="8">
        <v>510000</v>
      </c>
      <c r="BL39" s="8">
        <v>510000</v>
      </c>
      <c r="BM39" s="8">
        <v>120376</v>
      </c>
      <c r="BN39" s="8">
        <v>120479</v>
      </c>
      <c r="BO39" s="8">
        <v>120479</v>
      </c>
      <c r="BP39" s="8">
        <f t="shared" si="7"/>
        <v>12514207</v>
      </c>
      <c r="BQ39" s="8">
        <f t="shared" si="8"/>
        <v>11485937</v>
      </c>
      <c r="BR39" s="8">
        <f t="shared" si="9"/>
        <v>11313543</v>
      </c>
      <c r="BS39" s="8"/>
      <c r="BT39" s="8"/>
      <c r="BU39" s="8"/>
    </row>
    <row r="40" spans="1:73" x14ac:dyDescent="0.2">
      <c r="A40" s="29">
        <v>3</v>
      </c>
      <c r="B40" s="30" t="s">
        <v>56</v>
      </c>
      <c r="C40" s="12"/>
      <c r="D40" s="12"/>
      <c r="E40" s="13">
        <f>E41+E42+E43+E44+E45</f>
        <v>659700</v>
      </c>
      <c r="F40" s="13">
        <f t="shared" ref="F40:H40" si="42">F41+F42+F43+F44+F45</f>
        <v>454700</v>
      </c>
      <c r="G40" s="13">
        <f t="shared" si="42"/>
        <v>414700</v>
      </c>
      <c r="H40" s="13">
        <f t="shared" si="42"/>
        <v>124650</v>
      </c>
      <c r="I40" s="13">
        <f t="shared" ref="I40:P40" si="43">I41+I42+I43+I44+I45</f>
        <v>127950</v>
      </c>
      <c r="J40" s="13">
        <f t="shared" si="43"/>
        <v>135450</v>
      </c>
      <c r="K40" s="13">
        <f t="shared" si="43"/>
        <v>62800</v>
      </c>
      <c r="L40" s="13">
        <f t="shared" si="43"/>
        <v>63111</v>
      </c>
      <c r="M40" s="13">
        <f t="shared" si="43"/>
        <v>63401</v>
      </c>
      <c r="N40" s="13">
        <f t="shared" si="43"/>
        <v>21600</v>
      </c>
      <c r="O40" s="13">
        <f t="shared" si="43"/>
        <v>21600</v>
      </c>
      <c r="P40" s="13">
        <f t="shared" si="43"/>
        <v>21600</v>
      </c>
      <c r="Q40" s="13">
        <f t="shared" si="11"/>
        <v>868750</v>
      </c>
      <c r="R40" s="13">
        <f t="shared" si="12"/>
        <v>667361</v>
      </c>
      <c r="S40" s="13">
        <f t="shared" si="13"/>
        <v>635151</v>
      </c>
      <c r="T40" s="13">
        <f>T41+T42+T43+T44+T45</f>
        <v>1822786</v>
      </c>
      <c r="U40" s="13">
        <f t="shared" ref="U40:V40" si="44">U41+U42+U43+U44+U45</f>
        <v>1847659</v>
      </c>
      <c r="V40" s="13">
        <f t="shared" si="44"/>
        <v>1847659</v>
      </c>
      <c r="W40" s="8"/>
      <c r="X40" s="8"/>
      <c r="Y40" s="8"/>
      <c r="Z40" s="8">
        <v>66344</v>
      </c>
      <c r="AA40" s="8">
        <v>66344</v>
      </c>
      <c r="AB40" s="8">
        <v>66345</v>
      </c>
      <c r="AC40" s="8">
        <v>425500</v>
      </c>
      <c r="AD40" s="8">
        <v>416500</v>
      </c>
      <c r="AE40" s="8">
        <v>385000</v>
      </c>
      <c r="AF40" s="8">
        <v>130500</v>
      </c>
      <c r="AG40" s="8">
        <v>114600</v>
      </c>
      <c r="AH40" s="8">
        <v>132700</v>
      </c>
      <c r="AI40" s="8">
        <v>1091400</v>
      </c>
      <c r="AJ40" s="8">
        <v>1091400</v>
      </c>
      <c r="AK40" s="8">
        <v>1090200</v>
      </c>
      <c r="AL40" s="8">
        <v>229960</v>
      </c>
      <c r="AM40" s="8">
        <v>229960</v>
      </c>
      <c r="AN40" s="8">
        <v>229960</v>
      </c>
      <c r="AO40" s="8">
        <v>491567</v>
      </c>
      <c r="AP40" s="8">
        <v>491567</v>
      </c>
      <c r="AQ40" s="8">
        <v>491567</v>
      </c>
      <c r="AR40" s="8">
        <v>472254</v>
      </c>
      <c r="AS40" s="8">
        <v>481654</v>
      </c>
      <c r="AT40" s="8">
        <v>481654</v>
      </c>
      <c r="AU40" s="8">
        <v>1056800</v>
      </c>
      <c r="AV40" s="8">
        <v>805650</v>
      </c>
      <c r="AW40" s="8">
        <v>793000</v>
      </c>
      <c r="AX40" s="8"/>
      <c r="AY40" s="8"/>
      <c r="AZ40" s="8"/>
      <c r="BA40" s="8"/>
      <c r="BB40" s="8"/>
      <c r="BC40" s="8"/>
      <c r="BD40" s="8"/>
      <c r="BE40" s="8"/>
      <c r="BF40" s="8"/>
      <c r="BG40" s="8">
        <v>1305810</v>
      </c>
      <c r="BH40" s="8">
        <v>1331865</v>
      </c>
      <c r="BI40" s="8">
        <v>1289133</v>
      </c>
      <c r="BJ40" s="8">
        <v>477000</v>
      </c>
      <c r="BK40" s="8">
        <v>477000</v>
      </c>
      <c r="BL40" s="8">
        <v>477000</v>
      </c>
      <c r="BM40" s="8"/>
      <c r="BN40" s="8"/>
      <c r="BO40" s="8"/>
      <c r="BP40" s="8">
        <f t="shared" si="7"/>
        <v>8438671</v>
      </c>
      <c r="BQ40" s="8">
        <f t="shared" si="8"/>
        <v>8021560</v>
      </c>
      <c r="BR40" s="8">
        <f t="shared" si="9"/>
        <v>7919369</v>
      </c>
      <c r="BS40" s="8"/>
      <c r="BT40" s="8"/>
      <c r="BU40" s="8"/>
    </row>
    <row r="41" spans="1:73" x14ac:dyDescent="0.2">
      <c r="A41" s="33" t="s">
        <v>19</v>
      </c>
      <c r="B41" s="30" t="s">
        <v>38</v>
      </c>
      <c r="C41" s="12"/>
      <c r="D41" s="12"/>
      <c r="E41" s="12"/>
      <c r="F41" s="12"/>
      <c r="G41" s="12"/>
      <c r="H41" s="8">
        <v>5000</v>
      </c>
      <c r="I41" s="8">
        <v>5000</v>
      </c>
      <c r="J41" s="8">
        <v>6000</v>
      </c>
      <c r="K41" s="8">
        <v>7000</v>
      </c>
      <c r="L41" s="8">
        <v>7035</v>
      </c>
      <c r="M41" s="8">
        <v>7056</v>
      </c>
      <c r="N41" s="8"/>
      <c r="O41" s="8"/>
      <c r="P41" s="8"/>
      <c r="Q41" s="13">
        <f t="shared" si="11"/>
        <v>12000</v>
      </c>
      <c r="R41" s="13">
        <f t="shared" si="12"/>
        <v>12035</v>
      </c>
      <c r="S41" s="13">
        <f t="shared" si="13"/>
        <v>13056</v>
      </c>
      <c r="T41" s="8">
        <v>441285</v>
      </c>
      <c r="U41" s="8">
        <v>441285</v>
      </c>
      <c r="V41" s="25">
        <v>441285</v>
      </c>
      <c r="W41" s="8">
        <v>130000</v>
      </c>
      <c r="X41" s="8">
        <v>131000</v>
      </c>
      <c r="Y41" s="8">
        <v>132000</v>
      </c>
      <c r="Z41" s="8">
        <v>22400</v>
      </c>
      <c r="AA41" s="8">
        <v>22400</v>
      </c>
      <c r="AB41" s="8">
        <v>22400</v>
      </c>
      <c r="AC41" s="8">
        <v>40000</v>
      </c>
      <c r="AD41" s="8">
        <v>40000</v>
      </c>
      <c r="AE41" s="8">
        <v>35000</v>
      </c>
      <c r="AF41" s="8">
        <v>10000</v>
      </c>
      <c r="AG41" s="8">
        <v>12000</v>
      </c>
      <c r="AH41" s="8">
        <v>12000</v>
      </c>
      <c r="AI41" s="8">
        <v>164725</v>
      </c>
      <c r="AJ41" s="8">
        <v>164725</v>
      </c>
      <c r="AK41" s="8">
        <v>164700</v>
      </c>
      <c r="AL41" s="8"/>
      <c r="AM41" s="8"/>
      <c r="AN41" s="8"/>
      <c r="AO41" s="8">
        <v>243692</v>
      </c>
      <c r="AP41" s="8">
        <v>243692</v>
      </c>
      <c r="AQ41" s="8">
        <v>243692</v>
      </c>
      <c r="AR41" s="8">
        <v>150000</v>
      </c>
      <c r="AS41" s="8">
        <v>150000</v>
      </c>
      <c r="AT41" s="8">
        <v>150000</v>
      </c>
      <c r="AU41" s="8">
        <v>346600</v>
      </c>
      <c r="AV41" s="8">
        <v>334950</v>
      </c>
      <c r="AW41" s="8">
        <v>323300</v>
      </c>
      <c r="AX41" s="8">
        <v>46333</v>
      </c>
      <c r="AY41" s="8">
        <v>46333</v>
      </c>
      <c r="AZ41" s="8">
        <v>46333</v>
      </c>
      <c r="BA41" s="8">
        <v>56960</v>
      </c>
      <c r="BB41" s="8">
        <v>56960</v>
      </c>
      <c r="BC41" s="8">
        <v>56960</v>
      </c>
      <c r="BD41" s="8">
        <v>11000</v>
      </c>
      <c r="BE41" s="8">
        <v>13000</v>
      </c>
      <c r="BF41" s="8">
        <v>15000</v>
      </c>
      <c r="BG41" s="8">
        <v>855755</v>
      </c>
      <c r="BH41" s="8">
        <v>857905</v>
      </c>
      <c r="BI41" s="8">
        <v>827326</v>
      </c>
      <c r="BJ41" s="8">
        <v>263000</v>
      </c>
      <c r="BK41" s="8">
        <v>263000</v>
      </c>
      <c r="BL41" s="8">
        <v>263000</v>
      </c>
      <c r="BM41" s="8">
        <v>25029</v>
      </c>
      <c r="BN41" s="8">
        <v>25054</v>
      </c>
      <c r="BO41" s="8">
        <v>25054</v>
      </c>
      <c r="BP41" s="8">
        <f t="shared" si="7"/>
        <v>2818779</v>
      </c>
      <c r="BQ41" s="8">
        <f t="shared" si="8"/>
        <v>2814339</v>
      </c>
      <c r="BR41" s="8">
        <f t="shared" si="9"/>
        <v>2771106</v>
      </c>
      <c r="BS41" s="8"/>
      <c r="BT41" s="8"/>
      <c r="BU41" s="8"/>
    </row>
    <row r="42" spans="1:73" x14ac:dyDescent="0.2">
      <c r="A42" s="33" t="s">
        <v>27</v>
      </c>
      <c r="B42" s="30" t="s">
        <v>37</v>
      </c>
      <c r="C42" s="12"/>
      <c r="D42" s="12"/>
      <c r="E42" s="12">
        <v>643600</v>
      </c>
      <c r="F42" s="12">
        <v>438600</v>
      </c>
      <c r="G42" s="12">
        <v>398600</v>
      </c>
      <c r="H42" s="8">
        <v>118150</v>
      </c>
      <c r="I42" s="8">
        <v>121450</v>
      </c>
      <c r="J42" s="8">
        <v>127950</v>
      </c>
      <c r="K42" s="8">
        <v>54470</v>
      </c>
      <c r="L42" s="8">
        <v>54739</v>
      </c>
      <c r="M42" s="8">
        <v>55005</v>
      </c>
      <c r="N42" s="8"/>
      <c r="O42" s="8"/>
      <c r="P42" s="8"/>
      <c r="Q42" s="13">
        <f t="shared" si="11"/>
        <v>816220</v>
      </c>
      <c r="R42" s="13">
        <f t="shared" si="12"/>
        <v>614789</v>
      </c>
      <c r="S42" s="13">
        <f t="shared" si="13"/>
        <v>581555</v>
      </c>
      <c r="T42" s="47">
        <f>1317621</f>
        <v>1317621</v>
      </c>
      <c r="U42" s="47">
        <f>1342490</f>
        <v>1342490</v>
      </c>
      <c r="V42" s="48">
        <f>1342490</f>
        <v>1342490</v>
      </c>
      <c r="W42" s="8">
        <v>193600</v>
      </c>
      <c r="X42" s="8">
        <v>191300</v>
      </c>
      <c r="Y42" s="8">
        <v>178600</v>
      </c>
      <c r="Z42" s="8">
        <v>40690</v>
      </c>
      <c r="AA42" s="8">
        <v>40691</v>
      </c>
      <c r="AB42" s="8">
        <v>40691</v>
      </c>
      <c r="AC42" s="8">
        <v>361500</v>
      </c>
      <c r="AD42" s="8">
        <v>362500</v>
      </c>
      <c r="AE42" s="8">
        <v>336000</v>
      </c>
      <c r="AF42" s="8">
        <v>116000</v>
      </c>
      <c r="AG42" s="8">
        <v>97000</v>
      </c>
      <c r="AH42" s="8">
        <v>112100</v>
      </c>
      <c r="AI42" s="8">
        <v>916175</v>
      </c>
      <c r="AJ42" s="8">
        <v>916175</v>
      </c>
      <c r="AK42" s="8">
        <v>915000</v>
      </c>
      <c r="AL42" s="8">
        <v>229104</v>
      </c>
      <c r="AM42" s="8">
        <v>229104</v>
      </c>
      <c r="AN42" s="8">
        <v>229104</v>
      </c>
      <c r="AO42" s="8">
        <v>240725</v>
      </c>
      <c r="AP42" s="8">
        <v>240725</v>
      </c>
      <c r="AQ42" s="8">
        <v>240725</v>
      </c>
      <c r="AR42" s="8">
        <v>314754</v>
      </c>
      <c r="AS42" s="8">
        <v>324154</v>
      </c>
      <c r="AT42" s="8">
        <v>324154</v>
      </c>
      <c r="AU42" s="8">
        <v>682700</v>
      </c>
      <c r="AV42" s="8">
        <v>444700</v>
      </c>
      <c r="AW42" s="8">
        <v>444700</v>
      </c>
      <c r="AX42" s="8">
        <v>208749</v>
      </c>
      <c r="AY42" s="8">
        <v>208749</v>
      </c>
      <c r="AZ42" s="8">
        <v>208749</v>
      </c>
      <c r="BA42" s="8">
        <v>108801</v>
      </c>
      <c r="BB42" s="8">
        <v>107801</v>
      </c>
      <c r="BC42" s="8">
        <v>106801</v>
      </c>
      <c r="BD42" s="8">
        <v>450000</v>
      </c>
      <c r="BE42" s="8">
        <v>420000</v>
      </c>
      <c r="BF42" s="8">
        <v>400000</v>
      </c>
      <c r="BG42" s="8">
        <v>434955</v>
      </c>
      <c r="BH42" s="8">
        <v>457860</v>
      </c>
      <c r="BI42" s="8">
        <v>445607</v>
      </c>
      <c r="BJ42" s="8">
        <v>208500</v>
      </c>
      <c r="BK42" s="8">
        <v>208500</v>
      </c>
      <c r="BL42" s="8">
        <v>208500</v>
      </c>
      <c r="BM42" s="8">
        <v>77523</v>
      </c>
      <c r="BN42" s="8">
        <v>77587</v>
      </c>
      <c r="BO42" s="8">
        <v>77587</v>
      </c>
      <c r="BP42" s="8">
        <f t="shared" si="7"/>
        <v>6717617</v>
      </c>
      <c r="BQ42" s="8">
        <f t="shared" si="8"/>
        <v>6284125</v>
      </c>
      <c r="BR42" s="8">
        <f t="shared" si="9"/>
        <v>6192363</v>
      </c>
      <c r="BS42" s="8"/>
      <c r="BT42" s="8"/>
      <c r="BU42" s="8"/>
    </row>
    <row r="43" spans="1:73" x14ac:dyDescent="0.2">
      <c r="A43" s="33" t="s">
        <v>28</v>
      </c>
      <c r="B43" s="30" t="s">
        <v>39</v>
      </c>
      <c r="C43" s="12"/>
      <c r="D43" s="12"/>
      <c r="E43" s="12">
        <v>100</v>
      </c>
      <c r="F43" s="12">
        <v>100</v>
      </c>
      <c r="G43" s="12">
        <v>100</v>
      </c>
      <c r="H43" s="8">
        <v>500</v>
      </c>
      <c r="I43" s="8">
        <v>500</v>
      </c>
      <c r="J43" s="8">
        <v>500</v>
      </c>
      <c r="K43" s="8">
        <v>530</v>
      </c>
      <c r="L43" s="8">
        <v>533</v>
      </c>
      <c r="M43" s="8">
        <v>534</v>
      </c>
      <c r="N43" s="8">
        <v>21000</v>
      </c>
      <c r="O43" s="8">
        <v>21000</v>
      </c>
      <c r="P43" s="8">
        <v>21000</v>
      </c>
      <c r="Q43" s="13">
        <f t="shared" si="11"/>
        <v>22130</v>
      </c>
      <c r="R43" s="13">
        <f t="shared" si="12"/>
        <v>22133</v>
      </c>
      <c r="S43" s="13">
        <f t="shared" si="13"/>
        <v>22134</v>
      </c>
      <c r="T43" s="8">
        <v>37336</v>
      </c>
      <c r="U43" s="8">
        <v>37336</v>
      </c>
      <c r="V43" s="25">
        <v>37336</v>
      </c>
      <c r="W43" s="8">
        <v>6000</v>
      </c>
      <c r="X43" s="8">
        <v>6300</v>
      </c>
      <c r="Y43" s="8">
        <v>6500</v>
      </c>
      <c r="Z43" s="8">
        <v>3254</v>
      </c>
      <c r="AA43" s="8">
        <v>3253</v>
      </c>
      <c r="AB43" s="8">
        <v>3254</v>
      </c>
      <c r="AC43" s="8">
        <v>4000</v>
      </c>
      <c r="AD43" s="8">
        <v>4000</v>
      </c>
      <c r="AE43" s="8">
        <v>4000</v>
      </c>
      <c r="AF43" s="8">
        <v>500</v>
      </c>
      <c r="AG43" s="8">
        <v>600</v>
      </c>
      <c r="AH43" s="8">
        <v>700</v>
      </c>
      <c r="AI43" s="8">
        <v>3500</v>
      </c>
      <c r="AJ43" s="8">
        <v>3500</v>
      </c>
      <c r="AK43" s="8">
        <v>3500</v>
      </c>
      <c r="AL43" s="8">
        <v>856</v>
      </c>
      <c r="AM43" s="8">
        <v>856</v>
      </c>
      <c r="AN43" s="8">
        <v>856</v>
      </c>
      <c r="AO43" s="8">
        <v>4150</v>
      </c>
      <c r="AP43" s="8">
        <v>4150</v>
      </c>
      <c r="AQ43" s="8">
        <v>4150</v>
      </c>
      <c r="AR43" s="8">
        <v>1000</v>
      </c>
      <c r="AS43" s="8">
        <v>1000</v>
      </c>
      <c r="AT43" s="8">
        <v>1000</v>
      </c>
      <c r="AU43" s="8">
        <v>12500</v>
      </c>
      <c r="AV43" s="8">
        <v>11000</v>
      </c>
      <c r="AW43" s="8">
        <v>10000</v>
      </c>
      <c r="AX43" s="8">
        <v>2068</v>
      </c>
      <c r="AY43" s="8">
        <v>2068</v>
      </c>
      <c r="AZ43" s="8">
        <v>2068</v>
      </c>
      <c r="BA43" s="8">
        <v>779</v>
      </c>
      <c r="BB43" s="8">
        <v>779</v>
      </c>
      <c r="BC43" s="8">
        <v>779</v>
      </c>
      <c r="BD43" s="8">
        <v>5000</v>
      </c>
      <c r="BE43" s="8">
        <v>5000</v>
      </c>
      <c r="BF43" s="8">
        <v>5000</v>
      </c>
      <c r="BG43" s="8">
        <v>12800</v>
      </c>
      <c r="BH43" s="8">
        <v>12800</v>
      </c>
      <c r="BI43" s="8">
        <v>12400</v>
      </c>
      <c r="BJ43" s="8">
        <v>5500</v>
      </c>
      <c r="BK43" s="8">
        <v>5500</v>
      </c>
      <c r="BL43" s="8">
        <v>5500</v>
      </c>
      <c r="BM43" s="8">
        <v>2200</v>
      </c>
      <c r="BN43" s="8">
        <v>2200</v>
      </c>
      <c r="BO43" s="8">
        <v>2200</v>
      </c>
      <c r="BP43" s="8">
        <f t="shared" si="7"/>
        <v>123573</v>
      </c>
      <c r="BQ43" s="8">
        <f t="shared" si="8"/>
        <v>122475</v>
      </c>
      <c r="BR43" s="8">
        <f t="shared" si="9"/>
        <v>121377</v>
      </c>
      <c r="BS43" s="8"/>
      <c r="BT43" s="8"/>
      <c r="BU43" s="8"/>
    </row>
    <row r="44" spans="1:73" x14ac:dyDescent="0.2">
      <c r="A44" s="33" t="s">
        <v>29</v>
      </c>
      <c r="B44" s="30" t="s">
        <v>40</v>
      </c>
      <c r="C44" s="12"/>
      <c r="D44" s="12"/>
      <c r="E44" s="12">
        <v>15000</v>
      </c>
      <c r="F44" s="12">
        <v>15000</v>
      </c>
      <c r="G44" s="12">
        <v>15000</v>
      </c>
      <c r="H44" s="8">
        <v>1000</v>
      </c>
      <c r="I44" s="8">
        <v>1000</v>
      </c>
      <c r="J44" s="8">
        <v>1000</v>
      </c>
      <c r="K44" s="8">
        <v>800</v>
      </c>
      <c r="L44" s="8">
        <v>804</v>
      </c>
      <c r="M44" s="8">
        <v>806</v>
      </c>
      <c r="N44" s="8">
        <v>600</v>
      </c>
      <c r="O44" s="8">
        <v>600</v>
      </c>
      <c r="P44" s="8">
        <v>600</v>
      </c>
      <c r="Q44" s="13">
        <f t="shared" si="11"/>
        <v>17400</v>
      </c>
      <c r="R44" s="13">
        <f t="shared" si="12"/>
        <v>17404</v>
      </c>
      <c r="S44" s="13">
        <f t="shared" si="13"/>
        <v>17406</v>
      </c>
      <c r="T44" s="8">
        <v>26544</v>
      </c>
      <c r="U44" s="8">
        <v>26548</v>
      </c>
      <c r="V44" s="25">
        <v>26548</v>
      </c>
      <c r="W44" s="8">
        <v>12000</v>
      </c>
      <c r="X44" s="8">
        <v>12400</v>
      </c>
      <c r="Y44" s="8">
        <v>12600</v>
      </c>
      <c r="Z44" s="8"/>
      <c r="AA44" s="8"/>
      <c r="AB44" s="8"/>
      <c r="AC44" s="8">
        <v>10000</v>
      </c>
      <c r="AD44" s="8">
        <v>5000</v>
      </c>
      <c r="AE44" s="8">
        <v>5000</v>
      </c>
      <c r="AF44" s="8">
        <v>4000</v>
      </c>
      <c r="AG44" s="8">
        <v>5000</v>
      </c>
      <c r="AH44" s="8">
        <v>6000</v>
      </c>
      <c r="AI44" s="8">
        <v>4500</v>
      </c>
      <c r="AJ44" s="8">
        <v>4500</v>
      </c>
      <c r="AK44" s="8">
        <v>4500</v>
      </c>
      <c r="AL44" s="8"/>
      <c r="AM44" s="8"/>
      <c r="AN44" s="8"/>
      <c r="AO44" s="8">
        <v>3000</v>
      </c>
      <c r="AP44" s="8">
        <v>3000</v>
      </c>
      <c r="AQ44" s="8">
        <v>3000</v>
      </c>
      <c r="AR44" s="8">
        <v>5000</v>
      </c>
      <c r="AS44" s="8">
        <v>5000</v>
      </c>
      <c r="AT44" s="8">
        <v>5000</v>
      </c>
      <c r="AU44" s="8">
        <v>15000</v>
      </c>
      <c r="AV44" s="8">
        <v>15000</v>
      </c>
      <c r="AW44" s="8">
        <v>15000</v>
      </c>
      <c r="AX44" s="8"/>
      <c r="AY44" s="8"/>
      <c r="AZ44" s="8"/>
      <c r="BA44" s="8">
        <v>6450</v>
      </c>
      <c r="BB44" s="8">
        <v>6450</v>
      </c>
      <c r="BC44" s="8">
        <v>6450</v>
      </c>
      <c r="BD44" s="8">
        <v>2000</v>
      </c>
      <c r="BE44" s="8"/>
      <c r="BF44" s="8"/>
      <c r="BG44" s="8">
        <v>1300</v>
      </c>
      <c r="BH44" s="8">
        <v>1300</v>
      </c>
      <c r="BI44" s="8">
        <v>1300</v>
      </c>
      <c r="BJ44" s="8"/>
      <c r="BK44" s="8"/>
      <c r="BL44" s="8"/>
      <c r="BM44" s="8">
        <v>2654</v>
      </c>
      <c r="BN44" s="8">
        <v>2657</v>
      </c>
      <c r="BO44" s="8">
        <v>2657</v>
      </c>
      <c r="BP44" s="8">
        <f t="shared" si="7"/>
        <v>109848</v>
      </c>
      <c r="BQ44" s="8">
        <f t="shared" si="8"/>
        <v>104259</v>
      </c>
      <c r="BR44" s="8">
        <f t="shared" si="9"/>
        <v>105461</v>
      </c>
      <c r="BS44" s="8"/>
      <c r="BT44" s="8"/>
      <c r="BU44" s="8"/>
    </row>
    <row r="45" spans="1:73" x14ac:dyDescent="0.2">
      <c r="A45" s="33">
        <v>38</v>
      </c>
      <c r="B45" s="30" t="s">
        <v>44</v>
      </c>
      <c r="C45" s="12"/>
      <c r="D45" s="12"/>
      <c r="E45" s="12">
        <v>1000</v>
      </c>
      <c r="F45" s="12">
        <v>1000</v>
      </c>
      <c r="G45" s="12">
        <v>1000</v>
      </c>
      <c r="H45" s="8"/>
      <c r="I45" s="8"/>
      <c r="J45" s="8"/>
      <c r="K45" s="8"/>
      <c r="L45" s="8"/>
      <c r="M45" s="8"/>
      <c r="N45" s="8"/>
      <c r="O45" s="8"/>
      <c r="P45" s="8"/>
      <c r="Q45" s="13">
        <f t="shared" si="11"/>
        <v>1000</v>
      </c>
      <c r="R45" s="13">
        <f t="shared" si="12"/>
        <v>1000</v>
      </c>
      <c r="S45" s="13">
        <f t="shared" si="13"/>
        <v>1000</v>
      </c>
      <c r="T45" s="8"/>
      <c r="U45" s="8"/>
      <c r="V45" s="25"/>
      <c r="W45" s="8">
        <v>0</v>
      </c>
      <c r="X45" s="8">
        <v>0</v>
      </c>
      <c r="Y45" s="8">
        <v>0</v>
      </c>
      <c r="Z45" s="8"/>
      <c r="AA45" s="8"/>
      <c r="AB45" s="8"/>
      <c r="AC45" s="8">
        <v>10000</v>
      </c>
      <c r="AD45" s="8">
        <v>5000</v>
      </c>
      <c r="AE45" s="8">
        <v>5000</v>
      </c>
      <c r="AF45" s="8"/>
      <c r="AG45" s="8"/>
      <c r="AH45" s="8"/>
      <c r="AI45" s="8">
        <v>2500</v>
      </c>
      <c r="AJ45" s="8">
        <v>2500</v>
      </c>
      <c r="AK45" s="8">
        <v>2500</v>
      </c>
      <c r="AL45" s="8"/>
      <c r="AM45" s="8"/>
      <c r="AN45" s="8"/>
      <c r="AO45" s="8"/>
      <c r="AP45" s="8"/>
      <c r="AQ45" s="8"/>
      <c r="AR45" s="8">
        <v>1500</v>
      </c>
      <c r="AS45" s="8">
        <v>1500</v>
      </c>
      <c r="AT45" s="8">
        <v>1500</v>
      </c>
      <c r="AU45" s="8"/>
      <c r="AV45" s="8"/>
      <c r="AW45" s="8"/>
      <c r="AX45" s="8"/>
      <c r="AY45" s="8"/>
      <c r="AZ45" s="8"/>
      <c r="BA45" s="8">
        <v>300</v>
      </c>
      <c r="BB45" s="8">
        <v>300</v>
      </c>
      <c r="BC45" s="8">
        <v>300</v>
      </c>
      <c r="BD45" s="8"/>
      <c r="BE45" s="8"/>
      <c r="BF45" s="8"/>
      <c r="BG45" s="8">
        <v>1000</v>
      </c>
      <c r="BH45" s="8">
        <v>2000</v>
      </c>
      <c r="BI45" s="8">
        <v>2500</v>
      </c>
      <c r="BJ45" s="8"/>
      <c r="BK45" s="8"/>
      <c r="BL45" s="8"/>
      <c r="BM45" s="8"/>
      <c r="BN45" s="8"/>
      <c r="BO45" s="8"/>
      <c r="BP45" s="8">
        <f t="shared" si="7"/>
        <v>16300</v>
      </c>
      <c r="BQ45" s="8">
        <f t="shared" si="8"/>
        <v>12300</v>
      </c>
      <c r="BR45" s="8">
        <f t="shared" si="9"/>
        <v>12800</v>
      </c>
      <c r="BS45" s="8"/>
      <c r="BT45" s="8"/>
      <c r="BU45" s="8"/>
    </row>
    <row r="46" spans="1:73" x14ac:dyDescent="0.2">
      <c r="A46" s="29">
        <v>4</v>
      </c>
      <c r="B46" s="30" t="s">
        <v>62</v>
      </c>
      <c r="C46" s="12"/>
      <c r="D46" s="12"/>
      <c r="E46" s="13">
        <f>E48+E49</f>
        <v>85000</v>
      </c>
      <c r="F46" s="13">
        <f t="shared" ref="F46:H46" si="45">F48+F49</f>
        <v>55000</v>
      </c>
      <c r="G46" s="13">
        <f t="shared" si="45"/>
        <v>55000</v>
      </c>
      <c r="H46" s="13">
        <f t="shared" si="45"/>
        <v>14500</v>
      </c>
      <c r="I46" s="13">
        <f t="shared" ref="I46" si="46">I48+I49</f>
        <v>14500</v>
      </c>
      <c r="J46" s="13">
        <f t="shared" ref="J46:K46" si="47">J48+J49</f>
        <v>14500</v>
      </c>
      <c r="K46" s="13">
        <f t="shared" si="47"/>
        <v>3900</v>
      </c>
      <c r="L46" s="13">
        <f t="shared" ref="L46" si="48">L48+L49</f>
        <v>3919</v>
      </c>
      <c r="M46" s="13">
        <f t="shared" ref="M46:N46" si="49">M48+M49</f>
        <v>3931</v>
      </c>
      <c r="N46" s="13">
        <f t="shared" si="49"/>
        <v>3400</v>
      </c>
      <c r="O46" s="13">
        <f t="shared" ref="O46" si="50">O48+O49</f>
        <v>3400</v>
      </c>
      <c r="P46" s="13">
        <f t="shared" ref="P46" si="51">P48+P49</f>
        <v>3400</v>
      </c>
      <c r="Q46" s="13">
        <f t="shared" si="11"/>
        <v>106800</v>
      </c>
      <c r="R46" s="13">
        <f t="shared" si="12"/>
        <v>76819</v>
      </c>
      <c r="S46" s="13">
        <f t="shared" si="13"/>
        <v>76831</v>
      </c>
      <c r="T46" s="13">
        <f>T48+T49</f>
        <v>1195758</v>
      </c>
      <c r="U46" s="13">
        <f t="shared" ref="U46" si="52">U48+U49</f>
        <v>1236177</v>
      </c>
      <c r="V46" s="13">
        <f t="shared" ref="V46" si="53">V48+V49</f>
        <v>1236177</v>
      </c>
      <c r="W46" s="8"/>
      <c r="X46" s="8"/>
      <c r="Y46" s="8"/>
      <c r="Z46" s="8">
        <v>6000</v>
      </c>
      <c r="AA46" s="8">
        <v>41000</v>
      </c>
      <c r="AB46" s="8">
        <v>46000</v>
      </c>
      <c r="AC46" s="8">
        <v>602000</v>
      </c>
      <c r="AD46" s="8">
        <v>57000</v>
      </c>
      <c r="AE46" s="8">
        <v>20000</v>
      </c>
      <c r="AF46" s="8">
        <v>8000</v>
      </c>
      <c r="AG46" s="8">
        <v>8000</v>
      </c>
      <c r="AH46" s="8">
        <v>12000</v>
      </c>
      <c r="AI46" s="8">
        <v>331300</v>
      </c>
      <c r="AJ46" s="8">
        <v>341300</v>
      </c>
      <c r="AK46" s="8">
        <v>341300</v>
      </c>
      <c r="AL46" s="8">
        <v>64265</v>
      </c>
      <c r="AM46" s="8">
        <v>64265</v>
      </c>
      <c r="AN46" s="8">
        <v>64265</v>
      </c>
      <c r="AO46" s="8">
        <v>35345</v>
      </c>
      <c r="AP46" s="8">
        <v>35345</v>
      </c>
      <c r="AQ46" s="8">
        <v>35345</v>
      </c>
      <c r="AR46" s="8">
        <v>37000</v>
      </c>
      <c r="AS46" s="8">
        <v>37000</v>
      </c>
      <c r="AT46" s="8">
        <v>37000</v>
      </c>
      <c r="AU46" s="8">
        <v>92000</v>
      </c>
      <c r="AV46" s="8">
        <v>22000</v>
      </c>
      <c r="AW46" s="8">
        <v>22000</v>
      </c>
      <c r="AX46" s="8"/>
      <c r="AY46" s="8"/>
      <c r="AZ46" s="8"/>
      <c r="BA46" s="8">
        <v>4402</v>
      </c>
      <c r="BB46" s="8">
        <v>4402</v>
      </c>
      <c r="BC46" s="8">
        <v>4402</v>
      </c>
      <c r="BD46" s="8"/>
      <c r="BE46" s="8"/>
      <c r="BF46" s="8"/>
      <c r="BG46" s="8">
        <v>36400</v>
      </c>
      <c r="BH46" s="8">
        <v>37300</v>
      </c>
      <c r="BI46" s="8">
        <v>26385</v>
      </c>
      <c r="BJ46" s="8">
        <v>33000</v>
      </c>
      <c r="BK46" s="8">
        <v>33000</v>
      </c>
      <c r="BL46" s="8">
        <v>33000</v>
      </c>
      <c r="BM46" s="8"/>
      <c r="BN46" s="8"/>
      <c r="BO46" s="8"/>
      <c r="BP46" s="8">
        <f t="shared" si="7"/>
        <v>2552270</v>
      </c>
      <c r="BQ46" s="8">
        <f t="shared" si="8"/>
        <v>1993608</v>
      </c>
      <c r="BR46" s="8">
        <f t="shared" si="9"/>
        <v>1954705</v>
      </c>
      <c r="BS46" s="8"/>
      <c r="BT46" s="8"/>
      <c r="BU46" s="8"/>
    </row>
    <row r="47" spans="1:73" x14ac:dyDescent="0.2">
      <c r="A47" s="29">
        <v>41</v>
      </c>
      <c r="B47" s="30" t="s">
        <v>48</v>
      </c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8"/>
      <c r="X47" s="8"/>
      <c r="Y47" s="8"/>
      <c r="Z47" s="8"/>
      <c r="AA47" s="8"/>
      <c r="AB47" s="8"/>
      <c r="AC47" s="8">
        <v>490000</v>
      </c>
      <c r="AD47" s="8">
        <v>0</v>
      </c>
      <c r="AE47" s="8">
        <v>0</v>
      </c>
      <c r="AF47" s="8"/>
      <c r="AG47" s="8"/>
      <c r="AH47" s="8"/>
      <c r="AI47" s="8">
        <v>1100</v>
      </c>
      <c r="AJ47" s="8">
        <v>1100</v>
      </c>
      <c r="AK47" s="8">
        <v>1100</v>
      </c>
      <c r="AL47" s="8">
        <v>1713</v>
      </c>
      <c r="AM47" s="8">
        <v>1713</v>
      </c>
      <c r="AN47" s="8">
        <v>1713</v>
      </c>
      <c r="AO47" s="8"/>
      <c r="AP47" s="8"/>
      <c r="AQ47" s="8"/>
      <c r="AR47" s="8">
        <v>2000</v>
      </c>
      <c r="AS47" s="8">
        <v>2000</v>
      </c>
      <c r="AT47" s="8">
        <v>2000</v>
      </c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>
        <v>1070</v>
      </c>
      <c r="BN47" s="8">
        <v>1070</v>
      </c>
      <c r="BO47" s="8">
        <v>1070</v>
      </c>
      <c r="BP47" s="8">
        <f t="shared" si="7"/>
        <v>495883</v>
      </c>
      <c r="BQ47" s="8">
        <f t="shared" si="8"/>
        <v>5883</v>
      </c>
      <c r="BR47" s="8">
        <f t="shared" si="9"/>
        <v>5883</v>
      </c>
      <c r="BS47" s="8"/>
      <c r="BT47" s="8"/>
      <c r="BU47" s="8"/>
    </row>
    <row r="48" spans="1:73" x14ac:dyDescent="0.2">
      <c r="A48" s="33" t="s">
        <v>31</v>
      </c>
      <c r="B48" s="30" t="s">
        <v>41</v>
      </c>
      <c r="C48" s="12"/>
      <c r="D48" s="12"/>
      <c r="E48" s="12">
        <v>85000</v>
      </c>
      <c r="F48" s="12">
        <v>55000</v>
      </c>
      <c r="G48" s="12">
        <v>55000</v>
      </c>
      <c r="H48" s="8">
        <v>14500</v>
      </c>
      <c r="I48" s="8">
        <v>14500</v>
      </c>
      <c r="J48" s="8">
        <v>14500</v>
      </c>
      <c r="K48" s="8">
        <v>3900</v>
      </c>
      <c r="L48" s="8">
        <v>3919</v>
      </c>
      <c r="M48" s="8">
        <v>3931</v>
      </c>
      <c r="N48" s="8">
        <v>3400</v>
      </c>
      <c r="O48" s="8">
        <v>3400</v>
      </c>
      <c r="P48" s="8">
        <v>3400</v>
      </c>
      <c r="Q48" s="13">
        <f t="shared" si="11"/>
        <v>106800</v>
      </c>
      <c r="R48" s="13">
        <f t="shared" si="12"/>
        <v>76819</v>
      </c>
      <c r="S48" s="13">
        <f t="shared" si="13"/>
        <v>76831</v>
      </c>
      <c r="T48" s="8">
        <v>218930</v>
      </c>
      <c r="U48" s="8">
        <v>229020</v>
      </c>
      <c r="V48" s="25">
        <v>229020</v>
      </c>
      <c r="W48" s="8">
        <v>45000</v>
      </c>
      <c r="X48" s="8">
        <v>46000</v>
      </c>
      <c r="Y48" s="8">
        <v>47000</v>
      </c>
      <c r="Z48" s="8">
        <v>6000</v>
      </c>
      <c r="AA48" s="8">
        <v>41000</v>
      </c>
      <c r="AB48" s="8">
        <v>46000</v>
      </c>
      <c r="AC48" s="8">
        <v>87000</v>
      </c>
      <c r="AD48" s="8">
        <v>57000</v>
      </c>
      <c r="AE48" s="8">
        <v>20000</v>
      </c>
      <c r="AF48" s="8">
        <v>8000</v>
      </c>
      <c r="AG48" s="8">
        <v>8000</v>
      </c>
      <c r="AH48" s="8">
        <v>12000</v>
      </c>
      <c r="AI48" s="8">
        <v>110200</v>
      </c>
      <c r="AJ48" s="8">
        <v>110200</v>
      </c>
      <c r="AK48" s="8">
        <v>110200</v>
      </c>
      <c r="AL48" s="8">
        <v>62552</v>
      </c>
      <c r="AM48" s="8">
        <v>62552</v>
      </c>
      <c r="AN48" s="8">
        <v>62552</v>
      </c>
      <c r="AO48" s="8">
        <v>35345</v>
      </c>
      <c r="AP48" s="8">
        <v>35345</v>
      </c>
      <c r="AQ48" s="8">
        <v>35345</v>
      </c>
      <c r="AR48" s="8">
        <v>35000</v>
      </c>
      <c r="AS48" s="8">
        <v>35000</v>
      </c>
      <c r="AT48" s="8">
        <v>35000</v>
      </c>
      <c r="AU48" s="8">
        <v>92000</v>
      </c>
      <c r="AV48" s="8">
        <v>22000</v>
      </c>
      <c r="AW48" s="8">
        <v>22000</v>
      </c>
      <c r="AX48" s="8">
        <v>35850</v>
      </c>
      <c r="AY48" s="8">
        <v>35850</v>
      </c>
      <c r="AZ48" s="8">
        <v>35850</v>
      </c>
      <c r="BA48" s="8">
        <v>4402</v>
      </c>
      <c r="BB48" s="8">
        <v>4402</v>
      </c>
      <c r="BC48" s="8">
        <v>4402</v>
      </c>
      <c r="BD48" s="8">
        <v>12000</v>
      </c>
      <c r="BE48" s="8">
        <v>10000</v>
      </c>
      <c r="BF48" s="8">
        <v>8000</v>
      </c>
      <c r="BG48" s="8">
        <v>36400</v>
      </c>
      <c r="BH48" s="8">
        <v>37300</v>
      </c>
      <c r="BI48" s="8">
        <v>26385</v>
      </c>
      <c r="BJ48" s="8">
        <v>33000</v>
      </c>
      <c r="BK48" s="8">
        <v>33000</v>
      </c>
      <c r="BL48" s="8">
        <v>33000</v>
      </c>
      <c r="BM48" s="8">
        <v>11900</v>
      </c>
      <c r="BN48" s="8">
        <v>11911</v>
      </c>
      <c r="BO48" s="8">
        <v>11911</v>
      </c>
      <c r="BP48" s="8">
        <f t="shared" si="7"/>
        <v>940379</v>
      </c>
      <c r="BQ48" s="8">
        <f t="shared" si="8"/>
        <v>855399</v>
      </c>
      <c r="BR48" s="8">
        <f t="shared" si="9"/>
        <v>815496</v>
      </c>
      <c r="BS48" s="8"/>
      <c r="BT48" s="8"/>
      <c r="BU48" s="8"/>
    </row>
    <row r="49" spans="1:73" x14ac:dyDescent="0.2">
      <c r="A49" s="33">
        <v>45</v>
      </c>
      <c r="B49" s="30" t="s">
        <v>42</v>
      </c>
      <c r="C49" s="12"/>
      <c r="D49" s="12"/>
      <c r="E49" s="12"/>
      <c r="F49" s="12"/>
      <c r="G49" s="12"/>
      <c r="H49" s="8"/>
      <c r="I49" s="8"/>
      <c r="J49" s="8"/>
      <c r="K49" s="8"/>
      <c r="L49" s="8"/>
      <c r="M49" s="8"/>
      <c r="N49" s="8"/>
      <c r="O49" s="8"/>
      <c r="P49" s="8"/>
      <c r="Q49" s="13"/>
      <c r="R49" s="13"/>
      <c r="S49" s="13"/>
      <c r="T49" s="8">
        <v>976828</v>
      </c>
      <c r="U49" s="8">
        <v>1007157</v>
      </c>
      <c r="V49" s="25">
        <v>1007157</v>
      </c>
      <c r="W49" s="8"/>
      <c r="X49" s="8"/>
      <c r="Y49" s="8"/>
      <c r="Z49" s="8"/>
      <c r="AA49" s="8"/>
      <c r="AB49" s="8"/>
      <c r="AC49" s="8">
        <v>25000</v>
      </c>
      <c r="AD49" s="8">
        <v>0</v>
      </c>
      <c r="AE49" s="8">
        <v>0</v>
      </c>
      <c r="AF49" s="8"/>
      <c r="AG49" s="8"/>
      <c r="AH49" s="8"/>
      <c r="AI49" s="8">
        <v>220000</v>
      </c>
      <c r="AJ49" s="8">
        <v>230000</v>
      </c>
      <c r="AK49" s="8">
        <v>230000</v>
      </c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>
        <v>50000</v>
      </c>
      <c r="AY49" s="8">
        <v>50000</v>
      </c>
      <c r="AZ49" s="8">
        <v>50000</v>
      </c>
      <c r="BA49" s="8"/>
      <c r="BB49" s="8"/>
      <c r="BC49" s="8"/>
      <c r="BD49" s="8">
        <v>20000</v>
      </c>
      <c r="BE49" s="8">
        <v>0</v>
      </c>
      <c r="BF49" s="8">
        <v>0</v>
      </c>
      <c r="BG49" s="8"/>
      <c r="BH49" s="8"/>
      <c r="BI49" s="8"/>
      <c r="BJ49" s="8"/>
      <c r="BK49" s="8"/>
      <c r="BL49" s="8"/>
      <c r="BM49" s="8"/>
      <c r="BN49" s="8"/>
      <c r="BO49" s="8"/>
      <c r="BP49" s="8">
        <f t="shared" si="7"/>
        <v>1291828</v>
      </c>
      <c r="BQ49" s="8">
        <f t="shared" si="8"/>
        <v>1287157</v>
      </c>
      <c r="BR49" s="8">
        <f t="shared" si="9"/>
        <v>1287157</v>
      </c>
      <c r="BS49" s="8"/>
      <c r="BT49" s="8"/>
      <c r="BU49" s="8"/>
    </row>
    <row r="50" spans="1:73" x14ac:dyDescent="0.2">
      <c r="A50" s="29" t="s">
        <v>15</v>
      </c>
      <c r="B50" s="30" t="s">
        <v>16</v>
      </c>
      <c r="C50" s="12"/>
      <c r="D50" s="12"/>
      <c r="E50" s="12"/>
      <c r="F50" s="12"/>
      <c r="G50" s="12"/>
      <c r="H50" s="8"/>
      <c r="I50" s="8"/>
      <c r="J50" s="8"/>
      <c r="K50" s="8"/>
      <c r="L50" s="8"/>
      <c r="M50" s="8"/>
      <c r="N50" s="8"/>
      <c r="O50" s="8"/>
      <c r="P50" s="8"/>
      <c r="Q50" s="13">
        <f t="shared" si="11"/>
        <v>0</v>
      </c>
      <c r="R50" s="13">
        <f t="shared" si="12"/>
        <v>0</v>
      </c>
      <c r="S50" s="13">
        <f t="shared" si="13"/>
        <v>0</v>
      </c>
      <c r="T50" s="8"/>
      <c r="U50" s="8"/>
      <c r="V50" s="25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>
        <v>57457</v>
      </c>
      <c r="AY50" s="8">
        <v>38636</v>
      </c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>
        <f t="shared" si="7"/>
        <v>57457</v>
      </c>
      <c r="BQ50" s="8">
        <f t="shared" si="8"/>
        <v>38636</v>
      </c>
      <c r="BR50" s="8">
        <f t="shared" si="9"/>
        <v>0</v>
      </c>
      <c r="BS50" s="8"/>
      <c r="BT50" s="8"/>
      <c r="BU50" s="8"/>
    </row>
    <row r="51" spans="1:73" x14ac:dyDescent="0.2">
      <c r="A51" s="29">
        <v>3</v>
      </c>
      <c r="B51" s="30" t="s">
        <v>56</v>
      </c>
      <c r="C51" s="12"/>
      <c r="D51" s="12"/>
      <c r="E51" s="12"/>
      <c r="F51" s="12"/>
      <c r="G51" s="12"/>
      <c r="H51" s="8"/>
      <c r="I51" s="8"/>
      <c r="J51" s="8"/>
      <c r="K51" s="8"/>
      <c r="L51" s="8"/>
      <c r="M51" s="8"/>
      <c r="N51" s="8"/>
      <c r="O51" s="8"/>
      <c r="P51" s="8"/>
      <c r="Q51" s="13">
        <f t="shared" si="11"/>
        <v>0</v>
      </c>
      <c r="R51" s="13">
        <f t="shared" si="12"/>
        <v>0</v>
      </c>
      <c r="S51" s="13">
        <f t="shared" si="13"/>
        <v>0</v>
      </c>
      <c r="T51" s="8"/>
      <c r="U51" s="8"/>
      <c r="V51" s="25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>
        <f t="shared" si="7"/>
        <v>0</v>
      </c>
      <c r="BQ51" s="8">
        <f t="shared" si="8"/>
        <v>0</v>
      </c>
      <c r="BR51" s="8">
        <f t="shared" si="9"/>
        <v>0</v>
      </c>
      <c r="BS51" s="8"/>
      <c r="BT51" s="8"/>
      <c r="BU51" s="8"/>
    </row>
    <row r="52" spans="1:73" x14ac:dyDescent="0.2">
      <c r="A52" s="33" t="s">
        <v>19</v>
      </c>
      <c r="B52" s="30" t="s">
        <v>38</v>
      </c>
      <c r="C52" s="12"/>
      <c r="D52" s="12"/>
      <c r="E52" s="12"/>
      <c r="F52" s="12"/>
      <c r="G52" s="12"/>
      <c r="H52" s="8"/>
      <c r="I52" s="8"/>
      <c r="J52" s="8"/>
      <c r="K52" s="8"/>
      <c r="L52" s="8"/>
      <c r="M52" s="8"/>
      <c r="N52" s="8"/>
      <c r="O52" s="8"/>
      <c r="P52" s="8"/>
      <c r="Q52" s="13">
        <f t="shared" si="11"/>
        <v>0</v>
      </c>
      <c r="R52" s="13">
        <f t="shared" si="12"/>
        <v>0</v>
      </c>
      <c r="S52" s="13">
        <f t="shared" si="13"/>
        <v>0</v>
      </c>
      <c r="T52" s="8"/>
      <c r="U52" s="8"/>
      <c r="V52" s="25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>
        <f t="shared" si="7"/>
        <v>0</v>
      </c>
      <c r="BQ52" s="8">
        <f t="shared" si="8"/>
        <v>0</v>
      </c>
      <c r="BR52" s="8">
        <f t="shared" si="9"/>
        <v>0</v>
      </c>
      <c r="BS52" s="8"/>
      <c r="BT52" s="8"/>
      <c r="BU52" s="8"/>
    </row>
    <row r="53" spans="1:73" x14ac:dyDescent="0.2">
      <c r="A53" s="33" t="s">
        <v>27</v>
      </c>
      <c r="B53" s="30" t="s">
        <v>37</v>
      </c>
      <c r="C53" s="12"/>
      <c r="D53" s="12"/>
      <c r="E53" s="12"/>
      <c r="F53" s="12"/>
      <c r="G53" s="12"/>
      <c r="H53" s="8"/>
      <c r="I53" s="8"/>
      <c r="J53" s="8"/>
      <c r="K53" s="8"/>
      <c r="L53" s="8"/>
      <c r="M53" s="8"/>
      <c r="N53" s="8"/>
      <c r="O53" s="8"/>
      <c r="P53" s="8"/>
      <c r="Q53" s="13">
        <f t="shared" si="11"/>
        <v>0</v>
      </c>
      <c r="R53" s="13">
        <f t="shared" si="12"/>
        <v>0</v>
      </c>
      <c r="S53" s="13">
        <f t="shared" si="13"/>
        <v>0</v>
      </c>
      <c r="T53" s="8"/>
      <c r="U53" s="8"/>
      <c r="V53" s="25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>
        <v>53057</v>
      </c>
      <c r="AY53" s="8">
        <v>33202</v>
      </c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>
        <f t="shared" si="7"/>
        <v>53057</v>
      </c>
      <c r="BQ53" s="8">
        <f t="shared" si="8"/>
        <v>33202</v>
      </c>
      <c r="BR53" s="8">
        <f t="shared" si="9"/>
        <v>0</v>
      </c>
      <c r="BS53" s="8"/>
      <c r="BT53" s="8"/>
      <c r="BU53" s="8"/>
    </row>
    <row r="54" spans="1:73" x14ac:dyDescent="0.2">
      <c r="A54" s="33" t="s">
        <v>28</v>
      </c>
      <c r="B54" s="30" t="s">
        <v>39</v>
      </c>
      <c r="C54" s="12"/>
      <c r="D54" s="12"/>
      <c r="E54" s="12"/>
      <c r="F54" s="12"/>
      <c r="G54" s="12"/>
      <c r="H54" s="8"/>
      <c r="I54" s="8"/>
      <c r="J54" s="8"/>
      <c r="K54" s="8"/>
      <c r="L54" s="8"/>
      <c r="M54" s="8"/>
      <c r="N54" s="8"/>
      <c r="O54" s="8"/>
      <c r="P54" s="8"/>
      <c r="Q54" s="13">
        <f t="shared" si="11"/>
        <v>0</v>
      </c>
      <c r="R54" s="13">
        <f t="shared" si="12"/>
        <v>0</v>
      </c>
      <c r="S54" s="13">
        <f t="shared" si="13"/>
        <v>0</v>
      </c>
      <c r="T54" s="8"/>
      <c r="U54" s="8"/>
      <c r="V54" s="25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>
        <f t="shared" si="7"/>
        <v>0</v>
      </c>
      <c r="BQ54" s="8">
        <f t="shared" si="8"/>
        <v>0</v>
      </c>
      <c r="BR54" s="8">
        <f t="shared" si="9"/>
        <v>0</v>
      </c>
      <c r="BS54" s="8"/>
      <c r="BT54" s="8"/>
      <c r="BU54" s="8"/>
    </row>
    <row r="55" spans="1:73" x14ac:dyDescent="0.2">
      <c r="A55" s="33" t="s">
        <v>35</v>
      </c>
      <c r="B55" s="30" t="s">
        <v>45</v>
      </c>
      <c r="C55" s="12"/>
      <c r="D55" s="12"/>
      <c r="E55" s="12"/>
      <c r="F55" s="12"/>
      <c r="G55" s="12"/>
      <c r="H55" s="8"/>
      <c r="I55" s="8"/>
      <c r="J55" s="8"/>
      <c r="K55" s="8"/>
      <c r="L55" s="8"/>
      <c r="M55" s="8"/>
      <c r="N55" s="8"/>
      <c r="O55" s="8"/>
      <c r="P55" s="8"/>
      <c r="Q55" s="13">
        <f t="shared" si="11"/>
        <v>0</v>
      </c>
      <c r="R55" s="13">
        <f t="shared" si="12"/>
        <v>0</v>
      </c>
      <c r="S55" s="13">
        <f t="shared" si="13"/>
        <v>0</v>
      </c>
      <c r="T55" s="8"/>
      <c r="U55" s="8"/>
      <c r="V55" s="25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>
        <f t="shared" si="7"/>
        <v>0</v>
      </c>
      <c r="BQ55" s="8">
        <f t="shared" si="8"/>
        <v>0</v>
      </c>
      <c r="BR55" s="8">
        <f t="shared" si="9"/>
        <v>0</v>
      </c>
      <c r="BS55" s="8"/>
      <c r="BT55" s="8"/>
      <c r="BU55" s="8"/>
    </row>
    <row r="56" spans="1:73" x14ac:dyDescent="0.2">
      <c r="A56" s="33" t="s">
        <v>34</v>
      </c>
      <c r="B56" s="30" t="s">
        <v>43</v>
      </c>
      <c r="C56" s="12"/>
      <c r="D56" s="12"/>
      <c r="E56" s="12"/>
      <c r="F56" s="12"/>
      <c r="G56" s="12"/>
      <c r="H56" s="8"/>
      <c r="I56" s="8"/>
      <c r="J56" s="8"/>
      <c r="K56" s="8"/>
      <c r="L56" s="8"/>
      <c r="M56" s="8"/>
      <c r="N56" s="8"/>
      <c r="O56" s="8"/>
      <c r="P56" s="8"/>
      <c r="Q56" s="13">
        <f t="shared" si="11"/>
        <v>0</v>
      </c>
      <c r="R56" s="13">
        <f t="shared" si="12"/>
        <v>0</v>
      </c>
      <c r="S56" s="13">
        <f t="shared" si="13"/>
        <v>0</v>
      </c>
      <c r="T56" s="8"/>
      <c r="U56" s="8"/>
      <c r="V56" s="25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>
        <f t="shared" si="7"/>
        <v>0</v>
      </c>
      <c r="BQ56" s="8">
        <f t="shared" si="8"/>
        <v>0</v>
      </c>
      <c r="BR56" s="8">
        <f t="shared" si="9"/>
        <v>0</v>
      </c>
      <c r="BS56" s="8"/>
      <c r="BT56" s="8"/>
      <c r="BU56" s="8"/>
    </row>
    <row r="57" spans="1:73" x14ac:dyDescent="0.2">
      <c r="A57" s="33" t="s">
        <v>29</v>
      </c>
      <c r="B57" s="30" t="s">
        <v>40</v>
      </c>
      <c r="C57" s="12"/>
      <c r="D57" s="12"/>
      <c r="E57" s="12"/>
      <c r="F57" s="12"/>
      <c r="G57" s="12"/>
      <c r="H57" s="8"/>
      <c r="I57" s="8"/>
      <c r="J57" s="8"/>
      <c r="K57" s="8"/>
      <c r="L57" s="8"/>
      <c r="M57" s="8"/>
      <c r="N57" s="8"/>
      <c r="O57" s="8"/>
      <c r="P57" s="8"/>
      <c r="Q57" s="13">
        <f t="shared" si="11"/>
        <v>0</v>
      </c>
      <c r="R57" s="13">
        <f t="shared" si="12"/>
        <v>0</v>
      </c>
      <c r="S57" s="13">
        <f t="shared" si="13"/>
        <v>0</v>
      </c>
      <c r="T57" s="8"/>
      <c r="U57" s="8"/>
      <c r="V57" s="25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>
        <f t="shared" si="7"/>
        <v>0</v>
      </c>
      <c r="BQ57" s="8">
        <f t="shared" si="8"/>
        <v>0</v>
      </c>
      <c r="BR57" s="8">
        <f t="shared" si="9"/>
        <v>0</v>
      </c>
      <c r="BS57" s="8"/>
      <c r="BT57" s="8"/>
      <c r="BU57" s="8"/>
    </row>
    <row r="58" spans="1:73" x14ac:dyDescent="0.2">
      <c r="A58" s="33" t="s">
        <v>32</v>
      </c>
      <c r="B58" s="30" t="s">
        <v>44</v>
      </c>
      <c r="C58" s="12"/>
      <c r="D58" s="12"/>
      <c r="E58" s="12"/>
      <c r="F58" s="12"/>
      <c r="G58" s="12"/>
      <c r="H58" s="8"/>
      <c r="I58" s="8"/>
      <c r="J58" s="8"/>
      <c r="K58" s="8"/>
      <c r="L58" s="8"/>
      <c r="M58" s="8"/>
      <c r="N58" s="8"/>
      <c r="O58" s="8"/>
      <c r="P58" s="8"/>
      <c r="Q58" s="13">
        <f t="shared" si="11"/>
        <v>0</v>
      </c>
      <c r="R58" s="13">
        <f t="shared" si="12"/>
        <v>0</v>
      </c>
      <c r="S58" s="13">
        <f t="shared" si="13"/>
        <v>0</v>
      </c>
      <c r="T58" s="8"/>
      <c r="U58" s="8"/>
      <c r="V58" s="25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>
        <f t="shared" si="7"/>
        <v>0</v>
      </c>
      <c r="BQ58" s="8">
        <f t="shared" si="8"/>
        <v>0</v>
      </c>
      <c r="BR58" s="8">
        <f t="shared" si="9"/>
        <v>0</v>
      </c>
      <c r="BS58" s="8"/>
      <c r="BT58" s="8"/>
      <c r="BU58" s="8"/>
    </row>
    <row r="59" spans="1:73" x14ac:dyDescent="0.2">
      <c r="A59" s="29">
        <v>4</v>
      </c>
      <c r="B59" s="30" t="s">
        <v>62</v>
      </c>
      <c r="C59" s="12"/>
      <c r="D59" s="12"/>
      <c r="E59" s="12"/>
      <c r="F59" s="12"/>
      <c r="G59" s="12"/>
      <c r="H59" s="8"/>
      <c r="I59" s="8"/>
      <c r="J59" s="8"/>
      <c r="K59" s="8"/>
      <c r="L59" s="8"/>
      <c r="M59" s="8"/>
      <c r="N59" s="8"/>
      <c r="O59" s="8"/>
      <c r="P59" s="8"/>
      <c r="Q59" s="13">
        <f t="shared" si="11"/>
        <v>0</v>
      </c>
      <c r="R59" s="13">
        <f t="shared" si="12"/>
        <v>0</v>
      </c>
      <c r="S59" s="13">
        <f t="shared" si="13"/>
        <v>0</v>
      </c>
      <c r="T59" s="8"/>
      <c r="U59" s="8"/>
      <c r="V59" s="25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>
        <f t="shared" si="7"/>
        <v>0</v>
      </c>
      <c r="BQ59" s="8">
        <f t="shared" si="8"/>
        <v>0</v>
      </c>
      <c r="BR59" s="8">
        <f t="shared" si="9"/>
        <v>0</v>
      </c>
      <c r="BS59" s="8"/>
      <c r="BT59" s="8"/>
      <c r="BU59" s="8"/>
    </row>
    <row r="60" spans="1:73" x14ac:dyDescent="0.2">
      <c r="A60" s="33" t="s">
        <v>30</v>
      </c>
      <c r="B60" s="30" t="s">
        <v>48</v>
      </c>
      <c r="C60" s="12"/>
      <c r="D60" s="12"/>
      <c r="E60" s="12"/>
      <c r="F60" s="12"/>
      <c r="G60" s="12"/>
      <c r="H60" s="8"/>
      <c r="I60" s="8"/>
      <c r="J60" s="8"/>
      <c r="K60" s="8"/>
      <c r="L60" s="8"/>
      <c r="M60" s="8"/>
      <c r="N60" s="8"/>
      <c r="O60" s="8"/>
      <c r="P60" s="8"/>
      <c r="Q60" s="13">
        <f t="shared" si="11"/>
        <v>0</v>
      </c>
      <c r="R60" s="13">
        <f t="shared" si="12"/>
        <v>0</v>
      </c>
      <c r="S60" s="13">
        <f t="shared" si="13"/>
        <v>0</v>
      </c>
      <c r="T60" s="8"/>
      <c r="U60" s="8"/>
      <c r="V60" s="25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>
        <f t="shared" si="7"/>
        <v>0</v>
      </c>
      <c r="BQ60" s="8">
        <f t="shared" si="8"/>
        <v>0</v>
      </c>
      <c r="BR60" s="8">
        <f t="shared" si="9"/>
        <v>0</v>
      </c>
      <c r="BS60" s="8"/>
      <c r="BT60" s="8"/>
      <c r="BU60" s="8"/>
    </row>
    <row r="61" spans="1:73" x14ac:dyDescent="0.2">
      <c r="A61" s="33" t="s">
        <v>31</v>
      </c>
      <c r="B61" s="30" t="s">
        <v>41</v>
      </c>
      <c r="C61" s="12"/>
      <c r="D61" s="12"/>
      <c r="E61" s="12"/>
      <c r="F61" s="12"/>
      <c r="G61" s="12"/>
      <c r="H61" s="8"/>
      <c r="I61" s="8"/>
      <c r="J61" s="8"/>
      <c r="K61" s="8"/>
      <c r="L61" s="8"/>
      <c r="M61" s="8"/>
      <c r="N61" s="8"/>
      <c r="O61" s="8"/>
      <c r="P61" s="8"/>
      <c r="Q61" s="13">
        <f t="shared" si="11"/>
        <v>0</v>
      </c>
      <c r="R61" s="13">
        <f t="shared" si="12"/>
        <v>0</v>
      </c>
      <c r="S61" s="13">
        <f t="shared" si="13"/>
        <v>0</v>
      </c>
      <c r="T61" s="8"/>
      <c r="U61" s="8"/>
      <c r="V61" s="25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>
        <v>4400</v>
      </c>
      <c r="AY61" s="8">
        <v>5434</v>
      </c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>
        <f t="shared" si="7"/>
        <v>4400</v>
      </c>
      <c r="BQ61" s="8">
        <f t="shared" si="8"/>
        <v>5434</v>
      </c>
      <c r="BR61" s="8">
        <f t="shared" si="9"/>
        <v>0</v>
      </c>
      <c r="BS61" s="8"/>
      <c r="BT61" s="8"/>
      <c r="BU61" s="8"/>
    </row>
    <row r="62" spans="1:73" x14ac:dyDescent="0.2">
      <c r="A62" s="33" t="s">
        <v>33</v>
      </c>
      <c r="B62" s="30" t="s">
        <v>42</v>
      </c>
      <c r="C62" s="12"/>
      <c r="D62" s="12"/>
      <c r="E62" s="12"/>
      <c r="F62" s="12"/>
      <c r="G62" s="12"/>
      <c r="H62" s="8"/>
      <c r="I62" s="8"/>
      <c r="J62" s="8"/>
      <c r="K62" s="8"/>
      <c r="L62" s="8"/>
      <c r="M62" s="8"/>
      <c r="N62" s="8"/>
      <c r="O62" s="8"/>
      <c r="P62" s="8"/>
      <c r="Q62" s="13">
        <f t="shared" si="11"/>
        <v>0</v>
      </c>
      <c r="R62" s="13">
        <f t="shared" si="12"/>
        <v>0</v>
      </c>
      <c r="S62" s="13">
        <f t="shared" si="13"/>
        <v>0</v>
      </c>
      <c r="T62" s="8"/>
      <c r="U62" s="8"/>
      <c r="V62" s="25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>
        <f t="shared" si="7"/>
        <v>0</v>
      </c>
      <c r="BQ62" s="8">
        <f t="shared" si="8"/>
        <v>0</v>
      </c>
      <c r="BR62" s="8">
        <f t="shared" si="9"/>
        <v>0</v>
      </c>
      <c r="BS62" s="8"/>
      <c r="BT62" s="8"/>
      <c r="BU62" s="8"/>
    </row>
    <row r="63" spans="1:73" x14ac:dyDescent="0.2">
      <c r="A63" s="29" t="s">
        <v>47</v>
      </c>
      <c r="B63" s="30" t="s">
        <v>17</v>
      </c>
      <c r="C63" s="12"/>
      <c r="D63" s="12"/>
      <c r="E63" s="13">
        <f>E64+E71</f>
        <v>166503</v>
      </c>
      <c r="F63" s="13">
        <f t="shared" ref="F63:H63" si="54">F64+F71</f>
        <v>152375</v>
      </c>
      <c r="G63" s="13">
        <f t="shared" si="54"/>
        <v>83060</v>
      </c>
      <c r="H63" s="13">
        <f t="shared" si="54"/>
        <v>10280</v>
      </c>
      <c r="I63" s="13">
        <f t="shared" ref="I63:P63" si="55">I64+I71</f>
        <v>0</v>
      </c>
      <c r="J63" s="13">
        <f t="shared" si="55"/>
        <v>0</v>
      </c>
      <c r="K63" s="13">
        <f t="shared" si="55"/>
        <v>0</v>
      </c>
      <c r="L63" s="13">
        <f t="shared" si="55"/>
        <v>0</v>
      </c>
      <c r="M63" s="13">
        <f t="shared" si="55"/>
        <v>0</v>
      </c>
      <c r="N63" s="13">
        <f t="shared" si="55"/>
        <v>0</v>
      </c>
      <c r="O63" s="13">
        <f t="shared" si="55"/>
        <v>0</v>
      </c>
      <c r="P63" s="13">
        <f t="shared" si="55"/>
        <v>0</v>
      </c>
      <c r="Q63" s="13">
        <f t="shared" si="11"/>
        <v>176783</v>
      </c>
      <c r="R63" s="13">
        <f t="shared" si="12"/>
        <v>152375</v>
      </c>
      <c r="S63" s="13">
        <f t="shared" si="13"/>
        <v>83060</v>
      </c>
      <c r="T63" s="13">
        <f>T64+T71</f>
        <v>53754</v>
      </c>
      <c r="U63" s="13">
        <f t="shared" ref="U63:V63" si="56">U64+U71</f>
        <v>56407</v>
      </c>
      <c r="V63" s="13">
        <f t="shared" si="56"/>
        <v>56407</v>
      </c>
      <c r="W63" s="8"/>
      <c r="X63" s="8"/>
      <c r="Y63" s="8"/>
      <c r="Z63" s="8">
        <v>569386</v>
      </c>
      <c r="AA63" s="8">
        <v>559116</v>
      </c>
      <c r="AB63" s="8">
        <v>570941</v>
      </c>
      <c r="AC63" s="8">
        <v>114453</v>
      </c>
      <c r="AD63" s="8">
        <v>50000</v>
      </c>
      <c r="AE63" s="8">
        <v>50000</v>
      </c>
      <c r="AF63" s="8">
        <v>8000</v>
      </c>
      <c r="AG63" s="8">
        <v>8000</v>
      </c>
      <c r="AH63" s="8">
        <v>8000</v>
      </c>
      <c r="AI63" s="8">
        <v>132484</v>
      </c>
      <c r="AJ63" s="8">
        <v>52650</v>
      </c>
      <c r="AK63" s="8">
        <v>48900</v>
      </c>
      <c r="AL63" s="8">
        <v>371325</v>
      </c>
      <c r="AM63" s="8">
        <v>316310</v>
      </c>
      <c r="AN63" s="8">
        <v>316310</v>
      </c>
      <c r="AO63" s="8">
        <v>79632</v>
      </c>
      <c r="AP63" s="8">
        <v>79632</v>
      </c>
      <c r="AQ63" s="8">
        <v>79632</v>
      </c>
      <c r="AR63" s="8">
        <v>104290</v>
      </c>
      <c r="AS63" s="8">
        <v>27630</v>
      </c>
      <c r="AT63" s="8">
        <v>31230</v>
      </c>
      <c r="AU63" s="8">
        <v>3534</v>
      </c>
      <c r="AV63" s="8">
        <v>1237</v>
      </c>
      <c r="AW63" s="8">
        <v>0</v>
      </c>
      <c r="AX63" s="8"/>
      <c r="AY63" s="8"/>
      <c r="AZ63" s="8"/>
      <c r="BA63" s="8"/>
      <c r="BB63" s="8"/>
      <c r="BC63" s="8"/>
      <c r="BD63" s="8">
        <v>2073690</v>
      </c>
      <c r="BE63" s="8">
        <v>952028</v>
      </c>
      <c r="BF63" s="8">
        <v>590847</v>
      </c>
      <c r="BG63" s="8">
        <v>46000</v>
      </c>
      <c r="BH63" s="8">
        <v>23500</v>
      </c>
      <c r="BI63" s="8">
        <v>16000</v>
      </c>
      <c r="BJ63" s="8">
        <v>197351</v>
      </c>
      <c r="BK63" s="8">
        <v>88405</v>
      </c>
      <c r="BL63" s="8">
        <v>57800</v>
      </c>
      <c r="BM63" s="8">
        <v>117830</v>
      </c>
      <c r="BN63" s="8">
        <v>118003</v>
      </c>
      <c r="BO63" s="8">
        <v>119376</v>
      </c>
      <c r="BP63" s="8">
        <f t="shared" si="7"/>
        <v>4048512</v>
      </c>
      <c r="BQ63" s="8">
        <f t="shared" si="8"/>
        <v>2485293</v>
      </c>
      <c r="BR63" s="8">
        <f t="shared" si="9"/>
        <v>2028503</v>
      </c>
      <c r="BS63" s="8"/>
      <c r="BT63" s="8"/>
      <c r="BU63" s="8"/>
    </row>
    <row r="64" spans="1:73" x14ac:dyDescent="0.2">
      <c r="A64" s="29">
        <v>3</v>
      </c>
      <c r="B64" s="30" t="s">
        <v>56</v>
      </c>
      <c r="C64" s="12"/>
      <c r="D64" s="12"/>
      <c r="E64" s="13">
        <f>E65+E66+E67+E68+E69+E70</f>
        <v>166503</v>
      </c>
      <c r="F64" s="13">
        <f t="shared" ref="F64:H64" si="57">F65+F66+F67+F68+F69+F70</f>
        <v>152375</v>
      </c>
      <c r="G64" s="13">
        <f t="shared" si="57"/>
        <v>83060</v>
      </c>
      <c r="H64" s="13">
        <f t="shared" si="57"/>
        <v>10280</v>
      </c>
      <c r="I64" s="13">
        <f t="shared" ref="I64:P64" si="58">I65+I66+I67+I68+I69+I70</f>
        <v>0</v>
      </c>
      <c r="J64" s="13">
        <f t="shared" si="58"/>
        <v>0</v>
      </c>
      <c r="K64" s="13">
        <f t="shared" si="58"/>
        <v>0</v>
      </c>
      <c r="L64" s="13">
        <f t="shared" si="58"/>
        <v>0</v>
      </c>
      <c r="M64" s="13">
        <f t="shared" si="58"/>
        <v>0</v>
      </c>
      <c r="N64" s="13">
        <f t="shared" si="58"/>
        <v>0</v>
      </c>
      <c r="O64" s="13">
        <f t="shared" si="58"/>
        <v>0</v>
      </c>
      <c r="P64" s="13">
        <f t="shared" si="58"/>
        <v>0</v>
      </c>
      <c r="Q64" s="13">
        <f t="shared" si="11"/>
        <v>176783</v>
      </c>
      <c r="R64" s="13">
        <f t="shared" si="12"/>
        <v>152375</v>
      </c>
      <c r="S64" s="13">
        <f t="shared" si="13"/>
        <v>83060</v>
      </c>
      <c r="T64" s="13">
        <f>T65+T66+T67+T68+T69+T70</f>
        <v>0</v>
      </c>
      <c r="U64" s="13">
        <f t="shared" ref="U64:V64" si="59">U65+U66+U67+U68+U69+U70</f>
        <v>0</v>
      </c>
      <c r="V64" s="13">
        <f t="shared" si="59"/>
        <v>0</v>
      </c>
      <c r="W64" s="8"/>
      <c r="X64" s="8"/>
      <c r="Y64" s="8"/>
      <c r="Z64" s="8">
        <v>541898</v>
      </c>
      <c r="AA64" s="8">
        <v>528558</v>
      </c>
      <c r="AB64" s="8">
        <v>528557</v>
      </c>
      <c r="AC64" s="8">
        <v>114453</v>
      </c>
      <c r="AD64" s="8">
        <v>50000</v>
      </c>
      <c r="AE64" s="8">
        <v>50000</v>
      </c>
      <c r="AF64" s="8">
        <v>8000</v>
      </c>
      <c r="AG64" s="8">
        <v>8000</v>
      </c>
      <c r="AH64" s="8">
        <v>8000</v>
      </c>
      <c r="AI64" s="8">
        <v>119244</v>
      </c>
      <c r="AJ64" s="8">
        <v>48150</v>
      </c>
      <c r="AK64" s="8">
        <v>44400</v>
      </c>
      <c r="AL64" s="8">
        <v>371325</v>
      </c>
      <c r="AM64" s="8">
        <v>316310</v>
      </c>
      <c r="AN64" s="8">
        <v>316310</v>
      </c>
      <c r="AO64" s="8">
        <v>79632</v>
      </c>
      <c r="AP64" s="8">
        <v>79632</v>
      </c>
      <c r="AQ64" s="8">
        <v>79632</v>
      </c>
      <c r="AR64" s="8">
        <v>101290</v>
      </c>
      <c r="AS64" s="8">
        <v>27630</v>
      </c>
      <c r="AT64" s="8">
        <v>31230</v>
      </c>
      <c r="AU64" s="8">
        <v>3534</v>
      </c>
      <c r="AV64" s="8">
        <v>1237</v>
      </c>
      <c r="AW64" s="8">
        <v>0</v>
      </c>
      <c r="AX64" s="8"/>
      <c r="AY64" s="8"/>
      <c r="AZ64" s="8"/>
      <c r="BA64" s="8"/>
      <c r="BB64" s="8"/>
      <c r="BC64" s="8"/>
      <c r="BD64" s="8"/>
      <c r="BE64" s="8"/>
      <c r="BF64" s="8"/>
      <c r="BG64" s="8">
        <v>46000</v>
      </c>
      <c r="BH64" s="8">
        <v>23500</v>
      </c>
      <c r="BI64" s="8">
        <v>16000</v>
      </c>
      <c r="BJ64" s="8">
        <v>159300</v>
      </c>
      <c r="BK64" s="8">
        <v>60600</v>
      </c>
      <c r="BL64" s="8">
        <v>31800</v>
      </c>
      <c r="BM64" s="8"/>
      <c r="BN64" s="8"/>
      <c r="BO64" s="8"/>
      <c r="BP64" s="8">
        <f t="shared" si="7"/>
        <v>1721459</v>
      </c>
      <c r="BQ64" s="8">
        <f t="shared" si="8"/>
        <v>1295992</v>
      </c>
      <c r="BR64" s="8">
        <f t="shared" si="9"/>
        <v>1188989</v>
      </c>
      <c r="BS64" s="8"/>
      <c r="BT64" s="8"/>
      <c r="BU64" s="8"/>
    </row>
    <row r="65" spans="1:73" x14ac:dyDescent="0.2">
      <c r="A65" s="33" t="s">
        <v>19</v>
      </c>
      <c r="B65" s="30" t="s">
        <v>38</v>
      </c>
      <c r="C65" s="12"/>
      <c r="D65" s="12"/>
      <c r="E65" s="12"/>
      <c r="F65" s="12"/>
      <c r="G65" s="12"/>
      <c r="H65" s="8"/>
      <c r="I65" s="8"/>
      <c r="J65" s="8"/>
      <c r="K65" s="8"/>
      <c r="L65" s="8"/>
      <c r="M65" s="8"/>
      <c r="N65" s="8"/>
      <c r="O65" s="8"/>
      <c r="P65" s="8"/>
      <c r="Q65" s="13">
        <f t="shared" si="11"/>
        <v>0</v>
      </c>
      <c r="R65" s="13">
        <f t="shared" si="12"/>
        <v>0</v>
      </c>
      <c r="S65" s="13">
        <f t="shared" si="13"/>
        <v>0</v>
      </c>
      <c r="T65" s="8"/>
      <c r="U65" s="8"/>
      <c r="V65" s="25"/>
      <c r="W65" s="8"/>
      <c r="X65" s="8"/>
      <c r="Y65" s="8"/>
      <c r="Z65" s="8">
        <v>464925</v>
      </c>
      <c r="AA65" s="8">
        <v>471915</v>
      </c>
      <c r="AB65" s="8">
        <v>471915</v>
      </c>
      <c r="AC65" s="8"/>
      <c r="AD65" s="8"/>
      <c r="AE65" s="8"/>
      <c r="AF65" s="8"/>
      <c r="AG65" s="8"/>
      <c r="AH65" s="8"/>
      <c r="AI65" s="8">
        <v>13460</v>
      </c>
      <c r="AJ65" s="8">
        <v>13460</v>
      </c>
      <c r="AK65" s="8">
        <v>13460</v>
      </c>
      <c r="AL65" s="8">
        <v>29830</v>
      </c>
      <c r="AM65" s="8"/>
      <c r="AN65" s="8"/>
      <c r="AO65" s="8">
        <v>38445</v>
      </c>
      <c r="AP65" s="8">
        <v>38445</v>
      </c>
      <c r="AQ65" s="8">
        <v>38445</v>
      </c>
      <c r="AR65" s="8">
        <v>58000</v>
      </c>
      <c r="AS65" s="8">
        <v>26565</v>
      </c>
      <c r="AT65" s="8">
        <v>28615</v>
      </c>
      <c r="AU65" s="8"/>
      <c r="AV65" s="8"/>
      <c r="AW65" s="8"/>
      <c r="AX65" s="8"/>
      <c r="AY65" s="8"/>
      <c r="AZ65" s="8"/>
      <c r="BA65" s="8"/>
      <c r="BB65" s="8"/>
      <c r="BC65" s="8"/>
      <c r="BD65" s="8">
        <v>132973</v>
      </c>
      <c r="BE65" s="8">
        <v>136300</v>
      </c>
      <c r="BF65" s="8">
        <v>68847</v>
      </c>
      <c r="BG65" s="8">
        <v>29700</v>
      </c>
      <c r="BH65" s="8">
        <v>7350</v>
      </c>
      <c r="BI65" s="8">
        <v>0</v>
      </c>
      <c r="BJ65" s="8">
        <v>123700</v>
      </c>
      <c r="BK65" s="8">
        <v>28000</v>
      </c>
      <c r="BL65" s="8"/>
      <c r="BM65" s="8">
        <v>93205</v>
      </c>
      <c r="BN65" s="8">
        <v>93378</v>
      </c>
      <c r="BO65" s="8">
        <v>94751</v>
      </c>
      <c r="BP65" s="8">
        <f t="shared" si="7"/>
        <v>984238</v>
      </c>
      <c r="BQ65" s="8">
        <f t="shared" si="8"/>
        <v>815413</v>
      </c>
      <c r="BR65" s="8">
        <f t="shared" si="9"/>
        <v>716033</v>
      </c>
      <c r="BS65" s="8"/>
      <c r="BT65" s="8"/>
      <c r="BU65" s="8"/>
    </row>
    <row r="66" spans="1:73" x14ac:dyDescent="0.2">
      <c r="A66" s="33" t="s">
        <v>27</v>
      </c>
      <c r="B66" s="30" t="s">
        <v>37</v>
      </c>
      <c r="C66" s="12"/>
      <c r="D66" s="12"/>
      <c r="E66" s="12">
        <v>1000</v>
      </c>
      <c r="F66" s="12">
        <v>1000</v>
      </c>
      <c r="G66" s="12">
        <v>1000</v>
      </c>
      <c r="H66" s="8">
        <v>10280</v>
      </c>
      <c r="I66" s="8">
        <v>0</v>
      </c>
      <c r="J66" s="8">
        <v>0</v>
      </c>
      <c r="K66" s="8"/>
      <c r="L66" s="8"/>
      <c r="M66" s="8"/>
      <c r="N66" s="8"/>
      <c r="O66" s="8"/>
      <c r="P66" s="8"/>
      <c r="Q66" s="13">
        <f t="shared" si="11"/>
        <v>11280</v>
      </c>
      <c r="R66" s="13">
        <f t="shared" si="12"/>
        <v>1000</v>
      </c>
      <c r="S66" s="13">
        <f t="shared" si="13"/>
        <v>1000</v>
      </c>
      <c r="T66" s="8"/>
      <c r="U66" s="8"/>
      <c r="V66" s="25"/>
      <c r="W66" s="8"/>
      <c r="X66" s="8"/>
      <c r="Y66" s="8"/>
      <c r="Z66" s="8">
        <v>76973</v>
      </c>
      <c r="AA66" s="8">
        <v>56643</v>
      </c>
      <c r="AB66" s="8">
        <v>56642</v>
      </c>
      <c r="AC66" s="8">
        <v>68000</v>
      </c>
      <c r="AD66" s="8">
        <v>0</v>
      </c>
      <c r="AE66" s="8">
        <v>0</v>
      </c>
      <c r="AF66" s="8">
        <v>8000</v>
      </c>
      <c r="AG66" s="8">
        <v>8000</v>
      </c>
      <c r="AH66" s="8">
        <v>8000</v>
      </c>
      <c r="AI66" s="8">
        <v>103794</v>
      </c>
      <c r="AJ66" s="8">
        <v>32700</v>
      </c>
      <c r="AK66" s="8">
        <v>28950</v>
      </c>
      <c r="AL66" s="8">
        <v>36874</v>
      </c>
      <c r="AM66" s="8">
        <v>18820</v>
      </c>
      <c r="AN66" s="8">
        <v>18820</v>
      </c>
      <c r="AO66" s="8">
        <v>41187</v>
      </c>
      <c r="AP66" s="8">
        <v>41187</v>
      </c>
      <c r="AQ66" s="8">
        <v>41187</v>
      </c>
      <c r="AR66" s="8">
        <v>43290</v>
      </c>
      <c r="AS66" s="8">
        <v>1065</v>
      </c>
      <c r="AT66" s="8">
        <v>2615</v>
      </c>
      <c r="AU66" s="8">
        <v>3534</v>
      </c>
      <c r="AV66" s="8">
        <v>1237</v>
      </c>
      <c r="AW66" s="8"/>
      <c r="AX66" s="8"/>
      <c r="AY66" s="8"/>
      <c r="AZ66" s="8"/>
      <c r="BA66" s="8"/>
      <c r="BB66" s="8"/>
      <c r="BC66" s="8"/>
      <c r="BD66" s="8">
        <v>31417</v>
      </c>
      <c r="BE66" s="8">
        <v>15728</v>
      </c>
      <c r="BF66" s="8">
        <v>2000</v>
      </c>
      <c r="BG66" s="8">
        <v>16300</v>
      </c>
      <c r="BH66" s="8">
        <v>16150</v>
      </c>
      <c r="BI66" s="8">
        <v>16000</v>
      </c>
      <c r="BJ66" s="8">
        <v>35600</v>
      </c>
      <c r="BK66" s="8">
        <v>32600</v>
      </c>
      <c r="BL66" s="8">
        <v>31800</v>
      </c>
      <c r="BM66" s="8">
        <v>23298</v>
      </c>
      <c r="BN66" s="8">
        <v>23298</v>
      </c>
      <c r="BO66" s="8">
        <v>23298</v>
      </c>
      <c r="BP66" s="8">
        <f t="shared" si="7"/>
        <v>499547</v>
      </c>
      <c r="BQ66" s="8">
        <f t="shared" si="8"/>
        <v>248428</v>
      </c>
      <c r="BR66" s="8">
        <f t="shared" si="9"/>
        <v>230312</v>
      </c>
      <c r="BS66" s="8"/>
      <c r="BT66" s="8"/>
      <c r="BU66" s="8"/>
    </row>
    <row r="67" spans="1:73" x14ac:dyDescent="0.2">
      <c r="A67" s="33" t="s">
        <v>28</v>
      </c>
      <c r="B67" s="30" t="s">
        <v>39</v>
      </c>
      <c r="C67" s="12"/>
      <c r="D67" s="12"/>
      <c r="E67" s="12"/>
      <c r="F67" s="12"/>
      <c r="G67" s="12"/>
      <c r="H67" s="8"/>
      <c r="I67" s="8"/>
      <c r="J67" s="8"/>
      <c r="K67" s="8"/>
      <c r="L67" s="8"/>
      <c r="M67" s="8"/>
      <c r="N67" s="8"/>
      <c r="O67" s="8"/>
      <c r="P67" s="8"/>
      <c r="Q67" s="13">
        <f t="shared" si="11"/>
        <v>0</v>
      </c>
      <c r="R67" s="13">
        <f t="shared" si="12"/>
        <v>0</v>
      </c>
      <c r="S67" s="13">
        <f t="shared" si="13"/>
        <v>0</v>
      </c>
      <c r="T67" s="8"/>
      <c r="U67" s="8"/>
      <c r="V67" s="25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>
        <f t="shared" si="7"/>
        <v>0</v>
      </c>
      <c r="BQ67" s="8">
        <f t="shared" si="8"/>
        <v>0</v>
      </c>
      <c r="BR67" s="8">
        <f t="shared" si="9"/>
        <v>0</v>
      </c>
      <c r="BS67" s="8"/>
      <c r="BT67" s="8"/>
      <c r="BU67" s="8"/>
    </row>
    <row r="68" spans="1:73" x14ac:dyDescent="0.2">
      <c r="A68" s="33" t="s">
        <v>34</v>
      </c>
      <c r="B68" s="30" t="s">
        <v>43</v>
      </c>
      <c r="C68" s="12"/>
      <c r="D68" s="12"/>
      <c r="E68" s="12"/>
      <c r="F68" s="12"/>
      <c r="G68" s="12"/>
      <c r="H68" s="8"/>
      <c r="I68" s="8"/>
      <c r="J68" s="8"/>
      <c r="K68" s="8"/>
      <c r="L68" s="8"/>
      <c r="M68" s="8"/>
      <c r="N68" s="8"/>
      <c r="O68" s="8"/>
      <c r="P68" s="8"/>
      <c r="Q68" s="13">
        <f t="shared" si="11"/>
        <v>0</v>
      </c>
      <c r="R68" s="13">
        <f t="shared" si="12"/>
        <v>0</v>
      </c>
      <c r="S68" s="13">
        <f t="shared" si="13"/>
        <v>0</v>
      </c>
      <c r="T68" s="8"/>
      <c r="U68" s="8"/>
      <c r="V68" s="25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>
        <v>500000</v>
      </c>
      <c r="BE68" s="8">
        <v>230000</v>
      </c>
      <c r="BF68" s="8">
        <v>0</v>
      </c>
      <c r="BG68" s="8"/>
      <c r="BH68" s="8"/>
      <c r="BI68" s="8"/>
      <c r="BJ68" s="8"/>
      <c r="BK68" s="8"/>
      <c r="BL68" s="8"/>
      <c r="BM68" s="8"/>
      <c r="BN68" s="8"/>
      <c r="BO68" s="8"/>
      <c r="BP68" s="8">
        <f t="shared" si="7"/>
        <v>500000</v>
      </c>
      <c r="BQ68" s="8">
        <f t="shared" si="8"/>
        <v>230000</v>
      </c>
      <c r="BR68" s="8">
        <f t="shared" si="9"/>
        <v>0</v>
      </c>
      <c r="BS68" s="8"/>
      <c r="BT68" s="8"/>
      <c r="BU68" s="8"/>
    </row>
    <row r="69" spans="1:73" x14ac:dyDescent="0.2">
      <c r="A69" s="33" t="s">
        <v>29</v>
      </c>
      <c r="B69" s="30" t="s">
        <v>40</v>
      </c>
      <c r="C69" s="12"/>
      <c r="D69" s="12"/>
      <c r="E69" s="12">
        <f>100000+65503</f>
        <v>165503</v>
      </c>
      <c r="F69" s="12">
        <f>75000+76375</f>
        <v>151375</v>
      </c>
      <c r="G69" s="12">
        <f>50000+32060</f>
        <v>82060</v>
      </c>
      <c r="H69" s="8"/>
      <c r="I69" s="8"/>
      <c r="J69" s="8"/>
      <c r="K69" s="8"/>
      <c r="L69" s="8"/>
      <c r="M69" s="8"/>
      <c r="N69" s="8"/>
      <c r="O69" s="8"/>
      <c r="P69" s="8"/>
      <c r="Q69" s="13">
        <f t="shared" si="11"/>
        <v>165503</v>
      </c>
      <c r="R69" s="13">
        <f t="shared" si="12"/>
        <v>151375</v>
      </c>
      <c r="S69" s="13">
        <f t="shared" si="13"/>
        <v>82060</v>
      </c>
      <c r="T69" s="8"/>
      <c r="U69" s="8"/>
      <c r="V69" s="25"/>
      <c r="W69" s="8"/>
      <c r="X69" s="8"/>
      <c r="Y69" s="8"/>
      <c r="Z69" s="8"/>
      <c r="AA69" s="8"/>
      <c r="AB69" s="8"/>
      <c r="AC69" s="8">
        <v>46453</v>
      </c>
      <c r="AD69" s="8">
        <v>50000</v>
      </c>
      <c r="AE69" s="8">
        <v>50000</v>
      </c>
      <c r="AF69" s="8"/>
      <c r="AG69" s="8"/>
      <c r="AH69" s="8"/>
      <c r="AI69" s="8"/>
      <c r="AJ69" s="8"/>
      <c r="AK69" s="8"/>
      <c r="AL69" s="8">
        <v>291990</v>
      </c>
      <c r="AM69" s="8">
        <v>291990</v>
      </c>
      <c r="AN69" s="8">
        <v>291990</v>
      </c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>
        <v>520000</v>
      </c>
      <c r="BE69" s="8">
        <v>520000</v>
      </c>
      <c r="BF69" s="8">
        <v>520000</v>
      </c>
      <c r="BG69" s="8"/>
      <c r="BH69" s="8"/>
      <c r="BI69" s="8"/>
      <c r="BJ69" s="8"/>
      <c r="BK69" s="8"/>
      <c r="BL69" s="8"/>
      <c r="BM69" s="8"/>
      <c r="BN69" s="8"/>
      <c r="BO69" s="8"/>
      <c r="BP69" s="8">
        <f t="shared" si="7"/>
        <v>1023946</v>
      </c>
      <c r="BQ69" s="8">
        <f t="shared" si="8"/>
        <v>1013365</v>
      </c>
      <c r="BR69" s="8">
        <f t="shared" si="9"/>
        <v>944050</v>
      </c>
      <c r="BS69" s="8"/>
      <c r="BT69" s="8"/>
      <c r="BU69" s="8"/>
    </row>
    <row r="70" spans="1:73" x14ac:dyDescent="0.2">
      <c r="A70" s="33" t="s">
        <v>32</v>
      </c>
      <c r="B70" s="30" t="s">
        <v>44</v>
      </c>
      <c r="C70" s="12"/>
      <c r="D70" s="12"/>
      <c r="E70" s="12"/>
      <c r="F70" s="12"/>
      <c r="G70" s="12"/>
      <c r="H70" s="8"/>
      <c r="I70" s="8"/>
      <c r="J70" s="8"/>
      <c r="K70" s="8"/>
      <c r="L70" s="8"/>
      <c r="M70" s="8"/>
      <c r="N70" s="8"/>
      <c r="O70" s="8"/>
      <c r="P70" s="8"/>
      <c r="Q70" s="13">
        <f t="shared" si="11"/>
        <v>0</v>
      </c>
      <c r="R70" s="13">
        <f t="shared" si="12"/>
        <v>0</v>
      </c>
      <c r="S70" s="13">
        <f t="shared" si="13"/>
        <v>0</v>
      </c>
      <c r="T70" s="8"/>
      <c r="U70" s="8"/>
      <c r="V70" s="25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>
        <v>1990</v>
      </c>
      <c r="AJ70" s="8">
        <v>1990</v>
      </c>
      <c r="AK70" s="8">
        <v>1990</v>
      </c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>
        <f t="shared" si="7"/>
        <v>1990</v>
      </c>
      <c r="BQ70" s="8">
        <f t="shared" si="8"/>
        <v>1990</v>
      </c>
      <c r="BR70" s="8">
        <f t="shared" si="9"/>
        <v>1990</v>
      </c>
      <c r="BS70" s="8"/>
      <c r="BT70" s="8"/>
      <c r="BU70" s="8"/>
    </row>
    <row r="71" spans="1:73" x14ac:dyDescent="0.2">
      <c r="A71" s="29">
        <v>4</v>
      </c>
      <c r="B71" s="30" t="s">
        <v>62</v>
      </c>
      <c r="C71" s="12"/>
      <c r="D71" s="12"/>
      <c r="E71" s="12">
        <f>E72+E73+E74</f>
        <v>0</v>
      </c>
      <c r="F71" s="12">
        <f t="shared" ref="F71:P71" si="60">F72+F73+F74</f>
        <v>0</v>
      </c>
      <c r="G71" s="12">
        <f t="shared" si="60"/>
        <v>0</v>
      </c>
      <c r="H71" s="12">
        <f t="shared" si="60"/>
        <v>0</v>
      </c>
      <c r="I71" s="12">
        <f t="shared" si="60"/>
        <v>0</v>
      </c>
      <c r="J71" s="12">
        <f t="shared" si="60"/>
        <v>0</v>
      </c>
      <c r="K71" s="12">
        <f t="shared" si="60"/>
        <v>0</v>
      </c>
      <c r="L71" s="12">
        <f t="shared" si="60"/>
        <v>0</v>
      </c>
      <c r="M71" s="12">
        <f t="shared" si="60"/>
        <v>0</v>
      </c>
      <c r="N71" s="12">
        <f t="shared" si="60"/>
        <v>0</v>
      </c>
      <c r="O71" s="12">
        <f t="shared" si="60"/>
        <v>0</v>
      </c>
      <c r="P71" s="12">
        <f t="shared" si="60"/>
        <v>0</v>
      </c>
      <c r="Q71" s="13">
        <f t="shared" si="11"/>
        <v>0</v>
      </c>
      <c r="R71" s="13">
        <f t="shared" si="12"/>
        <v>0</v>
      </c>
      <c r="S71" s="13">
        <f t="shared" si="13"/>
        <v>0</v>
      </c>
      <c r="T71" s="12">
        <f>T72+T73+T74</f>
        <v>53754</v>
      </c>
      <c r="U71" s="12">
        <f t="shared" ref="U71" si="61">U72+U73+U74</f>
        <v>56407</v>
      </c>
      <c r="V71" s="12">
        <f t="shared" ref="V71" si="62">V72+V73+V74</f>
        <v>56407</v>
      </c>
      <c r="W71" s="8"/>
      <c r="X71" s="8"/>
      <c r="Y71" s="8"/>
      <c r="Z71" s="8">
        <v>27488</v>
      </c>
      <c r="AA71" s="8">
        <v>30558</v>
      </c>
      <c r="AB71" s="8">
        <v>42384</v>
      </c>
      <c r="AC71" s="8"/>
      <c r="AD71" s="8"/>
      <c r="AE71" s="8"/>
      <c r="AF71" s="8"/>
      <c r="AG71" s="8"/>
      <c r="AH71" s="8"/>
      <c r="AI71" s="8">
        <v>13240</v>
      </c>
      <c r="AJ71" s="8">
        <v>4500</v>
      </c>
      <c r="AK71" s="8">
        <v>4500</v>
      </c>
      <c r="AL71" s="8">
        <v>12631</v>
      </c>
      <c r="AM71" s="8">
        <v>5500</v>
      </c>
      <c r="AN71" s="8">
        <v>5500</v>
      </c>
      <c r="AO71" s="8"/>
      <c r="AP71" s="8"/>
      <c r="AQ71" s="8"/>
      <c r="AR71" s="8">
        <v>3000</v>
      </c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>
        <v>38051</v>
      </c>
      <c r="BK71" s="8">
        <v>27805</v>
      </c>
      <c r="BL71" s="8">
        <v>26000</v>
      </c>
      <c r="BM71" s="8"/>
      <c r="BN71" s="8"/>
      <c r="BO71" s="8"/>
      <c r="BP71" s="8">
        <f t="shared" si="7"/>
        <v>148164</v>
      </c>
      <c r="BQ71" s="8">
        <f t="shared" si="8"/>
        <v>124770</v>
      </c>
      <c r="BR71" s="8">
        <f t="shared" si="9"/>
        <v>134791</v>
      </c>
      <c r="BS71" s="8"/>
      <c r="BT71" s="8"/>
      <c r="BU71" s="8"/>
    </row>
    <row r="72" spans="1:73" x14ac:dyDescent="0.2">
      <c r="A72" s="33" t="s">
        <v>30</v>
      </c>
      <c r="B72" s="30" t="s">
        <v>48</v>
      </c>
      <c r="C72" s="12"/>
      <c r="D72" s="12"/>
      <c r="E72" s="12"/>
      <c r="F72" s="12"/>
      <c r="G72" s="12"/>
      <c r="H72" s="8"/>
      <c r="I72" s="8"/>
      <c r="J72" s="8"/>
      <c r="K72" s="8"/>
      <c r="L72" s="8"/>
      <c r="M72" s="8"/>
      <c r="N72" s="8"/>
      <c r="O72" s="8"/>
      <c r="P72" s="8"/>
      <c r="Q72" s="13">
        <f t="shared" si="11"/>
        <v>0</v>
      </c>
      <c r="R72" s="13">
        <f t="shared" si="12"/>
        <v>0</v>
      </c>
      <c r="S72" s="13">
        <f t="shared" si="13"/>
        <v>0</v>
      </c>
      <c r="T72" s="8"/>
      <c r="U72" s="8"/>
      <c r="V72" s="25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>
        <f t="shared" ref="BP72:BP135" si="63">Q72+T72+W72+Z72+AC72+AF72+AI72+AL72+AO72+AR72+AU72+AX72+BA72+BD72+BG72+BJ72+BM72</f>
        <v>0</v>
      </c>
      <c r="BQ72" s="8">
        <f t="shared" ref="BQ72:BQ135" si="64">R72+U72+X72+AA72+AD72+AG72+AJ72+AM72+AP72+AS72+AV72+AY72+BB72+BE72+BH72+BK72+BN72</f>
        <v>0</v>
      </c>
      <c r="BR72" s="8">
        <f t="shared" ref="BR72:BR135" si="65">S72+V72+Y72+AB72+AE72+AH72+AK72+AN72+AQ72+AT72+AW72+AZ72+BC72+BF72+BI72+BL72+BO72</f>
        <v>0</v>
      </c>
      <c r="BS72" s="8"/>
      <c r="BT72" s="8"/>
      <c r="BU72" s="8"/>
    </row>
    <row r="73" spans="1:73" x14ac:dyDescent="0.2">
      <c r="A73" s="33" t="s">
        <v>31</v>
      </c>
      <c r="B73" s="30" t="s">
        <v>41</v>
      </c>
      <c r="C73" s="12"/>
      <c r="D73" s="12"/>
      <c r="E73" s="12"/>
      <c r="F73" s="12"/>
      <c r="G73" s="12"/>
      <c r="H73" s="8"/>
      <c r="I73" s="8"/>
      <c r="J73" s="8"/>
      <c r="K73" s="8"/>
      <c r="L73" s="8"/>
      <c r="M73" s="8"/>
      <c r="N73" s="8"/>
      <c r="O73" s="8"/>
      <c r="P73" s="8"/>
      <c r="Q73" s="13">
        <f t="shared" si="11"/>
        <v>0</v>
      </c>
      <c r="R73" s="13">
        <f t="shared" si="12"/>
        <v>0</v>
      </c>
      <c r="S73" s="13">
        <f t="shared" si="13"/>
        <v>0</v>
      </c>
      <c r="T73" s="8">
        <v>53754</v>
      </c>
      <c r="U73" s="8">
        <v>56407</v>
      </c>
      <c r="V73" s="25">
        <v>56407</v>
      </c>
      <c r="W73" s="8"/>
      <c r="X73" s="8"/>
      <c r="Y73" s="8"/>
      <c r="Z73" s="8">
        <v>27488</v>
      </c>
      <c r="AA73" s="8">
        <v>30558</v>
      </c>
      <c r="AB73" s="8">
        <v>42384</v>
      </c>
      <c r="AC73" s="8"/>
      <c r="AD73" s="8"/>
      <c r="AE73" s="8"/>
      <c r="AF73" s="8"/>
      <c r="AG73" s="8"/>
      <c r="AH73" s="8"/>
      <c r="AI73" s="8">
        <v>13240</v>
      </c>
      <c r="AJ73" s="8">
        <v>4500</v>
      </c>
      <c r="AK73" s="8">
        <v>4500</v>
      </c>
      <c r="AL73" s="8">
        <v>12631</v>
      </c>
      <c r="AM73" s="8">
        <v>5500</v>
      </c>
      <c r="AN73" s="8">
        <v>5500</v>
      </c>
      <c r="AO73" s="8"/>
      <c r="AP73" s="8"/>
      <c r="AQ73" s="8"/>
      <c r="AR73" s="8">
        <v>3000</v>
      </c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>
        <v>889300</v>
      </c>
      <c r="BE73" s="8">
        <v>50000</v>
      </c>
      <c r="BF73" s="8">
        <v>0</v>
      </c>
      <c r="BG73" s="8"/>
      <c r="BH73" s="8"/>
      <c r="BI73" s="8"/>
      <c r="BJ73" s="8">
        <v>38051</v>
      </c>
      <c r="BK73" s="8">
        <v>27805</v>
      </c>
      <c r="BL73" s="8">
        <v>26000</v>
      </c>
      <c r="BM73" s="8">
        <v>1327</v>
      </c>
      <c r="BN73" s="8">
        <v>1327</v>
      </c>
      <c r="BO73" s="8">
        <v>1327</v>
      </c>
      <c r="BP73" s="8">
        <f t="shared" si="63"/>
        <v>1038791</v>
      </c>
      <c r="BQ73" s="8">
        <f t="shared" si="64"/>
        <v>176097</v>
      </c>
      <c r="BR73" s="8">
        <f t="shared" si="65"/>
        <v>136118</v>
      </c>
      <c r="BS73" s="8"/>
      <c r="BT73" s="8"/>
      <c r="BU73" s="8"/>
    </row>
    <row r="74" spans="1:73" x14ac:dyDescent="0.2">
      <c r="A74" s="33" t="s">
        <v>33</v>
      </c>
      <c r="B74" s="30" t="s">
        <v>42</v>
      </c>
      <c r="C74" s="12"/>
      <c r="D74" s="12"/>
      <c r="E74" s="12"/>
      <c r="F74" s="12"/>
      <c r="G74" s="12"/>
      <c r="H74" s="8"/>
      <c r="I74" s="8"/>
      <c r="J74" s="8"/>
      <c r="K74" s="8"/>
      <c r="L74" s="8"/>
      <c r="M74" s="8"/>
      <c r="N74" s="8"/>
      <c r="O74" s="8"/>
      <c r="P74" s="8"/>
      <c r="Q74" s="13">
        <f t="shared" si="11"/>
        <v>0</v>
      </c>
      <c r="R74" s="13">
        <f t="shared" si="12"/>
        <v>0</v>
      </c>
      <c r="S74" s="13">
        <f t="shared" si="13"/>
        <v>0</v>
      </c>
      <c r="T74" s="8"/>
      <c r="U74" s="8"/>
      <c r="V74" s="25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>
        <f t="shared" si="63"/>
        <v>0</v>
      </c>
      <c r="BQ74" s="8">
        <f t="shared" si="64"/>
        <v>0</v>
      </c>
      <c r="BR74" s="8">
        <f t="shared" si="65"/>
        <v>0</v>
      </c>
      <c r="BS74" s="8"/>
      <c r="BT74" s="8"/>
      <c r="BU74" s="8"/>
    </row>
    <row r="75" spans="1:73" x14ac:dyDescent="0.2">
      <c r="A75" s="29" t="s">
        <v>53</v>
      </c>
      <c r="B75" s="30" t="s">
        <v>18</v>
      </c>
      <c r="C75" s="12"/>
      <c r="D75" s="12"/>
      <c r="E75" s="12"/>
      <c r="F75" s="12"/>
      <c r="G75" s="12"/>
      <c r="H75" s="8"/>
      <c r="I75" s="8"/>
      <c r="J75" s="8"/>
      <c r="K75" s="8"/>
      <c r="L75" s="8"/>
      <c r="M75" s="8"/>
      <c r="N75" s="8"/>
      <c r="O75" s="8"/>
      <c r="P75" s="8"/>
      <c r="Q75" s="13">
        <f t="shared" si="11"/>
        <v>0</v>
      </c>
      <c r="R75" s="13">
        <f t="shared" si="12"/>
        <v>0</v>
      </c>
      <c r="S75" s="13">
        <f t="shared" si="13"/>
        <v>0</v>
      </c>
      <c r="T75" s="8"/>
      <c r="U75" s="8"/>
      <c r="V75" s="25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>
        <v>4400</v>
      </c>
      <c r="AJ75" s="8">
        <v>4400</v>
      </c>
      <c r="AK75" s="8">
        <v>4400</v>
      </c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>
        <v>365112</v>
      </c>
      <c r="BK75" s="8">
        <v>274974</v>
      </c>
      <c r="BL75" s="8">
        <v>29300</v>
      </c>
      <c r="BM75" s="8"/>
      <c r="BN75" s="8"/>
      <c r="BO75" s="8"/>
      <c r="BP75" s="8">
        <f t="shared" si="63"/>
        <v>369512</v>
      </c>
      <c r="BQ75" s="8">
        <f t="shared" si="64"/>
        <v>279374</v>
      </c>
      <c r="BR75" s="8">
        <f t="shared" si="65"/>
        <v>33700</v>
      </c>
      <c r="BS75" s="8"/>
      <c r="BT75" s="8"/>
      <c r="BU75" s="8"/>
    </row>
    <row r="76" spans="1:73" x14ac:dyDescent="0.2">
      <c r="A76" s="29">
        <v>3</v>
      </c>
      <c r="B76" s="30" t="s">
        <v>56</v>
      </c>
      <c r="C76" s="12"/>
      <c r="D76" s="12"/>
      <c r="E76" s="12"/>
      <c r="F76" s="12"/>
      <c r="G76" s="12"/>
      <c r="H76" s="8"/>
      <c r="I76" s="8"/>
      <c r="J76" s="8"/>
      <c r="K76" s="8"/>
      <c r="L76" s="8"/>
      <c r="M76" s="8"/>
      <c r="N76" s="8"/>
      <c r="O76" s="8"/>
      <c r="P76" s="8"/>
      <c r="Q76" s="13">
        <f t="shared" si="11"/>
        <v>0</v>
      </c>
      <c r="R76" s="13">
        <f t="shared" si="12"/>
        <v>0</v>
      </c>
      <c r="S76" s="13">
        <f t="shared" si="13"/>
        <v>0</v>
      </c>
      <c r="T76" s="8"/>
      <c r="U76" s="8"/>
      <c r="V76" s="25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>
        <v>2400</v>
      </c>
      <c r="AJ76" s="8">
        <v>2400</v>
      </c>
      <c r="AK76" s="8">
        <v>2400</v>
      </c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>
        <v>243838</v>
      </c>
      <c r="BK76" s="8">
        <v>172974</v>
      </c>
      <c r="BL76" s="8">
        <v>29300</v>
      </c>
      <c r="BM76" s="8"/>
      <c r="BN76" s="8"/>
      <c r="BO76" s="8"/>
      <c r="BP76" s="8">
        <f t="shared" si="63"/>
        <v>246238</v>
      </c>
      <c r="BQ76" s="8">
        <f t="shared" si="64"/>
        <v>175374</v>
      </c>
      <c r="BR76" s="8">
        <f t="shared" si="65"/>
        <v>31700</v>
      </c>
      <c r="BS76" s="8"/>
      <c r="BT76" s="8"/>
      <c r="BU76" s="8"/>
    </row>
    <row r="77" spans="1:73" x14ac:dyDescent="0.2">
      <c r="A77" s="33" t="s">
        <v>19</v>
      </c>
      <c r="B77" s="30" t="s">
        <v>38</v>
      </c>
      <c r="C77" s="12"/>
      <c r="D77" s="12"/>
      <c r="E77" s="12"/>
      <c r="F77" s="12"/>
      <c r="G77" s="12"/>
      <c r="H77" s="8"/>
      <c r="I77" s="8"/>
      <c r="J77" s="8"/>
      <c r="K77" s="8"/>
      <c r="L77" s="8"/>
      <c r="M77" s="8"/>
      <c r="N77" s="8"/>
      <c r="O77" s="8"/>
      <c r="P77" s="8"/>
      <c r="Q77" s="13">
        <f t="shared" ref="Q77:Q143" si="66">E77+H77+K77+N77</f>
        <v>0</v>
      </c>
      <c r="R77" s="13">
        <f t="shared" ref="R77:R143" si="67">F77+I77+L77+O77</f>
        <v>0</v>
      </c>
      <c r="S77" s="13">
        <f t="shared" ref="S77:S143" si="68">G77+J77+M77+P77</f>
        <v>0</v>
      </c>
      <c r="T77" s="8"/>
      <c r="U77" s="8"/>
      <c r="V77" s="25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>
        <v>162025</v>
      </c>
      <c r="BK77" s="8">
        <v>108927</v>
      </c>
      <c r="BL77" s="8">
        <v>10300</v>
      </c>
      <c r="BM77" s="8"/>
      <c r="BN77" s="8"/>
      <c r="BO77" s="8"/>
      <c r="BP77" s="8">
        <f t="shared" si="63"/>
        <v>162025</v>
      </c>
      <c r="BQ77" s="8">
        <f t="shared" si="64"/>
        <v>108927</v>
      </c>
      <c r="BR77" s="8">
        <f t="shared" si="65"/>
        <v>10300</v>
      </c>
      <c r="BS77" s="8"/>
      <c r="BT77" s="8"/>
      <c r="BU77" s="8"/>
    </row>
    <row r="78" spans="1:73" x14ac:dyDescent="0.2">
      <c r="A78" s="33" t="s">
        <v>27</v>
      </c>
      <c r="B78" s="30" t="s">
        <v>37</v>
      </c>
      <c r="C78" s="12"/>
      <c r="D78" s="12"/>
      <c r="E78" s="12"/>
      <c r="F78" s="12"/>
      <c r="G78" s="12"/>
      <c r="H78" s="8"/>
      <c r="I78" s="8"/>
      <c r="J78" s="8"/>
      <c r="K78" s="8"/>
      <c r="L78" s="8"/>
      <c r="M78" s="8"/>
      <c r="N78" s="8"/>
      <c r="O78" s="8"/>
      <c r="P78" s="8"/>
      <c r="Q78" s="13">
        <f t="shared" si="66"/>
        <v>0</v>
      </c>
      <c r="R78" s="13">
        <f t="shared" si="67"/>
        <v>0</v>
      </c>
      <c r="S78" s="13">
        <f t="shared" si="68"/>
        <v>0</v>
      </c>
      <c r="T78" s="8"/>
      <c r="U78" s="8"/>
      <c r="V78" s="25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>
        <v>2400</v>
      </c>
      <c r="AJ78" s="8">
        <v>2400</v>
      </c>
      <c r="AK78" s="8">
        <v>2400</v>
      </c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>
        <v>71813</v>
      </c>
      <c r="BK78" s="8">
        <v>54047</v>
      </c>
      <c r="BL78" s="8">
        <v>9000</v>
      </c>
      <c r="BM78" s="8"/>
      <c r="BN78" s="8"/>
      <c r="BO78" s="8"/>
      <c r="BP78" s="8">
        <f t="shared" si="63"/>
        <v>74213</v>
      </c>
      <c r="BQ78" s="8">
        <f t="shared" si="64"/>
        <v>56447</v>
      </c>
      <c r="BR78" s="8">
        <f t="shared" si="65"/>
        <v>11400</v>
      </c>
      <c r="BS78" s="8"/>
      <c r="BT78" s="8"/>
      <c r="BU78" s="8"/>
    </row>
    <row r="79" spans="1:73" x14ac:dyDescent="0.2">
      <c r="A79" s="33" t="s">
        <v>28</v>
      </c>
      <c r="B79" s="30" t="s">
        <v>39</v>
      </c>
      <c r="C79" s="12"/>
      <c r="D79" s="12"/>
      <c r="E79" s="12"/>
      <c r="F79" s="12"/>
      <c r="G79" s="12"/>
      <c r="H79" s="8"/>
      <c r="I79" s="8"/>
      <c r="J79" s="8"/>
      <c r="K79" s="8"/>
      <c r="L79" s="8"/>
      <c r="M79" s="8"/>
      <c r="N79" s="8"/>
      <c r="O79" s="8"/>
      <c r="P79" s="8"/>
      <c r="Q79" s="13">
        <f t="shared" si="66"/>
        <v>0</v>
      </c>
      <c r="R79" s="13">
        <f t="shared" si="67"/>
        <v>0</v>
      </c>
      <c r="S79" s="13">
        <f t="shared" si="68"/>
        <v>0</v>
      </c>
      <c r="T79" s="8"/>
      <c r="U79" s="8"/>
      <c r="V79" s="25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>
        <f t="shared" si="63"/>
        <v>0</v>
      </c>
      <c r="BQ79" s="8">
        <f t="shared" si="64"/>
        <v>0</v>
      </c>
      <c r="BR79" s="8">
        <f t="shared" si="65"/>
        <v>0</v>
      </c>
      <c r="BS79" s="8"/>
      <c r="BT79" s="8"/>
      <c r="BU79" s="8"/>
    </row>
    <row r="80" spans="1:73" x14ac:dyDescent="0.2">
      <c r="A80" s="33">
        <v>37</v>
      </c>
      <c r="B80" s="30" t="s">
        <v>40</v>
      </c>
      <c r="C80" s="12"/>
      <c r="D80" s="12"/>
      <c r="E80" s="12"/>
      <c r="F80" s="12"/>
      <c r="G80" s="12"/>
      <c r="H80" s="8"/>
      <c r="I80" s="8"/>
      <c r="J80" s="8"/>
      <c r="K80" s="8"/>
      <c r="L80" s="8"/>
      <c r="M80" s="8"/>
      <c r="N80" s="8"/>
      <c r="O80" s="8"/>
      <c r="P80" s="8"/>
      <c r="Q80" s="13"/>
      <c r="R80" s="13"/>
      <c r="S80" s="13"/>
      <c r="T80" s="8"/>
      <c r="U80" s="8"/>
      <c r="V80" s="25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>
        <v>10000</v>
      </c>
      <c r="BK80" s="8">
        <v>10000</v>
      </c>
      <c r="BL80" s="8">
        <v>10000</v>
      </c>
      <c r="BM80" s="8"/>
      <c r="BN80" s="8"/>
      <c r="BO80" s="8"/>
      <c r="BP80" s="8">
        <f t="shared" si="63"/>
        <v>10000</v>
      </c>
      <c r="BQ80" s="8">
        <f t="shared" si="64"/>
        <v>10000</v>
      </c>
      <c r="BR80" s="8">
        <f t="shared" si="65"/>
        <v>10000</v>
      </c>
      <c r="BS80" s="8"/>
      <c r="BT80" s="8"/>
      <c r="BU80" s="8"/>
    </row>
    <row r="81" spans="1:73" x14ac:dyDescent="0.2">
      <c r="A81" s="29">
        <v>4</v>
      </c>
      <c r="B81" s="30" t="s">
        <v>62</v>
      </c>
      <c r="C81" s="12"/>
      <c r="D81" s="12"/>
      <c r="E81" s="12"/>
      <c r="F81" s="12"/>
      <c r="G81" s="12"/>
      <c r="H81" s="8"/>
      <c r="I81" s="8"/>
      <c r="J81" s="8"/>
      <c r="K81" s="8"/>
      <c r="L81" s="8"/>
      <c r="M81" s="8"/>
      <c r="N81" s="8"/>
      <c r="O81" s="8"/>
      <c r="P81" s="8"/>
      <c r="Q81" s="13">
        <f t="shared" si="66"/>
        <v>0</v>
      </c>
      <c r="R81" s="13">
        <f t="shared" si="67"/>
        <v>0</v>
      </c>
      <c r="S81" s="13">
        <f t="shared" si="68"/>
        <v>0</v>
      </c>
      <c r="T81" s="8"/>
      <c r="U81" s="8"/>
      <c r="V81" s="25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>
        <v>2000</v>
      </c>
      <c r="AJ81" s="8">
        <v>2000</v>
      </c>
      <c r="AK81" s="8">
        <v>2000</v>
      </c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>
        <v>121274</v>
      </c>
      <c r="BK81" s="8">
        <v>102000</v>
      </c>
      <c r="BL81" s="8">
        <v>0</v>
      </c>
      <c r="BM81" s="8"/>
      <c r="BN81" s="8"/>
      <c r="BO81" s="8"/>
      <c r="BP81" s="8">
        <f t="shared" si="63"/>
        <v>123274</v>
      </c>
      <c r="BQ81" s="8">
        <f t="shared" si="64"/>
        <v>104000</v>
      </c>
      <c r="BR81" s="8">
        <f t="shared" si="65"/>
        <v>2000</v>
      </c>
      <c r="BS81" s="8"/>
      <c r="BT81" s="8"/>
      <c r="BU81" s="8"/>
    </row>
    <row r="82" spans="1:73" x14ac:dyDescent="0.2">
      <c r="A82" s="33" t="s">
        <v>30</v>
      </c>
      <c r="B82" s="30" t="s">
        <v>48</v>
      </c>
      <c r="C82" s="12"/>
      <c r="D82" s="12"/>
      <c r="E82" s="12"/>
      <c r="F82" s="12"/>
      <c r="G82" s="12"/>
      <c r="H82" s="8"/>
      <c r="I82" s="8"/>
      <c r="J82" s="8"/>
      <c r="K82" s="8"/>
      <c r="L82" s="8"/>
      <c r="M82" s="8"/>
      <c r="N82" s="8"/>
      <c r="O82" s="8"/>
      <c r="P82" s="8"/>
      <c r="Q82" s="13">
        <f t="shared" si="66"/>
        <v>0</v>
      </c>
      <c r="R82" s="13">
        <f t="shared" si="67"/>
        <v>0</v>
      </c>
      <c r="S82" s="13">
        <f t="shared" si="68"/>
        <v>0</v>
      </c>
      <c r="T82" s="8"/>
      <c r="U82" s="8"/>
      <c r="V82" s="25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>
        <f t="shared" si="63"/>
        <v>0</v>
      </c>
      <c r="BQ82" s="8">
        <f t="shared" si="64"/>
        <v>0</v>
      </c>
      <c r="BR82" s="8">
        <f t="shared" si="65"/>
        <v>0</v>
      </c>
      <c r="BS82" s="8"/>
      <c r="BT82" s="8"/>
      <c r="BU82" s="8"/>
    </row>
    <row r="83" spans="1:73" x14ac:dyDescent="0.2">
      <c r="A83" s="33" t="s">
        <v>31</v>
      </c>
      <c r="B83" s="30" t="s">
        <v>41</v>
      </c>
      <c r="C83" s="12"/>
      <c r="D83" s="12"/>
      <c r="E83" s="12"/>
      <c r="F83" s="12"/>
      <c r="G83" s="12"/>
      <c r="H83" s="8"/>
      <c r="I83" s="8"/>
      <c r="J83" s="8"/>
      <c r="K83" s="8"/>
      <c r="L83" s="8"/>
      <c r="M83" s="8"/>
      <c r="N83" s="8"/>
      <c r="O83" s="8"/>
      <c r="P83" s="8"/>
      <c r="Q83" s="13">
        <f t="shared" si="66"/>
        <v>0</v>
      </c>
      <c r="R83" s="13">
        <f t="shared" si="67"/>
        <v>0</v>
      </c>
      <c r="S83" s="13">
        <f t="shared" si="68"/>
        <v>0</v>
      </c>
      <c r="T83" s="8"/>
      <c r="U83" s="8"/>
      <c r="V83" s="25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>
        <v>2000</v>
      </c>
      <c r="AJ83" s="8">
        <v>2000</v>
      </c>
      <c r="AK83" s="8">
        <v>2000</v>
      </c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>
        <v>121274</v>
      </c>
      <c r="BK83" s="8">
        <v>102000</v>
      </c>
      <c r="BL83" s="8">
        <v>0</v>
      </c>
      <c r="BM83" s="8"/>
      <c r="BN83" s="8"/>
      <c r="BO83" s="8"/>
      <c r="BP83" s="8">
        <f t="shared" si="63"/>
        <v>123274</v>
      </c>
      <c r="BQ83" s="8">
        <f t="shared" si="64"/>
        <v>104000</v>
      </c>
      <c r="BR83" s="8">
        <f t="shared" si="65"/>
        <v>2000</v>
      </c>
      <c r="BS83" s="8"/>
      <c r="BT83" s="8"/>
      <c r="BU83" s="8"/>
    </row>
    <row r="84" spans="1:73" x14ac:dyDescent="0.2">
      <c r="A84" s="33" t="s">
        <v>33</v>
      </c>
      <c r="B84" s="30" t="s">
        <v>42</v>
      </c>
      <c r="C84" s="12"/>
      <c r="D84" s="12"/>
      <c r="E84" s="12"/>
      <c r="F84" s="12"/>
      <c r="G84" s="12"/>
      <c r="H84" s="8"/>
      <c r="I84" s="8"/>
      <c r="J84" s="8"/>
      <c r="K84" s="8"/>
      <c r="L84" s="8"/>
      <c r="M84" s="8"/>
      <c r="N84" s="8"/>
      <c r="O84" s="8"/>
      <c r="P84" s="8"/>
      <c r="Q84" s="13">
        <f t="shared" si="66"/>
        <v>0</v>
      </c>
      <c r="R84" s="13">
        <f t="shared" si="67"/>
        <v>0</v>
      </c>
      <c r="S84" s="13">
        <f t="shared" si="68"/>
        <v>0</v>
      </c>
      <c r="T84" s="8"/>
      <c r="U84" s="8"/>
      <c r="V84" s="25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>
        <f t="shared" si="63"/>
        <v>0</v>
      </c>
      <c r="BQ84" s="8">
        <f t="shared" si="64"/>
        <v>0</v>
      </c>
      <c r="BR84" s="8">
        <f t="shared" si="65"/>
        <v>0</v>
      </c>
      <c r="BS84" s="8"/>
      <c r="BT84" s="8"/>
      <c r="BU84" s="8"/>
    </row>
    <row r="85" spans="1:73" x14ac:dyDescent="0.2">
      <c r="A85" s="35">
        <v>71</v>
      </c>
      <c r="B85" s="30"/>
      <c r="C85" s="12"/>
      <c r="D85" s="12"/>
      <c r="E85" s="12"/>
      <c r="F85" s="12"/>
      <c r="G85" s="12"/>
      <c r="H85" s="8"/>
      <c r="I85" s="8"/>
      <c r="J85" s="8"/>
      <c r="K85" s="8"/>
      <c r="L85" s="8"/>
      <c r="M85" s="8"/>
      <c r="N85" s="8"/>
      <c r="O85" s="8"/>
      <c r="P85" s="8"/>
      <c r="Q85" s="13"/>
      <c r="R85" s="13"/>
      <c r="S85" s="13"/>
      <c r="T85" s="8"/>
      <c r="U85" s="8"/>
      <c r="V85" s="25"/>
      <c r="W85" s="8">
        <v>300</v>
      </c>
      <c r="X85" s="8">
        <v>250</v>
      </c>
      <c r="Y85" s="8">
        <v>200</v>
      </c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>
        <v>335</v>
      </c>
      <c r="AM85" s="8">
        <v>335</v>
      </c>
      <c r="AN85" s="8">
        <v>335</v>
      </c>
      <c r="AO85" s="8"/>
      <c r="AP85" s="8"/>
      <c r="AQ85" s="8"/>
      <c r="AR85" s="8"/>
      <c r="AS85" s="8"/>
      <c r="AT85" s="8"/>
      <c r="AU85" s="8">
        <v>210</v>
      </c>
      <c r="AV85" s="8">
        <v>210</v>
      </c>
      <c r="AW85" s="8">
        <v>210</v>
      </c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>
        <v>270</v>
      </c>
      <c r="BK85" s="8">
        <v>270</v>
      </c>
      <c r="BL85" s="8">
        <v>270</v>
      </c>
      <c r="BM85" s="8"/>
      <c r="BN85" s="8"/>
      <c r="BO85" s="8"/>
      <c r="BP85" s="8">
        <f t="shared" si="63"/>
        <v>1115</v>
      </c>
      <c r="BQ85" s="8">
        <f t="shared" si="64"/>
        <v>1065</v>
      </c>
      <c r="BR85" s="8">
        <f t="shared" si="65"/>
        <v>1015</v>
      </c>
      <c r="BS85" s="8"/>
      <c r="BT85" s="8"/>
      <c r="BU85" s="8"/>
    </row>
    <row r="86" spans="1:73" x14ac:dyDescent="0.2">
      <c r="A86" s="33">
        <v>42</v>
      </c>
      <c r="B86" s="30"/>
      <c r="C86" s="12"/>
      <c r="D86" s="12"/>
      <c r="E86" s="12"/>
      <c r="F86" s="12"/>
      <c r="G86" s="12"/>
      <c r="H86" s="8"/>
      <c r="I86" s="8"/>
      <c r="J86" s="8"/>
      <c r="K86" s="8"/>
      <c r="L86" s="8"/>
      <c r="M86" s="8"/>
      <c r="N86" s="8"/>
      <c r="O86" s="8"/>
      <c r="P86" s="8"/>
      <c r="Q86" s="13"/>
      <c r="R86" s="13"/>
      <c r="S86" s="13"/>
      <c r="T86" s="8"/>
      <c r="U86" s="8"/>
      <c r="V86" s="25"/>
      <c r="W86" s="8">
        <v>300</v>
      </c>
      <c r="X86" s="8">
        <v>250</v>
      </c>
      <c r="Y86" s="8">
        <v>200</v>
      </c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>
        <v>335</v>
      </c>
      <c r="AM86" s="8">
        <v>335</v>
      </c>
      <c r="AN86" s="8">
        <v>335</v>
      </c>
      <c r="AO86" s="8"/>
      <c r="AP86" s="8"/>
      <c r="AQ86" s="8"/>
      <c r="AR86" s="8"/>
      <c r="AS86" s="8"/>
      <c r="AT86" s="8"/>
      <c r="AU86" s="8">
        <v>210</v>
      </c>
      <c r="AV86" s="8">
        <v>210</v>
      </c>
      <c r="AW86" s="8">
        <v>210</v>
      </c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>
        <v>270</v>
      </c>
      <c r="BK86" s="8">
        <v>270</v>
      </c>
      <c r="BL86" s="8">
        <v>270</v>
      </c>
      <c r="BM86" s="8"/>
      <c r="BN86" s="8"/>
      <c r="BO86" s="8"/>
      <c r="BP86" s="8">
        <f t="shared" si="63"/>
        <v>1115</v>
      </c>
      <c r="BQ86" s="8">
        <f t="shared" si="64"/>
        <v>1065</v>
      </c>
      <c r="BR86" s="8">
        <f t="shared" si="65"/>
        <v>1015</v>
      </c>
      <c r="BS86" s="8"/>
      <c r="BT86" s="8"/>
      <c r="BU86" s="8"/>
    </row>
    <row r="87" spans="1:73" x14ac:dyDescent="0.2">
      <c r="A87" s="34" t="s">
        <v>25</v>
      </c>
      <c r="B87" s="28" t="s">
        <v>26</v>
      </c>
      <c r="C87" s="14"/>
      <c r="D87" s="14"/>
      <c r="E87" s="14"/>
      <c r="F87" s="14"/>
      <c r="G87" s="14"/>
      <c r="H87" s="9"/>
      <c r="I87" s="9"/>
      <c r="J87" s="9"/>
      <c r="K87" s="9"/>
      <c r="L87" s="9"/>
      <c r="M87" s="9"/>
      <c r="N87" s="9"/>
      <c r="O87" s="9"/>
      <c r="P87" s="9"/>
      <c r="Q87" s="14">
        <f t="shared" si="66"/>
        <v>0</v>
      </c>
      <c r="R87" s="14">
        <f t="shared" si="67"/>
        <v>0</v>
      </c>
      <c r="S87" s="14">
        <f t="shared" si="68"/>
        <v>0</v>
      </c>
      <c r="T87" s="9"/>
      <c r="U87" s="9"/>
      <c r="V87" s="37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>
        <f t="shared" si="63"/>
        <v>0</v>
      </c>
      <c r="BQ87" s="9">
        <f t="shared" si="64"/>
        <v>0</v>
      </c>
      <c r="BR87" s="9">
        <f t="shared" si="65"/>
        <v>0</v>
      </c>
      <c r="BS87" s="8"/>
      <c r="BT87" s="8"/>
      <c r="BU87" s="8"/>
    </row>
    <row r="88" spans="1:73" x14ac:dyDescent="0.2">
      <c r="A88" s="29" t="s">
        <v>46</v>
      </c>
      <c r="B88" s="30" t="s">
        <v>5</v>
      </c>
      <c r="C88" s="12"/>
      <c r="D88" s="12"/>
      <c r="E88" s="12"/>
      <c r="F88" s="12"/>
      <c r="G88" s="12"/>
      <c r="H88" s="8"/>
      <c r="I88" s="8"/>
      <c r="J88" s="8"/>
      <c r="K88" s="8"/>
      <c r="L88" s="8"/>
      <c r="M88" s="8"/>
      <c r="N88" s="8"/>
      <c r="O88" s="8"/>
      <c r="P88" s="8"/>
      <c r="Q88" s="13">
        <f t="shared" si="66"/>
        <v>0</v>
      </c>
      <c r="R88" s="13">
        <f t="shared" si="67"/>
        <v>0</v>
      </c>
      <c r="S88" s="13">
        <f t="shared" si="68"/>
        <v>0</v>
      </c>
      <c r="T88" s="8"/>
      <c r="U88" s="8"/>
      <c r="V88" s="25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>
        <f t="shared" si="63"/>
        <v>0</v>
      </c>
      <c r="BQ88" s="8">
        <f t="shared" si="64"/>
        <v>0</v>
      </c>
      <c r="BR88" s="8">
        <f t="shared" si="65"/>
        <v>0</v>
      </c>
      <c r="BS88" s="8"/>
      <c r="BT88" s="8"/>
      <c r="BU88" s="8"/>
    </row>
    <row r="89" spans="1:73" x14ac:dyDescent="0.2">
      <c r="A89" s="29">
        <v>3</v>
      </c>
      <c r="B89" s="30" t="s">
        <v>56</v>
      </c>
      <c r="C89" s="12"/>
      <c r="D89" s="12"/>
      <c r="E89" s="12"/>
      <c r="F89" s="12"/>
      <c r="G89" s="12"/>
      <c r="H89" s="8"/>
      <c r="I89" s="8"/>
      <c r="J89" s="8"/>
      <c r="K89" s="8"/>
      <c r="L89" s="8"/>
      <c r="M89" s="8"/>
      <c r="N89" s="8"/>
      <c r="O89" s="8"/>
      <c r="P89" s="8"/>
      <c r="Q89" s="13">
        <f t="shared" si="66"/>
        <v>0</v>
      </c>
      <c r="R89" s="13">
        <f t="shared" si="67"/>
        <v>0</v>
      </c>
      <c r="S89" s="13">
        <f t="shared" si="68"/>
        <v>0</v>
      </c>
      <c r="T89" s="8"/>
      <c r="U89" s="8"/>
      <c r="V89" s="25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>
        <f t="shared" si="63"/>
        <v>0</v>
      </c>
      <c r="BQ89" s="8">
        <f t="shared" si="64"/>
        <v>0</v>
      </c>
      <c r="BR89" s="8">
        <f t="shared" si="65"/>
        <v>0</v>
      </c>
      <c r="BS89" s="8"/>
      <c r="BT89" s="8"/>
      <c r="BU89" s="8"/>
    </row>
    <row r="90" spans="1:73" x14ac:dyDescent="0.2">
      <c r="A90" s="33" t="s">
        <v>19</v>
      </c>
      <c r="B90" s="30" t="s">
        <v>38</v>
      </c>
      <c r="C90" s="12"/>
      <c r="D90" s="12"/>
      <c r="E90" s="12"/>
      <c r="F90" s="12"/>
      <c r="G90" s="12"/>
      <c r="H90" s="8"/>
      <c r="I90" s="8"/>
      <c r="J90" s="8"/>
      <c r="K90" s="8"/>
      <c r="L90" s="8"/>
      <c r="M90" s="8"/>
      <c r="N90" s="8"/>
      <c r="O90" s="8"/>
      <c r="P90" s="8"/>
      <c r="Q90" s="13">
        <f t="shared" si="66"/>
        <v>0</v>
      </c>
      <c r="R90" s="13">
        <f t="shared" si="67"/>
        <v>0</v>
      </c>
      <c r="S90" s="13">
        <f t="shared" si="68"/>
        <v>0</v>
      </c>
      <c r="T90" s="8"/>
      <c r="U90" s="8"/>
      <c r="V90" s="25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>
        <f t="shared" si="63"/>
        <v>0</v>
      </c>
      <c r="BQ90" s="8">
        <f t="shared" si="64"/>
        <v>0</v>
      </c>
      <c r="BR90" s="8">
        <f t="shared" si="65"/>
        <v>0</v>
      </c>
      <c r="BS90" s="8"/>
      <c r="BT90" s="8"/>
      <c r="BU90" s="8"/>
    </row>
    <row r="91" spans="1:73" x14ac:dyDescent="0.2">
      <c r="A91" s="33" t="s">
        <v>27</v>
      </c>
      <c r="B91" s="30" t="s">
        <v>37</v>
      </c>
      <c r="C91" s="12"/>
      <c r="D91" s="12"/>
      <c r="E91" s="12"/>
      <c r="F91" s="12"/>
      <c r="G91" s="12"/>
      <c r="H91" s="8"/>
      <c r="I91" s="8"/>
      <c r="J91" s="8"/>
      <c r="K91" s="8"/>
      <c r="L91" s="8"/>
      <c r="M91" s="8"/>
      <c r="N91" s="8"/>
      <c r="O91" s="8"/>
      <c r="P91" s="8"/>
      <c r="Q91" s="13">
        <f t="shared" si="66"/>
        <v>0</v>
      </c>
      <c r="R91" s="13">
        <f t="shared" si="67"/>
        <v>0</v>
      </c>
      <c r="S91" s="13">
        <f t="shared" si="68"/>
        <v>0</v>
      </c>
      <c r="T91" s="8"/>
      <c r="U91" s="8"/>
      <c r="V91" s="25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>
        <f t="shared" si="63"/>
        <v>0</v>
      </c>
      <c r="BQ91" s="8">
        <f t="shared" si="64"/>
        <v>0</v>
      </c>
      <c r="BR91" s="8">
        <f t="shared" si="65"/>
        <v>0</v>
      </c>
      <c r="BS91" s="8"/>
      <c r="BT91" s="8"/>
      <c r="BU91" s="8"/>
    </row>
    <row r="92" spans="1:73" x14ac:dyDescent="0.2">
      <c r="A92" s="33" t="s">
        <v>35</v>
      </c>
      <c r="B92" s="30" t="s">
        <v>45</v>
      </c>
      <c r="C92" s="12"/>
      <c r="D92" s="12"/>
      <c r="E92" s="12"/>
      <c r="F92" s="12"/>
      <c r="G92" s="12"/>
      <c r="H92" s="8"/>
      <c r="I92" s="8"/>
      <c r="J92" s="8"/>
      <c r="K92" s="8"/>
      <c r="L92" s="8"/>
      <c r="M92" s="8"/>
      <c r="N92" s="8"/>
      <c r="O92" s="8"/>
      <c r="P92" s="8"/>
      <c r="Q92" s="13">
        <f t="shared" si="66"/>
        <v>0</v>
      </c>
      <c r="R92" s="13">
        <f t="shared" si="67"/>
        <v>0</v>
      </c>
      <c r="S92" s="13">
        <f t="shared" si="68"/>
        <v>0</v>
      </c>
      <c r="T92" s="8"/>
      <c r="U92" s="8"/>
      <c r="V92" s="25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>
        <f t="shared" si="63"/>
        <v>0</v>
      </c>
      <c r="BQ92" s="8">
        <f t="shared" si="64"/>
        <v>0</v>
      </c>
      <c r="BR92" s="8">
        <f t="shared" si="65"/>
        <v>0</v>
      </c>
      <c r="BS92" s="8"/>
      <c r="BT92" s="8"/>
      <c r="BU92" s="8"/>
    </row>
    <row r="93" spans="1:73" x14ac:dyDescent="0.2">
      <c r="A93" s="33" t="s">
        <v>34</v>
      </c>
      <c r="B93" s="30" t="s">
        <v>43</v>
      </c>
      <c r="C93" s="12"/>
      <c r="D93" s="12"/>
      <c r="E93" s="12"/>
      <c r="F93" s="12"/>
      <c r="G93" s="12"/>
      <c r="H93" s="8"/>
      <c r="I93" s="8"/>
      <c r="J93" s="8"/>
      <c r="K93" s="8"/>
      <c r="L93" s="8"/>
      <c r="M93" s="8"/>
      <c r="N93" s="8"/>
      <c r="O93" s="8"/>
      <c r="P93" s="8"/>
      <c r="Q93" s="13">
        <f t="shared" si="66"/>
        <v>0</v>
      </c>
      <c r="R93" s="13">
        <f t="shared" si="67"/>
        <v>0</v>
      </c>
      <c r="S93" s="13">
        <f t="shared" si="68"/>
        <v>0</v>
      </c>
      <c r="T93" s="8"/>
      <c r="U93" s="8"/>
      <c r="V93" s="25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>
        <f t="shared" si="63"/>
        <v>0</v>
      </c>
      <c r="BQ93" s="8">
        <f t="shared" si="64"/>
        <v>0</v>
      </c>
      <c r="BR93" s="8">
        <f t="shared" si="65"/>
        <v>0</v>
      </c>
      <c r="BS93" s="8"/>
      <c r="BT93" s="8"/>
      <c r="BU93" s="8"/>
    </row>
    <row r="94" spans="1:73" x14ac:dyDescent="0.2">
      <c r="A94" s="33" t="s">
        <v>32</v>
      </c>
      <c r="B94" s="30" t="s">
        <v>44</v>
      </c>
      <c r="C94" s="12"/>
      <c r="D94" s="12"/>
      <c r="E94" s="12"/>
      <c r="F94" s="12"/>
      <c r="G94" s="12"/>
      <c r="H94" s="8"/>
      <c r="I94" s="8"/>
      <c r="J94" s="8"/>
      <c r="K94" s="8"/>
      <c r="L94" s="8"/>
      <c r="M94" s="8"/>
      <c r="N94" s="8"/>
      <c r="O94" s="8"/>
      <c r="P94" s="8"/>
      <c r="Q94" s="13">
        <f t="shared" si="66"/>
        <v>0</v>
      </c>
      <c r="R94" s="13">
        <f t="shared" si="67"/>
        <v>0</v>
      </c>
      <c r="S94" s="13">
        <f t="shared" si="68"/>
        <v>0</v>
      </c>
      <c r="T94" s="8"/>
      <c r="U94" s="8"/>
      <c r="V94" s="25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>
        <f t="shared" si="63"/>
        <v>0</v>
      </c>
      <c r="BQ94" s="8">
        <f t="shared" si="64"/>
        <v>0</v>
      </c>
      <c r="BR94" s="8">
        <f t="shared" si="65"/>
        <v>0</v>
      </c>
      <c r="BS94" s="8"/>
      <c r="BT94" s="8"/>
      <c r="BU94" s="8"/>
    </row>
    <row r="95" spans="1:73" x14ac:dyDescent="0.2">
      <c r="A95" s="29">
        <v>4</v>
      </c>
      <c r="B95" s="30" t="s">
        <v>62</v>
      </c>
      <c r="C95" s="12"/>
      <c r="D95" s="12"/>
      <c r="E95" s="12"/>
      <c r="F95" s="12"/>
      <c r="G95" s="12"/>
      <c r="H95" s="8"/>
      <c r="I95" s="8"/>
      <c r="J95" s="8"/>
      <c r="K95" s="8"/>
      <c r="L95" s="8"/>
      <c r="M95" s="8"/>
      <c r="N95" s="8"/>
      <c r="O95" s="8"/>
      <c r="P95" s="8"/>
      <c r="Q95" s="13">
        <f t="shared" si="66"/>
        <v>0</v>
      </c>
      <c r="R95" s="13">
        <f t="shared" si="67"/>
        <v>0</v>
      </c>
      <c r="S95" s="13">
        <f t="shared" si="68"/>
        <v>0</v>
      </c>
      <c r="T95" s="8"/>
      <c r="U95" s="8"/>
      <c r="V95" s="25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>
        <f t="shared" si="63"/>
        <v>0</v>
      </c>
      <c r="BQ95" s="8">
        <f t="shared" si="64"/>
        <v>0</v>
      </c>
      <c r="BR95" s="8">
        <f t="shared" si="65"/>
        <v>0</v>
      </c>
      <c r="BS95" s="8"/>
      <c r="BT95" s="8"/>
      <c r="BU95" s="8"/>
    </row>
    <row r="96" spans="1:73" x14ac:dyDescent="0.2">
      <c r="A96" s="33" t="s">
        <v>31</v>
      </c>
      <c r="B96" s="30" t="s">
        <v>41</v>
      </c>
      <c r="C96" s="12"/>
      <c r="D96" s="12"/>
      <c r="E96" s="12"/>
      <c r="F96" s="12"/>
      <c r="G96" s="12"/>
      <c r="H96" s="8"/>
      <c r="I96" s="8"/>
      <c r="J96" s="8"/>
      <c r="K96" s="8"/>
      <c r="L96" s="8"/>
      <c r="M96" s="8"/>
      <c r="N96" s="8"/>
      <c r="O96" s="8"/>
      <c r="P96" s="8"/>
      <c r="Q96" s="13">
        <f t="shared" si="66"/>
        <v>0</v>
      </c>
      <c r="R96" s="13">
        <f t="shared" si="67"/>
        <v>0</v>
      </c>
      <c r="S96" s="13">
        <f t="shared" si="68"/>
        <v>0</v>
      </c>
      <c r="T96" s="8"/>
      <c r="U96" s="8"/>
      <c r="V96" s="25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>
        <f t="shared" si="63"/>
        <v>0</v>
      </c>
      <c r="BQ96" s="8">
        <f t="shared" si="64"/>
        <v>0</v>
      </c>
      <c r="BR96" s="8">
        <f t="shared" si="65"/>
        <v>0</v>
      </c>
      <c r="BS96" s="8"/>
      <c r="BT96" s="8"/>
      <c r="BU96" s="8"/>
    </row>
    <row r="97" spans="1:73" x14ac:dyDescent="0.2">
      <c r="A97" s="29" t="s">
        <v>49</v>
      </c>
      <c r="B97" s="30" t="s">
        <v>50</v>
      </c>
      <c r="C97" s="12"/>
      <c r="D97" s="12"/>
      <c r="E97" s="12"/>
      <c r="F97" s="12"/>
      <c r="G97" s="12"/>
      <c r="H97" s="8"/>
      <c r="I97" s="8"/>
      <c r="J97" s="8"/>
      <c r="K97" s="8"/>
      <c r="L97" s="8"/>
      <c r="M97" s="8"/>
      <c r="N97" s="8"/>
      <c r="O97" s="8"/>
      <c r="P97" s="8"/>
      <c r="Q97" s="13">
        <f t="shared" si="66"/>
        <v>0</v>
      </c>
      <c r="R97" s="13">
        <f t="shared" si="67"/>
        <v>0</v>
      </c>
      <c r="S97" s="13">
        <f t="shared" si="68"/>
        <v>0</v>
      </c>
      <c r="T97" s="8"/>
      <c r="U97" s="8"/>
      <c r="V97" s="25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>
        <f t="shared" si="63"/>
        <v>0</v>
      </c>
      <c r="BQ97" s="8">
        <f t="shared" si="64"/>
        <v>0</v>
      </c>
      <c r="BR97" s="8">
        <f t="shared" si="65"/>
        <v>0</v>
      </c>
      <c r="BS97" s="8"/>
      <c r="BT97" s="8"/>
      <c r="BU97" s="8"/>
    </row>
    <row r="98" spans="1:73" x14ac:dyDescent="0.2">
      <c r="A98" s="29">
        <v>3</v>
      </c>
      <c r="B98" s="30" t="s">
        <v>56</v>
      </c>
      <c r="C98" s="12"/>
      <c r="D98" s="12"/>
      <c r="E98" s="12"/>
      <c r="F98" s="12"/>
      <c r="G98" s="12"/>
      <c r="H98" s="8"/>
      <c r="I98" s="8"/>
      <c r="J98" s="8"/>
      <c r="K98" s="8"/>
      <c r="L98" s="8"/>
      <c r="M98" s="8"/>
      <c r="N98" s="8"/>
      <c r="O98" s="8"/>
      <c r="P98" s="8"/>
      <c r="Q98" s="13">
        <f t="shared" si="66"/>
        <v>0</v>
      </c>
      <c r="R98" s="13">
        <f t="shared" si="67"/>
        <v>0</v>
      </c>
      <c r="S98" s="13">
        <f t="shared" si="68"/>
        <v>0</v>
      </c>
      <c r="T98" s="8"/>
      <c r="U98" s="8"/>
      <c r="V98" s="25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>
        <f t="shared" si="63"/>
        <v>0</v>
      </c>
      <c r="BQ98" s="8">
        <f t="shared" si="64"/>
        <v>0</v>
      </c>
      <c r="BR98" s="8">
        <f t="shared" si="65"/>
        <v>0</v>
      </c>
      <c r="BS98" s="8"/>
      <c r="BT98" s="8"/>
      <c r="BU98" s="8"/>
    </row>
    <row r="99" spans="1:73" x14ac:dyDescent="0.2">
      <c r="A99" s="33" t="s">
        <v>19</v>
      </c>
      <c r="B99" s="30" t="s">
        <v>38</v>
      </c>
      <c r="C99" s="12"/>
      <c r="D99" s="12"/>
      <c r="E99" s="12"/>
      <c r="F99" s="12"/>
      <c r="G99" s="12"/>
      <c r="H99" s="8"/>
      <c r="I99" s="8"/>
      <c r="J99" s="8"/>
      <c r="K99" s="8"/>
      <c r="L99" s="8"/>
      <c r="M99" s="8"/>
      <c r="N99" s="8"/>
      <c r="O99" s="8"/>
      <c r="P99" s="8"/>
      <c r="Q99" s="13">
        <f t="shared" si="66"/>
        <v>0</v>
      </c>
      <c r="R99" s="13">
        <f t="shared" si="67"/>
        <v>0</v>
      </c>
      <c r="S99" s="13">
        <f t="shared" si="68"/>
        <v>0</v>
      </c>
      <c r="T99" s="8"/>
      <c r="U99" s="8"/>
      <c r="V99" s="25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>
        <f t="shared" si="63"/>
        <v>0</v>
      </c>
      <c r="BQ99" s="8">
        <f t="shared" si="64"/>
        <v>0</v>
      </c>
      <c r="BR99" s="8">
        <f t="shared" si="65"/>
        <v>0</v>
      </c>
      <c r="BS99" s="8"/>
      <c r="BT99" s="8"/>
      <c r="BU99" s="8"/>
    </row>
    <row r="100" spans="1:73" x14ac:dyDescent="0.2">
      <c r="A100" s="33" t="s">
        <v>27</v>
      </c>
      <c r="B100" s="30" t="s">
        <v>37</v>
      </c>
      <c r="C100" s="12"/>
      <c r="D100" s="12"/>
      <c r="E100" s="12"/>
      <c r="F100" s="12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13">
        <f t="shared" si="66"/>
        <v>0</v>
      </c>
      <c r="R100" s="13">
        <f t="shared" si="67"/>
        <v>0</v>
      </c>
      <c r="S100" s="13">
        <f t="shared" si="68"/>
        <v>0</v>
      </c>
      <c r="T100" s="8"/>
      <c r="U100" s="8"/>
      <c r="V100" s="25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>
        <f t="shared" si="63"/>
        <v>0</v>
      </c>
      <c r="BQ100" s="8">
        <f t="shared" si="64"/>
        <v>0</v>
      </c>
      <c r="BR100" s="8">
        <f t="shared" si="65"/>
        <v>0</v>
      </c>
      <c r="BS100" s="8"/>
      <c r="BT100" s="8"/>
      <c r="BU100" s="8"/>
    </row>
    <row r="101" spans="1:73" x14ac:dyDescent="0.2">
      <c r="A101" s="33" t="s">
        <v>35</v>
      </c>
      <c r="B101" s="30" t="s">
        <v>45</v>
      </c>
      <c r="C101" s="12"/>
      <c r="D101" s="12"/>
      <c r="E101" s="12"/>
      <c r="F101" s="12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13">
        <f t="shared" si="66"/>
        <v>0</v>
      </c>
      <c r="R101" s="13">
        <f t="shared" si="67"/>
        <v>0</v>
      </c>
      <c r="S101" s="13">
        <f t="shared" si="68"/>
        <v>0</v>
      </c>
      <c r="T101" s="8"/>
      <c r="U101" s="8"/>
      <c r="V101" s="25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>
        <f t="shared" si="63"/>
        <v>0</v>
      </c>
      <c r="BQ101" s="8">
        <f t="shared" si="64"/>
        <v>0</v>
      </c>
      <c r="BR101" s="8">
        <f t="shared" si="65"/>
        <v>0</v>
      </c>
      <c r="BS101" s="8"/>
      <c r="BT101" s="8"/>
      <c r="BU101" s="8"/>
    </row>
    <row r="102" spans="1:73" x14ac:dyDescent="0.2">
      <c r="A102" s="33" t="s">
        <v>34</v>
      </c>
      <c r="B102" s="30" t="s">
        <v>43</v>
      </c>
      <c r="C102" s="12"/>
      <c r="D102" s="12"/>
      <c r="E102" s="12"/>
      <c r="F102" s="12"/>
      <c r="G102" s="12"/>
      <c r="H102" s="8"/>
      <c r="I102" s="8"/>
      <c r="J102" s="8"/>
      <c r="K102" s="8"/>
      <c r="L102" s="8"/>
      <c r="M102" s="8"/>
      <c r="N102" s="8"/>
      <c r="O102" s="8"/>
      <c r="P102" s="8"/>
      <c r="Q102" s="13">
        <f t="shared" si="66"/>
        <v>0</v>
      </c>
      <c r="R102" s="13">
        <f t="shared" si="67"/>
        <v>0</v>
      </c>
      <c r="S102" s="13">
        <f t="shared" si="68"/>
        <v>0</v>
      </c>
      <c r="T102" s="8"/>
      <c r="U102" s="8"/>
      <c r="V102" s="25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>
        <f t="shared" si="63"/>
        <v>0</v>
      </c>
      <c r="BQ102" s="8">
        <f t="shared" si="64"/>
        <v>0</v>
      </c>
      <c r="BR102" s="8">
        <f t="shared" si="65"/>
        <v>0</v>
      </c>
      <c r="BS102" s="8"/>
      <c r="BT102" s="8"/>
      <c r="BU102" s="8"/>
    </row>
    <row r="103" spans="1:73" x14ac:dyDescent="0.2">
      <c r="A103" s="33" t="s">
        <v>32</v>
      </c>
      <c r="B103" s="30" t="s">
        <v>44</v>
      </c>
      <c r="C103" s="12"/>
      <c r="D103" s="12"/>
      <c r="E103" s="12"/>
      <c r="F103" s="12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13">
        <f t="shared" si="66"/>
        <v>0</v>
      </c>
      <c r="R103" s="13">
        <f t="shared" si="67"/>
        <v>0</v>
      </c>
      <c r="S103" s="13">
        <f t="shared" si="68"/>
        <v>0</v>
      </c>
      <c r="T103" s="8"/>
      <c r="U103" s="8"/>
      <c r="V103" s="25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>
        <f t="shared" si="63"/>
        <v>0</v>
      </c>
      <c r="BQ103" s="8">
        <f t="shared" si="64"/>
        <v>0</v>
      </c>
      <c r="BR103" s="8">
        <f t="shared" si="65"/>
        <v>0</v>
      </c>
      <c r="BS103" s="8"/>
      <c r="BT103" s="8"/>
      <c r="BU103" s="8"/>
    </row>
    <row r="104" spans="1:73" x14ac:dyDescent="0.2">
      <c r="A104" s="29">
        <v>4</v>
      </c>
      <c r="B104" s="30" t="s">
        <v>62</v>
      </c>
      <c r="C104" s="12"/>
      <c r="D104" s="12"/>
      <c r="E104" s="12"/>
      <c r="F104" s="12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13">
        <f t="shared" si="66"/>
        <v>0</v>
      </c>
      <c r="R104" s="13">
        <f t="shared" si="67"/>
        <v>0</v>
      </c>
      <c r="S104" s="13">
        <f t="shared" si="68"/>
        <v>0</v>
      </c>
      <c r="T104" s="8"/>
      <c r="U104" s="8"/>
      <c r="V104" s="25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>
        <f t="shared" si="63"/>
        <v>0</v>
      </c>
      <c r="BQ104" s="8">
        <f t="shared" si="64"/>
        <v>0</v>
      </c>
      <c r="BR104" s="8">
        <f t="shared" si="65"/>
        <v>0</v>
      </c>
      <c r="BS104" s="8"/>
      <c r="BT104" s="8"/>
      <c r="BU104" s="8"/>
    </row>
    <row r="105" spans="1:73" x14ac:dyDescent="0.2">
      <c r="A105" s="33" t="s">
        <v>31</v>
      </c>
      <c r="B105" s="30" t="s">
        <v>41</v>
      </c>
      <c r="C105" s="12"/>
      <c r="D105" s="12"/>
      <c r="E105" s="12"/>
      <c r="F105" s="12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13">
        <f t="shared" si="66"/>
        <v>0</v>
      </c>
      <c r="R105" s="13">
        <f t="shared" si="67"/>
        <v>0</v>
      </c>
      <c r="S105" s="13">
        <f t="shared" si="68"/>
        <v>0</v>
      </c>
      <c r="T105" s="8"/>
      <c r="U105" s="8"/>
      <c r="V105" s="25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>
        <f t="shared" si="63"/>
        <v>0</v>
      </c>
      <c r="BQ105" s="8">
        <f t="shared" si="64"/>
        <v>0</v>
      </c>
      <c r="BR105" s="8">
        <f t="shared" si="65"/>
        <v>0</v>
      </c>
      <c r="BS105" s="8"/>
      <c r="BT105" s="8"/>
      <c r="BU105" s="8"/>
    </row>
    <row r="106" spans="1:73" x14ac:dyDescent="0.2">
      <c r="A106" s="15" t="s">
        <v>22</v>
      </c>
      <c r="B106" s="16" t="s">
        <v>23</v>
      </c>
      <c r="C106" s="18"/>
      <c r="D106" s="18"/>
      <c r="E106" s="9">
        <f>E107</f>
        <v>150750</v>
      </c>
      <c r="F106" s="9">
        <f t="shared" ref="F106:P108" si="69">F107</f>
        <v>150750</v>
      </c>
      <c r="G106" s="9">
        <f t="shared" si="69"/>
        <v>150750</v>
      </c>
      <c r="H106" s="9">
        <f t="shared" si="69"/>
        <v>0</v>
      </c>
      <c r="I106" s="9">
        <f t="shared" si="69"/>
        <v>0</v>
      </c>
      <c r="J106" s="9">
        <f t="shared" si="69"/>
        <v>0</v>
      </c>
      <c r="K106" s="9">
        <f t="shared" si="69"/>
        <v>0</v>
      </c>
      <c r="L106" s="9">
        <f t="shared" si="69"/>
        <v>0</v>
      </c>
      <c r="M106" s="9">
        <f t="shared" si="69"/>
        <v>0</v>
      </c>
      <c r="N106" s="9">
        <f t="shared" si="69"/>
        <v>0</v>
      </c>
      <c r="O106" s="9">
        <f t="shared" si="69"/>
        <v>0</v>
      </c>
      <c r="P106" s="9">
        <f t="shared" si="69"/>
        <v>0</v>
      </c>
      <c r="Q106" s="14">
        <f t="shared" si="66"/>
        <v>150750</v>
      </c>
      <c r="R106" s="14">
        <f t="shared" si="67"/>
        <v>150750</v>
      </c>
      <c r="S106" s="14">
        <f t="shared" si="68"/>
        <v>150750</v>
      </c>
      <c r="T106" s="9"/>
      <c r="U106" s="9"/>
      <c r="V106" s="37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>
        <f t="shared" si="63"/>
        <v>150750</v>
      </c>
      <c r="BQ106" s="9">
        <f t="shared" si="64"/>
        <v>150750</v>
      </c>
      <c r="BR106" s="9">
        <f t="shared" si="65"/>
        <v>150750</v>
      </c>
      <c r="BS106" s="8"/>
      <c r="BT106" s="8"/>
      <c r="BU106" s="8"/>
    </row>
    <row r="107" spans="1:73" x14ac:dyDescent="0.2">
      <c r="A107" s="3">
        <v>11</v>
      </c>
      <c r="B107" s="30" t="s">
        <v>0</v>
      </c>
      <c r="C107" s="1"/>
      <c r="D107" s="1"/>
      <c r="E107" s="10">
        <f>E108</f>
        <v>150750</v>
      </c>
      <c r="F107" s="10">
        <f t="shared" si="69"/>
        <v>150750</v>
      </c>
      <c r="G107" s="10">
        <f t="shared" si="69"/>
        <v>150750</v>
      </c>
      <c r="H107" s="10">
        <f t="shared" si="69"/>
        <v>0</v>
      </c>
      <c r="I107" s="10">
        <f t="shared" si="69"/>
        <v>0</v>
      </c>
      <c r="J107" s="10">
        <f t="shared" si="69"/>
        <v>0</v>
      </c>
      <c r="K107" s="10">
        <f t="shared" si="69"/>
        <v>0</v>
      </c>
      <c r="L107" s="10">
        <f t="shared" si="69"/>
        <v>0</v>
      </c>
      <c r="M107" s="10">
        <f t="shared" si="69"/>
        <v>0</v>
      </c>
      <c r="N107" s="10">
        <f t="shared" si="69"/>
        <v>0</v>
      </c>
      <c r="O107" s="10">
        <f t="shared" si="69"/>
        <v>0</v>
      </c>
      <c r="P107" s="10">
        <f t="shared" si="69"/>
        <v>0</v>
      </c>
      <c r="Q107" s="13">
        <f t="shared" si="66"/>
        <v>150750</v>
      </c>
      <c r="R107" s="13">
        <f t="shared" si="67"/>
        <v>150750</v>
      </c>
      <c r="S107" s="13">
        <f t="shared" si="68"/>
        <v>150750</v>
      </c>
      <c r="T107" s="8"/>
      <c r="U107" s="8"/>
      <c r="V107" s="25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>
        <f t="shared" si="63"/>
        <v>150750</v>
      </c>
      <c r="BQ107" s="8">
        <f t="shared" si="64"/>
        <v>150750</v>
      </c>
      <c r="BR107" s="8">
        <f t="shared" si="65"/>
        <v>150750</v>
      </c>
      <c r="BS107" s="8"/>
      <c r="BT107" s="8"/>
      <c r="BU107" s="8"/>
    </row>
    <row r="108" spans="1:73" x14ac:dyDescent="0.2">
      <c r="A108" s="3">
        <v>3</v>
      </c>
      <c r="B108" s="30" t="s">
        <v>56</v>
      </c>
      <c r="C108" s="1"/>
      <c r="D108" s="1"/>
      <c r="E108" s="8">
        <f>E109</f>
        <v>150750</v>
      </c>
      <c r="F108" s="8">
        <f t="shared" si="69"/>
        <v>150750</v>
      </c>
      <c r="G108" s="8">
        <f t="shared" si="69"/>
        <v>150750</v>
      </c>
      <c r="H108" s="8"/>
      <c r="I108" s="8"/>
      <c r="J108" s="8"/>
      <c r="K108" s="8"/>
      <c r="L108" s="8"/>
      <c r="M108" s="8"/>
      <c r="N108" s="8"/>
      <c r="O108" s="8"/>
      <c r="P108" s="8"/>
      <c r="Q108" s="13">
        <f t="shared" si="66"/>
        <v>150750</v>
      </c>
      <c r="R108" s="13">
        <f t="shared" si="67"/>
        <v>150750</v>
      </c>
      <c r="S108" s="13">
        <f t="shared" si="68"/>
        <v>150750</v>
      </c>
      <c r="T108" s="8"/>
      <c r="U108" s="8"/>
      <c r="V108" s="25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>
        <f t="shared" si="63"/>
        <v>150750</v>
      </c>
      <c r="BQ108" s="8">
        <f t="shared" si="64"/>
        <v>150750</v>
      </c>
      <c r="BR108" s="8">
        <f t="shared" si="65"/>
        <v>150750</v>
      </c>
      <c r="BS108" s="8"/>
      <c r="BT108" s="8"/>
      <c r="BU108" s="8"/>
    </row>
    <row r="109" spans="1:73" x14ac:dyDescent="0.2">
      <c r="A109" s="3">
        <v>32</v>
      </c>
      <c r="B109" s="30" t="s">
        <v>37</v>
      </c>
      <c r="C109" s="2">
        <v>150750</v>
      </c>
      <c r="D109" s="2">
        <v>150750</v>
      </c>
      <c r="E109" s="8">
        <v>150750</v>
      </c>
      <c r="F109" s="8">
        <v>150750</v>
      </c>
      <c r="G109" s="8">
        <v>150750</v>
      </c>
      <c r="H109" s="8"/>
      <c r="I109" s="8"/>
      <c r="J109" s="8"/>
      <c r="K109" s="8"/>
      <c r="L109" s="8"/>
      <c r="M109" s="8"/>
      <c r="N109" s="8"/>
      <c r="O109" s="8"/>
      <c r="P109" s="8"/>
      <c r="Q109" s="13">
        <f t="shared" si="66"/>
        <v>150750</v>
      </c>
      <c r="R109" s="13">
        <f t="shared" si="67"/>
        <v>150750</v>
      </c>
      <c r="S109" s="13">
        <f t="shared" si="68"/>
        <v>150750</v>
      </c>
      <c r="T109" s="8"/>
      <c r="U109" s="8"/>
      <c r="V109" s="25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>
        <f t="shared" si="63"/>
        <v>150750</v>
      </c>
      <c r="BQ109" s="8">
        <f t="shared" si="64"/>
        <v>150750</v>
      </c>
      <c r="BR109" s="8">
        <f t="shared" si="65"/>
        <v>150750</v>
      </c>
      <c r="BS109" s="8"/>
      <c r="BT109" s="8"/>
      <c r="BU109" s="8"/>
    </row>
    <row r="110" spans="1:73" x14ac:dyDescent="0.2">
      <c r="A110" s="17" t="s">
        <v>6</v>
      </c>
      <c r="B110" s="18" t="s">
        <v>7</v>
      </c>
      <c r="C110" s="21"/>
      <c r="D110" s="21"/>
      <c r="E110" s="9">
        <f>E111</f>
        <v>15927</v>
      </c>
      <c r="F110" s="9">
        <f t="shared" ref="F110:P112" si="70">F111</f>
        <v>0</v>
      </c>
      <c r="G110" s="9">
        <f t="shared" si="70"/>
        <v>0</v>
      </c>
      <c r="H110" s="9">
        <f t="shared" si="70"/>
        <v>0</v>
      </c>
      <c r="I110" s="9">
        <f t="shared" si="70"/>
        <v>0</v>
      </c>
      <c r="J110" s="9">
        <f t="shared" si="70"/>
        <v>0</v>
      </c>
      <c r="K110" s="9">
        <f t="shared" si="70"/>
        <v>0</v>
      </c>
      <c r="L110" s="9">
        <f t="shared" si="70"/>
        <v>0</v>
      </c>
      <c r="M110" s="9">
        <f t="shared" si="70"/>
        <v>0</v>
      </c>
      <c r="N110" s="9">
        <f t="shared" si="70"/>
        <v>0</v>
      </c>
      <c r="O110" s="9">
        <f t="shared" si="70"/>
        <v>0</v>
      </c>
      <c r="P110" s="9">
        <f t="shared" si="70"/>
        <v>0</v>
      </c>
      <c r="Q110" s="14">
        <f t="shared" si="66"/>
        <v>15927</v>
      </c>
      <c r="R110" s="14">
        <f t="shared" si="67"/>
        <v>0</v>
      </c>
      <c r="S110" s="14">
        <f t="shared" si="68"/>
        <v>0</v>
      </c>
      <c r="T110" s="9"/>
      <c r="U110" s="9"/>
      <c r="V110" s="37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>
        <f t="shared" si="63"/>
        <v>15927</v>
      </c>
      <c r="BQ110" s="9">
        <f t="shared" si="64"/>
        <v>0</v>
      </c>
      <c r="BR110" s="9">
        <f t="shared" si="65"/>
        <v>0</v>
      </c>
      <c r="BS110" s="8"/>
      <c r="BT110" s="8"/>
      <c r="BU110" s="8"/>
    </row>
    <row r="111" spans="1:73" x14ac:dyDescent="0.2">
      <c r="A111" s="3">
        <v>11</v>
      </c>
      <c r="B111" s="30" t="s">
        <v>0</v>
      </c>
      <c r="C111" s="2"/>
      <c r="D111" s="2"/>
      <c r="E111" s="10">
        <f>E112</f>
        <v>15927</v>
      </c>
      <c r="F111" s="10">
        <f t="shared" si="70"/>
        <v>0</v>
      </c>
      <c r="G111" s="10">
        <f t="shared" si="70"/>
        <v>0</v>
      </c>
      <c r="H111" s="10">
        <f t="shared" si="70"/>
        <v>0</v>
      </c>
      <c r="I111" s="10">
        <f t="shared" si="70"/>
        <v>0</v>
      </c>
      <c r="J111" s="10">
        <f t="shared" si="70"/>
        <v>0</v>
      </c>
      <c r="K111" s="10">
        <f t="shared" si="70"/>
        <v>0</v>
      </c>
      <c r="L111" s="10">
        <f t="shared" si="70"/>
        <v>0</v>
      </c>
      <c r="M111" s="10">
        <f t="shared" si="70"/>
        <v>0</v>
      </c>
      <c r="N111" s="10">
        <f t="shared" si="70"/>
        <v>0</v>
      </c>
      <c r="O111" s="10">
        <f t="shared" si="70"/>
        <v>0</v>
      </c>
      <c r="P111" s="10">
        <f t="shared" si="70"/>
        <v>0</v>
      </c>
      <c r="Q111" s="13">
        <f t="shared" si="66"/>
        <v>15927</v>
      </c>
      <c r="R111" s="13">
        <f t="shared" si="67"/>
        <v>0</v>
      </c>
      <c r="S111" s="13">
        <f t="shared" si="68"/>
        <v>0</v>
      </c>
      <c r="T111" s="8"/>
      <c r="U111" s="8"/>
      <c r="V111" s="25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>
        <f t="shared" si="63"/>
        <v>15927</v>
      </c>
      <c r="BQ111" s="8">
        <f t="shared" si="64"/>
        <v>0</v>
      </c>
      <c r="BR111" s="8">
        <f t="shared" si="65"/>
        <v>0</v>
      </c>
      <c r="BS111" s="8"/>
      <c r="BT111" s="8"/>
      <c r="BU111" s="8"/>
    </row>
    <row r="112" spans="1:73" x14ac:dyDescent="0.2">
      <c r="A112" s="3">
        <v>3</v>
      </c>
      <c r="B112" s="30" t="s">
        <v>56</v>
      </c>
      <c r="C112" s="2"/>
      <c r="D112" s="2"/>
      <c r="E112" s="8">
        <f>E113</f>
        <v>15927</v>
      </c>
      <c r="F112" s="8">
        <f t="shared" si="70"/>
        <v>0</v>
      </c>
      <c r="G112" s="8">
        <f t="shared" si="70"/>
        <v>0</v>
      </c>
      <c r="H112" s="8"/>
      <c r="I112" s="8"/>
      <c r="J112" s="8"/>
      <c r="K112" s="8"/>
      <c r="L112" s="8"/>
      <c r="M112" s="8"/>
      <c r="N112" s="8"/>
      <c r="O112" s="8"/>
      <c r="P112" s="8"/>
      <c r="Q112" s="13">
        <f t="shared" si="66"/>
        <v>15927</v>
      </c>
      <c r="R112" s="13">
        <f t="shared" si="67"/>
        <v>0</v>
      </c>
      <c r="S112" s="13">
        <f t="shared" si="68"/>
        <v>0</v>
      </c>
      <c r="T112" s="8"/>
      <c r="U112" s="8"/>
      <c r="V112" s="25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>
        <f t="shared" si="63"/>
        <v>15927</v>
      </c>
      <c r="BQ112" s="8">
        <f t="shared" si="64"/>
        <v>0</v>
      </c>
      <c r="BR112" s="8">
        <f t="shared" si="65"/>
        <v>0</v>
      </c>
      <c r="BS112" s="8"/>
      <c r="BT112" s="8"/>
      <c r="BU112" s="8"/>
    </row>
    <row r="113" spans="1:73" x14ac:dyDescent="0.2">
      <c r="A113" s="3">
        <v>32</v>
      </c>
      <c r="B113" s="30" t="s">
        <v>37</v>
      </c>
      <c r="C113" s="2"/>
      <c r="D113" s="2"/>
      <c r="E113" s="8">
        <v>15927</v>
      </c>
      <c r="F113" s="8">
        <v>0</v>
      </c>
      <c r="G113" s="8">
        <v>0</v>
      </c>
      <c r="H113" s="8"/>
      <c r="I113" s="8"/>
      <c r="J113" s="8"/>
      <c r="K113" s="8"/>
      <c r="L113" s="8"/>
      <c r="M113" s="8"/>
      <c r="N113" s="8"/>
      <c r="O113" s="8"/>
      <c r="P113" s="8"/>
      <c r="Q113" s="13">
        <f t="shared" si="66"/>
        <v>15927</v>
      </c>
      <c r="R113" s="13">
        <f t="shared" si="67"/>
        <v>0</v>
      </c>
      <c r="S113" s="13">
        <f t="shared" si="68"/>
        <v>0</v>
      </c>
      <c r="T113" s="8"/>
      <c r="U113" s="8"/>
      <c r="V113" s="25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>
        <f t="shared" si="63"/>
        <v>15927</v>
      </c>
      <c r="BQ113" s="8">
        <f t="shared" si="64"/>
        <v>0</v>
      </c>
      <c r="BR113" s="8">
        <f t="shared" si="65"/>
        <v>0</v>
      </c>
      <c r="BS113" s="8"/>
      <c r="BT113" s="8"/>
      <c r="BU113" s="8"/>
    </row>
    <row r="114" spans="1:73" x14ac:dyDescent="0.2">
      <c r="A114" s="17" t="s">
        <v>8</v>
      </c>
      <c r="B114" s="18" t="s">
        <v>9</v>
      </c>
      <c r="C114" s="21"/>
      <c r="D114" s="21"/>
      <c r="E114" s="9">
        <f>E115</f>
        <v>15000</v>
      </c>
      <c r="F114" s="9">
        <f t="shared" ref="F114:P116" si="71">F115</f>
        <v>15000</v>
      </c>
      <c r="G114" s="9">
        <f t="shared" si="71"/>
        <v>15000</v>
      </c>
      <c r="H114" s="9">
        <f t="shared" si="71"/>
        <v>0</v>
      </c>
      <c r="I114" s="9">
        <f t="shared" si="71"/>
        <v>0</v>
      </c>
      <c r="J114" s="9">
        <f t="shared" si="71"/>
        <v>0</v>
      </c>
      <c r="K114" s="9">
        <f t="shared" si="71"/>
        <v>0</v>
      </c>
      <c r="L114" s="9">
        <f t="shared" si="71"/>
        <v>0</v>
      </c>
      <c r="M114" s="9">
        <f t="shared" si="71"/>
        <v>0</v>
      </c>
      <c r="N114" s="9">
        <f t="shared" si="71"/>
        <v>0</v>
      </c>
      <c r="O114" s="9">
        <f t="shared" si="71"/>
        <v>0</v>
      </c>
      <c r="P114" s="9">
        <f t="shared" si="71"/>
        <v>0</v>
      </c>
      <c r="Q114" s="14">
        <f t="shared" si="66"/>
        <v>15000</v>
      </c>
      <c r="R114" s="14">
        <f t="shared" si="67"/>
        <v>15000</v>
      </c>
      <c r="S114" s="14">
        <f t="shared" si="68"/>
        <v>15000</v>
      </c>
      <c r="T114" s="9"/>
      <c r="U114" s="9"/>
      <c r="V114" s="37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>
        <f t="shared" si="63"/>
        <v>15000</v>
      </c>
      <c r="BQ114" s="9">
        <f t="shared" si="64"/>
        <v>15000</v>
      </c>
      <c r="BR114" s="9">
        <f t="shared" si="65"/>
        <v>15000</v>
      </c>
      <c r="BS114" s="8"/>
      <c r="BT114" s="8"/>
      <c r="BU114" s="8"/>
    </row>
    <row r="115" spans="1:73" x14ac:dyDescent="0.2">
      <c r="A115" s="3">
        <v>11</v>
      </c>
      <c r="B115" s="30" t="s">
        <v>0</v>
      </c>
      <c r="C115" s="2"/>
      <c r="D115" s="2"/>
      <c r="E115" s="10">
        <f>E116</f>
        <v>15000</v>
      </c>
      <c r="F115" s="10">
        <f t="shared" si="71"/>
        <v>15000</v>
      </c>
      <c r="G115" s="10">
        <f t="shared" si="71"/>
        <v>15000</v>
      </c>
      <c r="H115" s="10">
        <f t="shared" si="71"/>
        <v>0</v>
      </c>
      <c r="I115" s="10">
        <f t="shared" si="71"/>
        <v>0</v>
      </c>
      <c r="J115" s="10">
        <f t="shared" si="71"/>
        <v>0</v>
      </c>
      <c r="K115" s="10">
        <f t="shared" si="71"/>
        <v>0</v>
      </c>
      <c r="L115" s="10">
        <f t="shared" si="71"/>
        <v>0</v>
      </c>
      <c r="M115" s="10">
        <f t="shared" si="71"/>
        <v>0</v>
      </c>
      <c r="N115" s="10">
        <f t="shared" si="71"/>
        <v>0</v>
      </c>
      <c r="O115" s="10">
        <f t="shared" si="71"/>
        <v>0</v>
      </c>
      <c r="P115" s="10">
        <f t="shared" si="71"/>
        <v>0</v>
      </c>
      <c r="Q115" s="13">
        <f t="shared" si="66"/>
        <v>15000</v>
      </c>
      <c r="R115" s="13">
        <f t="shared" si="67"/>
        <v>15000</v>
      </c>
      <c r="S115" s="13">
        <f t="shared" si="68"/>
        <v>15000</v>
      </c>
      <c r="T115" s="8"/>
      <c r="U115" s="8"/>
      <c r="V115" s="25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>
        <f t="shared" si="63"/>
        <v>15000</v>
      </c>
      <c r="BQ115" s="8">
        <f t="shared" si="64"/>
        <v>15000</v>
      </c>
      <c r="BR115" s="8">
        <f t="shared" si="65"/>
        <v>15000</v>
      </c>
      <c r="BS115" s="8"/>
      <c r="BT115" s="8"/>
      <c r="BU115" s="8"/>
    </row>
    <row r="116" spans="1:73" x14ac:dyDescent="0.2">
      <c r="A116" s="3">
        <v>3</v>
      </c>
      <c r="B116" s="30" t="s">
        <v>56</v>
      </c>
      <c r="C116" s="2"/>
      <c r="D116" s="2"/>
      <c r="E116" s="8">
        <f>E117</f>
        <v>15000</v>
      </c>
      <c r="F116" s="8">
        <f t="shared" si="71"/>
        <v>15000</v>
      </c>
      <c r="G116" s="8">
        <f t="shared" si="71"/>
        <v>15000</v>
      </c>
      <c r="H116" s="8"/>
      <c r="I116" s="8"/>
      <c r="J116" s="8"/>
      <c r="K116" s="8"/>
      <c r="L116" s="8"/>
      <c r="M116" s="8"/>
      <c r="N116" s="8"/>
      <c r="O116" s="8"/>
      <c r="P116" s="8"/>
      <c r="Q116" s="13">
        <f t="shared" si="66"/>
        <v>15000</v>
      </c>
      <c r="R116" s="13">
        <f t="shared" si="67"/>
        <v>15000</v>
      </c>
      <c r="S116" s="13">
        <f t="shared" si="68"/>
        <v>15000</v>
      </c>
      <c r="T116" s="8"/>
      <c r="U116" s="8"/>
      <c r="V116" s="25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>
        <f t="shared" si="63"/>
        <v>15000</v>
      </c>
      <c r="BQ116" s="8">
        <f t="shared" si="64"/>
        <v>15000</v>
      </c>
      <c r="BR116" s="8">
        <f t="shared" si="65"/>
        <v>15000</v>
      </c>
      <c r="BS116" s="8"/>
      <c r="BT116" s="8"/>
      <c r="BU116" s="8"/>
    </row>
    <row r="117" spans="1:73" x14ac:dyDescent="0.2">
      <c r="A117" s="3">
        <v>31</v>
      </c>
      <c r="B117" s="30" t="s">
        <v>38</v>
      </c>
      <c r="C117" s="2"/>
      <c r="D117" s="2"/>
      <c r="E117" s="8">
        <v>15000</v>
      </c>
      <c r="F117" s="8">
        <v>15000</v>
      </c>
      <c r="G117" s="8">
        <v>15000</v>
      </c>
      <c r="H117" s="8"/>
      <c r="I117" s="8"/>
      <c r="J117" s="8"/>
      <c r="K117" s="8"/>
      <c r="L117" s="8"/>
      <c r="M117" s="8"/>
      <c r="N117" s="8"/>
      <c r="O117" s="8"/>
      <c r="P117" s="8"/>
      <c r="Q117" s="13">
        <f t="shared" si="66"/>
        <v>15000</v>
      </c>
      <c r="R117" s="13">
        <f t="shared" si="67"/>
        <v>15000</v>
      </c>
      <c r="S117" s="13">
        <f t="shared" si="68"/>
        <v>15000</v>
      </c>
      <c r="T117" s="8"/>
      <c r="U117" s="8"/>
      <c r="V117" s="25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>
        <f t="shared" si="63"/>
        <v>15000</v>
      </c>
      <c r="BQ117" s="8">
        <f t="shared" si="64"/>
        <v>15000</v>
      </c>
      <c r="BR117" s="8">
        <f t="shared" si="65"/>
        <v>15000</v>
      </c>
      <c r="BS117" s="8"/>
      <c r="BT117" s="8"/>
      <c r="BU117" s="8"/>
    </row>
    <row r="118" spans="1:73" x14ac:dyDescent="0.2">
      <c r="A118" s="19" t="s">
        <v>79</v>
      </c>
      <c r="B118" s="20" t="s">
        <v>64</v>
      </c>
      <c r="C118" s="21"/>
      <c r="D118" s="21"/>
      <c r="E118" s="9">
        <f>E119</f>
        <v>517000</v>
      </c>
      <c r="F118" s="9">
        <f t="shared" ref="F118:P120" si="72">F119</f>
        <v>361000</v>
      </c>
      <c r="G118" s="9">
        <f t="shared" si="72"/>
        <v>361000</v>
      </c>
      <c r="H118" s="9">
        <f t="shared" si="72"/>
        <v>0</v>
      </c>
      <c r="I118" s="9">
        <f t="shared" si="72"/>
        <v>0</v>
      </c>
      <c r="J118" s="9">
        <f t="shared" si="72"/>
        <v>0</v>
      </c>
      <c r="K118" s="9">
        <f t="shared" si="72"/>
        <v>0</v>
      </c>
      <c r="L118" s="9">
        <f t="shared" si="72"/>
        <v>0</v>
      </c>
      <c r="M118" s="9">
        <f t="shared" si="72"/>
        <v>0</v>
      </c>
      <c r="N118" s="9">
        <f t="shared" si="72"/>
        <v>0</v>
      </c>
      <c r="O118" s="9">
        <f t="shared" si="72"/>
        <v>0</v>
      </c>
      <c r="P118" s="9">
        <f t="shared" si="72"/>
        <v>0</v>
      </c>
      <c r="Q118" s="14">
        <f t="shared" si="66"/>
        <v>517000</v>
      </c>
      <c r="R118" s="14">
        <f t="shared" si="67"/>
        <v>361000</v>
      </c>
      <c r="S118" s="14">
        <f t="shared" si="68"/>
        <v>361000</v>
      </c>
      <c r="T118" s="9"/>
      <c r="U118" s="9"/>
      <c r="V118" s="37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>
        <f t="shared" si="63"/>
        <v>517000</v>
      </c>
      <c r="BQ118" s="9">
        <f t="shared" si="64"/>
        <v>361000</v>
      </c>
      <c r="BR118" s="9">
        <f t="shared" si="65"/>
        <v>361000</v>
      </c>
      <c r="BS118" s="8"/>
      <c r="BT118" s="8"/>
      <c r="BU118" s="8"/>
    </row>
    <row r="119" spans="1:73" x14ac:dyDescent="0.2">
      <c r="A119" s="4">
        <v>52</v>
      </c>
      <c r="B119" s="1" t="s">
        <v>17</v>
      </c>
      <c r="C119" s="2"/>
      <c r="D119" s="2"/>
      <c r="E119" s="10">
        <f>E120</f>
        <v>517000</v>
      </c>
      <c r="F119" s="10">
        <f t="shared" si="72"/>
        <v>361000</v>
      </c>
      <c r="G119" s="10">
        <f t="shared" si="72"/>
        <v>361000</v>
      </c>
      <c r="H119" s="10">
        <f t="shared" si="72"/>
        <v>0</v>
      </c>
      <c r="I119" s="10">
        <f t="shared" si="72"/>
        <v>0</v>
      </c>
      <c r="J119" s="10">
        <f t="shared" si="72"/>
        <v>0</v>
      </c>
      <c r="K119" s="10">
        <f t="shared" si="72"/>
        <v>0</v>
      </c>
      <c r="L119" s="10">
        <f t="shared" si="72"/>
        <v>0</v>
      </c>
      <c r="M119" s="10">
        <f t="shared" si="72"/>
        <v>0</v>
      </c>
      <c r="N119" s="10">
        <f t="shared" si="72"/>
        <v>0</v>
      </c>
      <c r="O119" s="10">
        <f t="shared" si="72"/>
        <v>0</v>
      </c>
      <c r="P119" s="10">
        <f t="shared" si="72"/>
        <v>0</v>
      </c>
      <c r="Q119" s="13">
        <f t="shared" si="66"/>
        <v>517000</v>
      </c>
      <c r="R119" s="13">
        <f t="shared" si="67"/>
        <v>361000</v>
      </c>
      <c r="S119" s="13">
        <f t="shared" si="68"/>
        <v>361000</v>
      </c>
      <c r="T119" s="8"/>
      <c r="U119" s="8"/>
      <c r="V119" s="25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>
        <f t="shared" si="63"/>
        <v>517000</v>
      </c>
      <c r="BQ119" s="8">
        <f t="shared" si="64"/>
        <v>361000</v>
      </c>
      <c r="BR119" s="8">
        <f t="shared" si="65"/>
        <v>361000</v>
      </c>
      <c r="BS119" s="8"/>
      <c r="BT119" s="8"/>
      <c r="BU119" s="8"/>
    </row>
    <row r="120" spans="1:73" x14ac:dyDescent="0.2">
      <c r="A120" s="4">
        <v>3</v>
      </c>
      <c r="B120" s="1" t="s">
        <v>56</v>
      </c>
      <c r="C120" s="2"/>
      <c r="D120" s="2"/>
      <c r="E120" s="8">
        <f>E121</f>
        <v>517000</v>
      </c>
      <c r="F120" s="8">
        <f t="shared" si="72"/>
        <v>361000</v>
      </c>
      <c r="G120" s="8">
        <f t="shared" si="72"/>
        <v>361000</v>
      </c>
      <c r="H120" s="8"/>
      <c r="I120" s="8"/>
      <c r="J120" s="8"/>
      <c r="K120" s="8"/>
      <c r="L120" s="8"/>
      <c r="M120" s="8"/>
      <c r="N120" s="8"/>
      <c r="O120" s="8"/>
      <c r="P120" s="8"/>
      <c r="Q120" s="13">
        <f t="shared" si="66"/>
        <v>517000</v>
      </c>
      <c r="R120" s="13">
        <f t="shared" si="67"/>
        <v>361000</v>
      </c>
      <c r="S120" s="13">
        <f t="shared" si="68"/>
        <v>361000</v>
      </c>
      <c r="T120" s="8"/>
      <c r="U120" s="8"/>
      <c r="V120" s="25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>
        <f t="shared" si="63"/>
        <v>517000</v>
      </c>
      <c r="BQ120" s="8">
        <f t="shared" si="64"/>
        <v>361000</v>
      </c>
      <c r="BR120" s="8">
        <f t="shared" si="65"/>
        <v>361000</v>
      </c>
      <c r="BS120" s="8"/>
      <c r="BT120" s="8"/>
      <c r="BU120" s="8"/>
    </row>
    <row r="121" spans="1:73" x14ac:dyDescent="0.2">
      <c r="A121" s="4">
        <v>32</v>
      </c>
      <c r="B121" s="1" t="s">
        <v>37</v>
      </c>
      <c r="C121" s="2"/>
      <c r="D121" s="2"/>
      <c r="E121" s="8">
        <v>517000</v>
      </c>
      <c r="F121" s="8">
        <v>361000</v>
      </c>
      <c r="G121" s="8">
        <v>361000</v>
      </c>
      <c r="H121" s="8"/>
      <c r="I121" s="8"/>
      <c r="J121" s="8"/>
      <c r="K121" s="8"/>
      <c r="L121" s="8"/>
      <c r="M121" s="8"/>
      <c r="N121" s="8"/>
      <c r="O121" s="8"/>
      <c r="P121" s="8"/>
      <c r="Q121" s="13">
        <f t="shared" si="66"/>
        <v>517000</v>
      </c>
      <c r="R121" s="13">
        <f t="shared" si="67"/>
        <v>361000</v>
      </c>
      <c r="S121" s="13">
        <f t="shared" si="68"/>
        <v>361000</v>
      </c>
      <c r="T121" s="8"/>
      <c r="U121" s="8"/>
      <c r="V121" s="25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>
        <f t="shared" si="63"/>
        <v>517000</v>
      </c>
      <c r="BQ121" s="8">
        <f t="shared" si="64"/>
        <v>361000</v>
      </c>
      <c r="BR121" s="8">
        <f t="shared" si="65"/>
        <v>361000</v>
      </c>
      <c r="BS121" s="8"/>
      <c r="BT121" s="8"/>
      <c r="BU121" s="8"/>
    </row>
    <row r="122" spans="1:73" x14ac:dyDescent="0.2">
      <c r="A122" s="21" t="s">
        <v>65</v>
      </c>
      <c r="B122" s="21" t="s">
        <v>66</v>
      </c>
      <c r="C122" s="21"/>
      <c r="D122" s="21"/>
      <c r="E122" s="9">
        <f>E123</f>
        <v>164131</v>
      </c>
      <c r="F122" s="9">
        <f t="shared" ref="F122:P123" si="73">F123</f>
        <v>145960</v>
      </c>
      <c r="G122" s="9">
        <f t="shared" si="73"/>
        <v>139960</v>
      </c>
      <c r="H122" s="9">
        <f t="shared" si="73"/>
        <v>0</v>
      </c>
      <c r="I122" s="9">
        <f t="shared" si="73"/>
        <v>0</v>
      </c>
      <c r="J122" s="9">
        <f t="shared" si="73"/>
        <v>0</v>
      </c>
      <c r="K122" s="9">
        <f t="shared" si="73"/>
        <v>0</v>
      </c>
      <c r="L122" s="9">
        <f t="shared" si="73"/>
        <v>0</v>
      </c>
      <c r="M122" s="9">
        <f t="shared" si="73"/>
        <v>0</v>
      </c>
      <c r="N122" s="9">
        <f t="shared" si="73"/>
        <v>0</v>
      </c>
      <c r="O122" s="9">
        <f t="shared" si="73"/>
        <v>0</v>
      </c>
      <c r="P122" s="9">
        <f t="shared" si="73"/>
        <v>0</v>
      </c>
      <c r="Q122" s="14">
        <f t="shared" si="66"/>
        <v>164131</v>
      </c>
      <c r="R122" s="14">
        <f t="shared" si="67"/>
        <v>145960</v>
      </c>
      <c r="S122" s="14">
        <f t="shared" si="68"/>
        <v>139960</v>
      </c>
      <c r="T122" s="9"/>
      <c r="U122" s="9"/>
      <c r="V122" s="37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>
        <f t="shared" si="63"/>
        <v>164131</v>
      </c>
      <c r="BQ122" s="9">
        <f t="shared" si="64"/>
        <v>145960</v>
      </c>
      <c r="BR122" s="9">
        <f t="shared" si="65"/>
        <v>139960</v>
      </c>
      <c r="BS122" s="8"/>
      <c r="BT122" s="8"/>
      <c r="BU122" s="8"/>
    </row>
    <row r="123" spans="1:73" x14ac:dyDescent="0.2">
      <c r="A123" s="4">
        <v>52</v>
      </c>
      <c r="B123" s="1" t="s">
        <v>17</v>
      </c>
      <c r="C123" s="2"/>
      <c r="D123" s="2"/>
      <c r="E123" s="10">
        <f>E124</f>
        <v>164131</v>
      </c>
      <c r="F123" s="10">
        <f t="shared" si="73"/>
        <v>145960</v>
      </c>
      <c r="G123" s="10">
        <f t="shared" si="73"/>
        <v>139960</v>
      </c>
      <c r="H123" s="10">
        <f t="shared" si="73"/>
        <v>0</v>
      </c>
      <c r="I123" s="10">
        <f t="shared" si="73"/>
        <v>0</v>
      </c>
      <c r="J123" s="10">
        <f t="shared" si="73"/>
        <v>0</v>
      </c>
      <c r="K123" s="10">
        <f t="shared" si="73"/>
        <v>0</v>
      </c>
      <c r="L123" s="10">
        <f t="shared" si="73"/>
        <v>0</v>
      </c>
      <c r="M123" s="10">
        <f t="shared" si="73"/>
        <v>0</v>
      </c>
      <c r="N123" s="10">
        <f t="shared" si="73"/>
        <v>0</v>
      </c>
      <c r="O123" s="10">
        <f t="shared" si="73"/>
        <v>0</v>
      </c>
      <c r="P123" s="10">
        <f t="shared" si="73"/>
        <v>0</v>
      </c>
      <c r="Q123" s="13">
        <f t="shared" si="66"/>
        <v>164131</v>
      </c>
      <c r="R123" s="13">
        <f t="shared" si="67"/>
        <v>145960</v>
      </c>
      <c r="S123" s="13">
        <f t="shared" si="68"/>
        <v>139960</v>
      </c>
      <c r="T123" s="8"/>
      <c r="U123" s="8"/>
      <c r="V123" s="25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>
        <f t="shared" si="63"/>
        <v>164131</v>
      </c>
      <c r="BQ123" s="8">
        <f t="shared" si="64"/>
        <v>145960</v>
      </c>
      <c r="BR123" s="8">
        <f t="shared" si="65"/>
        <v>139960</v>
      </c>
      <c r="BS123" s="8"/>
      <c r="BT123" s="8"/>
      <c r="BU123" s="8"/>
    </row>
    <row r="124" spans="1:73" x14ac:dyDescent="0.2">
      <c r="A124" s="4">
        <v>3</v>
      </c>
      <c r="B124" s="1" t="s">
        <v>56</v>
      </c>
      <c r="C124" s="2"/>
      <c r="D124" s="2"/>
      <c r="E124" s="8">
        <f>E125+E126</f>
        <v>164131</v>
      </c>
      <c r="F124" s="8">
        <f t="shared" ref="F124:G124" si="74">F125+F126</f>
        <v>145960</v>
      </c>
      <c r="G124" s="8">
        <f t="shared" si="74"/>
        <v>139960</v>
      </c>
      <c r="H124" s="8"/>
      <c r="I124" s="8"/>
      <c r="J124" s="8"/>
      <c r="K124" s="8"/>
      <c r="L124" s="8"/>
      <c r="M124" s="8"/>
      <c r="N124" s="8"/>
      <c r="O124" s="8"/>
      <c r="P124" s="8"/>
      <c r="Q124" s="13">
        <f t="shared" si="66"/>
        <v>164131</v>
      </c>
      <c r="R124" s="13">
        <f t="shared" si="67"/>
        <v>145960</v>
      </c>
      <c r="S124" s="13">
        <f t="shared" si="68"/>
        <v>139960</v>
      </c>
      <c r="T124" s="8"/>
      <c r="U124" s="8"/>
      <c r="V124" s="25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>
        <f t="shared" si="63"/>
        <v>164131</v>
      </c>
      <c r="BQ124" s="8">
        <f t="shared" si="64"/>
        <v>145960</v>
      </c>
      <c r="BR124" s="8">
        <f t="shared" si="65"/>
        <v>139960</v>
      </c>
      <c r="BS124" s="8"/>
      <c r="BT124" s="8"/>
      <c r="BU124" s="8"/>
    </row>
    <row r="125" spans="1:73" x14ac:dyDescent="0.2">
      <c r="A125" s="4">
        <v>31</v>
      </c>
      <c r="B125" s="1" t="s">
        <v>38</v>
      </c>
      <c r="C125" s="2"/>
      <c r="D125" s="2"/>
      <c r="E125" s="8">
        <v>55265</v>
      </c>
      <c r="F125" s="8">
        <v>55600</v>
      </c>
      <c r="G125" s="8">
        <v>55600</v>
      </c>
      <c r="H125" s="8"/>
      <c r="I125" s="8"/>
      <c r="J125" s="8"/>
      <c r="K125" s="8"/>
      <c r="L125" s="8"/>
      <c r="M125" s="8"/>
      <c r="N125" s="8"/>
      <c r="O125" s="8"/>
      <c r="P125" s="8"/>
      <c r="Q125" s="13">
        <f t="shared" si="66"/>
        <v>55265</v>
      </c>
      <c r="R125" s="13">
        <f t="shared" si="67"/>
        <v>55600</v>
      </c>
      <c r="S125" s="13">
        <f t="shared" si="68"/>
        <v>55600</v>
      </c>
      <c r="T125" s="8"/>
      <c r="U125" s="8"/>
      <c r="V125" s="25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>
        <f t="shared" si="63"/>
        <v>55265</v>
      </c>
      <c r="BQ125" s="8">
        <f t="shared" si="64"/>
        <v>55600</v>
      </c>
      <c r="BR125" s="8">
        <f t="shared" si="65"/>
        <v>55600</v>
      </c>
      <c r="BS125" s="8"/>
      <c r="BT125" s="8"/>
      <c r="BU125" s="8"/>
    </row>
    <row r="126" spans="1:73" x14ac:dyDescent="0.2">
      <c r="A126" s="4">
        <v>32</v>
      </c>
      <c r="B126" s="1" t="s">
        <v>37</v>
      </c>
      <c r="C126" s="2"/>
      <c r="D126" s="2"/>
      <c r="E126" s="8">
        <v>108866</v>
      </c>
      <c r="F126" s="8">
        <v>90360</v>
      </c>
      <c r="G126" s="8">
        <v>84360</v>
      </c>
      <c r="H126" s="8"/>
      <c r="I126" s="8"/>
      <c r="J126" s="8"/>
      <c r="K126" s="8"/>
      <c r="L126" s="8"/>
      <c r="M126" s="8"/>
      <c r="N126" s="8"/>
      <c r="O126" s="8"/>
      <c r="P126" s="8"/>
      <c r="Q126" s="13">
        <f t="shared" si="66"/>
        <v>108866</v>
      </c>
      <c r="R126" s="13">
        <f t="shared" si="67"/>
        <v>90360</v>
      </c>
      <c r="S126" s="13">
        <f t="shared" si="68"/>
        <v>84360</v>
      </c>
      <c r="T126" s="8"/>
      <c r="U126" s="8"/>
      <c r="V126" s="25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>
        <f t="shared" si="63"/>
        <v>108866</v>
      </c>
      <c r="BQ126" s="8">
        <f t="shared" si="64"/>
        <v>90360</v>
      </c>
      <c r="BR126" s="8">
        <f t="shared" si="65"/>
        <v>84360</v>
      </c>
      <c r="BS126" s="8"/>
      <c r="BT126" s="8"/>
      <c r="BU126" s="8"/>
    </row>
    <row r="127" spans="1:73" x14ac:dyDescent="0.2">
      <c r="A127" s="17" t="s">
        <v>3</v>
      </c>
      <c r="B127" s="18" t="s">
        <v>4</v>
      </c>
      <c r="C127" s="18"/>
      <c r="D127" s="18"/>
      <c r="E127" s="9">
        <f t="shared" ref="E127:G129" si="75">E128</f>
        <v>0</v>
      </c>
      <c r="F127" s="9">
        <f t="shared" si="75"/>
        <v>0</v>
      </c>
      <c r="G127" s="9">
        <f t="shared" si="75"/>
        <v>0</v>
      </c>
      <c r="H127" s="9">
        <f>H128</f>
        <v>2000</v>
      </c>
      <c r="I127" s="9">
        <f t="shared" ref="I127:J129" si="76">I128</f>
        <v>2000</v>
      </c>
      <c r="J127" s="9">
        <f t="shared" si="76"/>
        <v>2000</v>
      </c>
      <c r="K127" s="9">
        <f t="shared" ref="K127:K129" si="77">K128</f>
        <v>1000</v>
      </c>
      <c r="L127" s="9">
        <f t="shared" ref="L127:L129" si="78">L128</f>
        <v>1000</v>
      </c>
      <c r="M127" s="9">
        <f t="shared" ref="M127:M129" si="79">M128</f>
        <v>1000</v>
      </c>
      <c r="N127" s="9">
        <f t="shared" ref="N127:N129" si="80">N128</f>
        <v>10000</v>
      </c>
      <c r="O127" s="9">
        <f t="shared" ref="O127:O129" si="81">O128</f>
        <v>10000</v>
      </c>
      <c r="P127" s="9">
        <f t="shared" ref="P127:P129" si="82">P128</f>
        <v>10000</v>
      </c>
      <c r="Q127" s="14">
        <f t="shared" si="66"/>
        <v>13000</v>
      </c>
      <c r="R127" s="14">
        <f t="shared" si="67"/>
        <v>13000</v>
      </c>
      <c r="S127" s="14">
        <f t="shared" si="68"/>
        <v>13000</v>
      </c>
      <c r="T127" s="9"/>
      <c r="U127" s="9"/>
      <c r="V127" s="37"/>
      <c r="W127" s="9">
        <v>11522</v>
      </c>
      <c r="X127" s="9">
        <v>11522</v>
      </c>
      <c r="Y127" s="9">
        <v>11522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>
        <v>10500</v>
      </c>
      <c r="AP127" s="9">
        <v>10500</v>
      </c>
      <c r="AQ127" s="9">
        <v>10500</v>
      </c>
      <c r="AR127" s="9"/>
      <c r="AS127" s="9"/>
      <c r="AT127" s="9"/>
      <c r="AU127" s="9"/>
      <c r="AV127" s="9"/>
      <c r="AW127" s="9"/>
      <c r="AX127" s="9">
        <v>6000</v>
      </c>
      <c r="AY127" s="9">
        <v>6000</v>
      </c>
      <c r="AZ127" s="9">
        <v>6000</v>
      </c>
      <c r="BA127" s="9">
        <v>1000</v>
      </c>
      <c r="BB127" s="9">
        <v>1000</v>
      </c>
      <c r="BC127" s="9">
        <v>1000</v>
      </c>
      <c r="BD127" s="9"/>
      <c r="BE127" s="9"/>
      <c r="BF127" s="9"/>
      <c r="BG127" s="9"/>
      <c r="BH127" s="9"/>
      <c r="BI127" s="9"/>
      <c r="BJ127" s="9"/>
      <c r="BK127" s="9"/>
      <c r="BL127" s="9"/>
      <c r="BM127" s="9">
        <v>2500</v>
      </c>
      <c r="BN127" s="9">
        <v>2500</v>
      </c>
      <c r="BO127" s="9">
        <v>2500</v>
      </c>
      <c r="BP127" s="9">
        <f t="shared" si="63"/>
        <v>44522</v>
      </c>
      <c r="BQ127" s="9">
        <f t="shared" si="64"/>
        <v>44522</v>
      </c>
      <c r="BR127" s="9">
        <f t="shared" si="65"/>
        <v>44522</v>
      </c>
      <c r="BS127" s="8"/>
      <c r="BT127" s="8"/>
      <c r="BU127" s="8"/>
    </row>
    <row r="128" spans="1:73" x14ac:dyDescent="0.2">
      <c r="A128" s="3">
        <v>11</v>
      </c>
      <c r="B128" s="1" t="s">
        <v>0</v>
      </c>
      <c r="C128" s="1"/>
      <c r="D128" s="1"/>
      <c r="E128" s="10">
        <f t="shared" si="75"/>
        <v>0</v>
      </c>
      <c r="F128" s="10">
        <f t="shared" si="75"/>
        <v>0</v>
      </c>
      <c r="G128" s="10">
        <f t="shared" si="75"/>
        <v>0</v>
      </c>
      <c r="H128" s="10">
        <f>H129</f>
        <v>2000</v>
      </c>
      <c r="I128" s="10">
        <f t="shared" si="76"/>
        <v>2000</v>
      </c>
      <c r="J128" s="10">
        <f t="shared" si="76"/>
        <v>2000</v>
      </c>
      <c r="K128" s="10">
        <f t="shared" si="77"/>
        <v>1000</v>
      </c>
      <c r="L128" s="10">
        <f t="shared" si="78"/>
        <v>1000</v>
      </c>
      <c r="M128" s="10">
        <f t="shared" si="79"/>
        <v>1000</v>
      </c>
      <c r="N128" s="10">
        <f t="shared" si="80"/>
        <v>10000</v>
      </c>
      <c r="O128" s="10">
        <f t="shared" si="81"/>
        <v>10000</v>
      </c>
      <c r="P128" s="10">
        <f t="shared" si="82"/>
        <v>10000</v>
      </c>
      <c r="Q128" s="13">
        <f t="shared" si="66"/>
        <v>13000</v>
      </c>
      <c r="R128" s="13">
        <f t="shared" si="67"/>
        <v>13000</v>
      </c>
      <c r="S128" s="13">
        <f t="shared" si="68"/>
        <v>13000</v>
      </c>
      <c r="T128" s="8"/>
      <c r="U128" s="8"/>
      <c r="V128" s="25"/>
      <c r="W128" s="8">
        <v>11522</v>
      </c>
      <c r="X128" s="8">
        <v>11522</v>
      </c>
      <c r="Y128" s="8">
        <v>11522</v>
      </c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>
        <v>10500</v>
      </c>
      <c r="AP128" s="8">
        <v>10500</v>
      </c>
      <c r="AQ128" s="8">
        <v>10500</v>
      </c>
      <c r="AR128" s="8"/>
      <c r="AS128" s="8"/>
      <c r="AT128" s="8"/>
      <c r="AU128" s="8"/>
      <c r="AV128" s="8"/>
      <c r="AW128" s="8"/>
      <c r="AX128" s="8">
        <v>6000</v>
      </c>
      <c r="AY128" s="8">
        <v>6000</v>
      </c>
      <c r="AZ128" s="8">
        <v>6000</v>
      </c>
      <c r="BA128" s="8">
        <v>1000</v>
      </c>
      <c r="BB128" s="8">
        <v>1000</v>
      </c>
      <c r="BC128" s="8">
        <v>1000</v>
      </c>
      <c r="BD128" s="8"/>
      <c r="BE128" s="8"/>
      <c r="BF128" s="8"/>
      <c r="BG128" s="8"/>
      <c r="BH128" s="8"/>
      <c r="BI128" s="8"/>
      <c r="BJ128" s="8"/>
      <c r="BK128" s="8"/>
      <c r="BL128" s="8"/>
      <c r="BM128" s="8">
        <v>2500</v>
      </c>
      <c r="BN128" s="8">
        <v>2500</v>
      </c>
      <c r="BO128" s="8">
        <v>2500</v>
      </c>
      <c r="BP128" s="8">
        <f t="shared" si="63"/>
        <v>44522</v>
      </c>
      <c r="BQ128" s="8">
        <f t="shared" si="64"/>
        <v>44522</v>
      </c>
      <c r="BR128" s="8">
        <f t="shared" si="65"/>
        <v>44522</v>
      </c>
      <c r="BS128" s="8"/>
      <c r="BT128" s="8"/>
      <c r="BU128" s="8"/>
    </row>
    <row r="129" spans="1:73" x14ac:dyDescent="0.2">
      <c r="A129" s="3">
        <v>3</v>
      </c>
      <c r="B129" s="1" t="s">
        <v>56</v>
      </c>
      <c r="C129" s="1"/>
      <c r="D129" s="1"/>
      <c r="E129" s="8">
        <f t="shared" si="75"/>
        <v>0</v>
      </c>
      <c r="F129" s="8">
        <f t="shared" si="75"/>
        <v>0</v>
      </c>
      <c r="G129" s="8">
        <f t="shared" si="75"/>
        <v>0</v>
      </c>
      <c r="H129" s="8">
        <f>H130</f>
        <v>2000</v>
      </c>
      <c r="I129" s="8">
        <f t="shared" si="76"/>
        <v>2000</v>
      </c>
      <c r="J129" s="8">
        <f t="shared" si="76"/>
        <v>2000</v>
      </c>
      <c r="K129" s="8">
        <f t="shared" si="77"/>
        <v>1000</v>
      </c>
      <c r="L129" s="8">
        <f t="shared" si="78"/>
        <v>1000</v>
      </c>
      <c r="M129" s="8">
        <f t="shared" si="79"/>
        <v>1000</v>
      </c>
      <c r="N129" s="8">
        <f t="shared" si="80"/>
        <v>10000</v>
      </c>
      <c r="O129" s="8">
        <f t="shared" si="81"/>
        <v>10000</v>
      </c>
      <c r="P129" s="8">
        <f t="shared" si="82"/>
        <v>10000</v>
      </c>
      <c r="Q129" s="13">
        <f t="shared" si="66"/>
        <v>13000</v>
      </c>
      <c r="R129" s="13">
        <f t="shared" si="67"/>
        <v>13000</v>
      </c>
      <c r="S129" s="13">
        <f t="shared" si="68"/>
        <v>13000</v>
      </c>
      <c r="T129" s="8"/>
      <c r="U129" s="8"/>
      <c r="V129" s="25"/>
      <c r="W129" s="8">
        <v>11522</v>
      </c>
      <c r="X129" s="8">
        <v>11522</v>
      </c>
      <c r="Y129" s="8">
        <v>11522</v>
      </c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>
        <v>10500</v>
      </c>
      <c r="AP129" s="8">
        <v>10500</v>
      </c>
      <c r="AQ129" s="8">
        <v>10500</v>
      </c>
      <c r="AR129" s="8"/>
      <c r="AS129" s="8"/>
      <c r="AT129" s="8"/>
      <c r="AU129" s="8"/>
      <c r="AV129" s="8"/>
      <c r="AW129" s="8"/>
      <c r="AX129" s="8">
        <v>6000</v>
      </c>
      <c r="AY129" s="8">
        <v>6000</v>
      </c>
      <c r="AZ129" s="8">
        <v>6000</v>
      </c>
      <c r="BA129" s="8">
        <v>1000</v>
      </c>
      <c r="BB129" s="8">
        <v>1000</v>
      </c>
      <c r="BC129" s="8">
        <v>1000</v>
      </c>
      <c r="BD129" s="8"/>
      <c r="BE129" s="8"/>
      <c r="BF129" s="8"/>
      <c r="BG129" s="8"/>
      <c r="BH129" s="8"/>
      <c r="BI129" s="8"/>
      <c r="BJ129" s="8"/>
      <c r="BK129" s="8"/>
      <c r="BL129" s="8"/>
      <c r="BM129" s="8">
        <v>2500</v>
      </c>
      <c r="BN129" s="8">
        <v>2500</v>
      </c>
      <c r="BO129" s="8">
        <v>2500</v>
      </c>
      <c r="BP129" s="8">
        <f t="shared" si="63"/>
        <v>44522</v>
      </c>
      <c r="BQ129" s="8">
        <f t="shared" si="64"/>
        <v>44522</v>
      </c>
      <c r="BR129" s="8">
        <f t="shared" si="65"/>
        <v>44522</v>
      </c>
      <c r="BS129" s="8"/>
      <c r="BT129" s="8"/>
      <c r="BU129" s="8"/>
    </row>
    <row r="130" spans="1:73" x14ac:dyDescent="0.2">
      <c r="A130" s="3">
        <v>32</v>
      </c>
      <c r="B130" s="1" t="s">
        <v>37</v>
      </c>
      <c r="C130" s="1"/>
      <c r="D130" s="1"/>
      <c r="E130" s="8"/>
      <c r="F130" s="8"/>
      <c r="G130" s="8"/>
      <c r="H130" s="8">
        <v>2000</v>
      </c>
      <c r="I130" s="8">
        <v>2000</v>
      </c>
      <c r="J130" s="8">
        <v>2000</v>
      </c>
      <c r="K130" s="8">
        <v>1000</v>
      </c>
      <c r="L130" s="8">
        <v>1000</v>
      </c>
      <c r="M130" s="8">
        <v>1000</v>
      </c>
      <c r="N130" s="8">
        <v>10000</v>
      </c>
      <c r="O130" s="8">
        <v>10000</v>
      </c>
      <c r="P130" s="8">
        <v>10000</v>
      </c>
      <c r="Q130" s="13">
        <f t="shared" si="66"/>
        <v>13000</v>
      </c>
      <c r="R130" s="13">
        <f t="shared" si="67"/>
        <v>13000</v>
      </c>
      <c r="S130" s="13">
        <f t="shared" si="68"/>
        <v>13000</v>
      </c>
      <c r="T130" s="8"/>
      <c r="U130" s="8"/>
      <c r="V130" s="25"/>
      <c r="W130" s="8">
        <v>11522</v>
      </c>
      <c r="X130" s="8">
        <v>11522</v>
      </c>
      <c r="Y130" s="8">
        <v>11522</v>
      </c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>
        <v>10500</v>
      </c>
      <c r="AP130" s="8">
        <v>10500</v>
      </c>
      <c r="AQ130" s="8">
        <v>10500</v>
      </c>
      <c r="AR130" s="8"/>
      <c r="AS130" s="8"/>
      <c r="AT130" s="8"/>
      <c r="AU130" s="8"/>
      <c r="AV130" s="8"/>
      <c r="AW130" s="8"/>
      <c r="AX130" s="8">
        <v>6000</v>
      </c>
      <c r="AY130" s="8">
        <v>6000</v>
      </c>
      <c r="AZ130" s="8">
        <v>6000</v>
      </c>
      <c r="BA130" s="8">
        <v>1000</v>
      </c>
      <c r="BB130" s="8">
        <v>1000</v>
      </c>
      <c r="BC130" s="8">
        <v>1000</v>
      </c>
      <c r="BD130" s="8"/>
      <c r="BE130" s="8"/>
      <c r="BF130" s="8"/>
      <c r="BG130" s="8"/>
      <c r="BH130" s="8"/>
      <c r="BI130" s="8"/>
      <c r="BJ130" s="8"/>
      <c r="BK130" s="8"/>
      <c r="BL130" s="8"/>
      <c r="BM130" s="8">
        <v>2500</v>
      </c>
      <c r="BN130" s="8">
        <v>2500</v>
      </c>
      <c r="BO130" s="8">
        <v>2500</v>
      </c>
      <c r="BP130" s="8">
        <f t="shared" si="63"/>
        <v>44522</v>
      </c>
      <c r="BQ130" s="8">
        <f t="shared" si="64"/>
        <v>44522</v>
      </c>
      <c r="BR130" s="8">
        <f t="shared" si="65"/>
        <v>44522</v>
      </c>
      <c r="BS130" s="8"/>
      <c r="BT130" s="8"/>
      <c r="BU130" s="8"/>
    </row>
    <row r="131" spans="1:73" x14ac:dyDescent="0.2">
      <c r="A131" s="38" t="s">
        <v>71</v>
      </c>
      <c r="B131" s="39" t="s">
        <v>72</v>
      </c>
      <c r="C131" s="39"/>
      <c r="D131" s="39"/>
      <c r="E131" s="37">
        <f>E132</f>
        <v>0</v>
      </c>
      <c r="F131" s="37">
        <f t="shared" ref="F131:P131" si="83">F132</f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4">
        <f t="shared" si="66"/>
        <v>0</v>
      </c>
      <c r="R131" s="14">
        <f t="shared" si="67"/>
        <v>0</v>
      </c>
      <c r="S131" s="14">
        <f t="shared" si="68"/>
        <v>0</v>
      </c>
      <c r="T131" s="37"/>
      <c r="U131" s="37"/>
      <c r="V131" s="37"/>
      <c r="W131" s="37">
        <v>33900</v>
      </c>
      <c r="X131" s="37">
        <v>21400</v>
      </c>
      <c r="Y131" s="37">
        <v>15200</v>
      </c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>
        <f t="shared" si="63"/>
        <v>33900</v>
      </c>
      <c r="BQ131" s="37">
        <f t="shared" si="64"/>
        <v>21400</v>
      </c>
      <c r="BR131" s="37">
        <f t="shared" si="65"/>
        <v>15200</v>
      </c>
      <c r="BS131" s="8"/>
      <c r="BT131" s="8"/>
      <c r="BU131" s="8"/>
    </row>
    <row r="132" spans="1:73" x14ac:dyDescent="0.2">
      <c r="A132" s="3">
        <v>52</v>
      </c>
      <c r="B132" s="1" t="s">
        <v>17</v>
      </c>
      <c r="C132" s="1"/>
      <c r="D132" s="1"/>
      <c r="E132" s="11">
        <f t="shared" ref="E132" si="84">E133+E139</f>
        <v>0</v>
      </c>
      <c r="F132" s="11">
        <f t="shared" ref="F132" si="85">F133+F139</f>
        <v>0</v>
      </c>
      <c r="G132" s="11">
        <f t="shared" ref="G132" si="86">G133+G139</f>
        <v>0</v>
      </c>
      <c r="H132" s="11">
        <f>H133+H139</f>
        <v>0</v>
      </c>
      <c r="I132" s="11">
        <f t="shared" ref="I132:K132" si="87">I133+I139</f>
        <v>0</v>
      </c>
      <c r="J132" s="11">
        <f t="shared" si="87"/>
        <v>0</v>
      </c>
      <c r="K132" s="11">
        <f t="shared" si="87"/>
        <v>0</v>
      </c>
      <c r="L132" s="11">
        <f t="shared" ref="L132" si="88">L133+L139</f>
        <v>0</v>
      </c>
      <c r="M132" s="11">
        <f t="shared" ref="M132:N132" si="89">M133+M139</f>
        <v>0</v>
      </c>
      <c r="N132" s="11">
        <f t="shared" si="89"/>
        <v>0</v>
      </c>
      <c r="O132" s="11">
        <f t="shared" ref="O132" si="90">O133+O139</f>
        <v>0</v>
      </c>
      <c r="P132" s="11">
        <f t="shared" ref="P132" si="91">P133+P139</f>
        <v>0</v>
      </c>
      <c r="Q132" s="13">
        <f t="shared" si="66"/>
        <v>0</v>
      </c>
      <c r="R132" s="13">
        <f t="shared" si="67"/>
        <v>0</v>
      </c>
      <c r="S132" s="13">
        <f t="shared" si="68"/>
        <v>0</v>
      </c>
      <c r="T132" s="8"/>
      <c r="U132" s="8"/>
      <c r="V132" s="25"/>
      <c r="W132" s="8">
        <v>33900</v>
      </c>
      <c r="X132" s="8">
        <v>21400</v>
      </c>
      <c r="Y132" s="8">
        <v>15200</v>
      </c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>
        <f t="shared" si="63"/>
        <v>33900</v>
      </c>
      <c r="BQ132" s="8">
        <f t="shared" si="64"/>
        <v>21400</v>
      </c>
      <c r="BR132" s="8">
        <f t="shared" si="65"/>
        <v>15200</v>
      </c>
      <c r="BS132" s="8"/>
      <c r="BT132" s="8"/>
      <c r="BU132" s="8"/>
    </row>
    <row r="133" spans="1:73" x14ac:dyDescent="0.2">
      <c r="A133" s="3">
        <v>3</v>
      </c>
      <c r="B133" s="1" t="s">
        <v>56</v>
      </c>
      <c r="C133" s="1"/>
      <c r="D133" s="1"/>
      <c r="E133" s="10">
        <f t="shared" ref="E133" si="92">E134+E135+E136+E137+E138</f>
        <v>0</v>
      </c>
      <c r="F133" s="10">
        <f t="shared" ref="F133" si="93">F134+F135+F136+F137+F138</f>
        <v>0</v>
      </c>
      <c r="G133" s="10">
        <f t="shared" ref="G133" si="94">G134+G135+G136+G137+G138</f>
        <v>0</v>
      </c>
      <c r="H133" s="10">
        <f>H134+H135+H136+H137+H138</f>
        <v>0</v>
      </c>
      <c r="I133" s="10">
        <f t="shared" ref="I133:K133" si="95">I134+I135+I136+I137+I138</f>
        <v>0</v>
      </c>
      <c r="J133" s="10">
        <f t="shared" si="95"/>
        <v>0</v>
      </c>
      <c r="K133" s="10">
        <f t="shared" si="95"/>
        <v>0</v>
      </c>
      <c r="L133" s="10">
        <f t="shared" ref="L133" si="96">L134+L135+L136+L137+L138</f>
        <v>0</v>
      </c>
      <c r="M133" s="10">
        <f t="shared" ref="M133:N133" si="97">M134+M135+M136+M137+M138</f>
        <v>0</v>
      </c>
      <c r="N133" s="10">
        <f t="shared" si="97"/>
        <v>0</v>
      </c>
      <c r="O133" s="10">
        <f t="shared" ref="O133" si="98">O134+O135+O136+O137+O138</f>
        <v>0</v>
      </c>
      <c r="P133" s="10">
        <f t="shared" ref="P133" si="99">P134+P135+P136+P137+P138</f>
        <v>0</v>
      </c>
      <c r="Q133" s="13">
        <f t="shared" si="66"/>
        <v>0</v>
      </c>
      <c r="R133" s="13">
        <f t="shared" si="67"/>
        <v>0</v>
      </c>
      <c r="S133" s="13">
        <f t="shared" si="68"/>
        <v>0</v>
      </c>
      <c r="T133" s="8"/>
      <c r="U133" s="8"/>
      <c r="V133" s="25"/>
      <c r="W133" s="8">
        <v>33900</v>
      </c>
      <c r="X133" s="8">
        <v>21400</v>
      </c>
      <c r="Y133" s="8">
        <v>15200</v>
      </c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>
        <f t="shared" si="63"/>
        <v>33900</v>
      </c>
      <c r="BQ133" s="8">
        <f t="shared" si="64"/>
        <v>21400</v>
      </c>
      <c r="BR133" s="8">
        <f t="shared" si="65"/>
        <v>15200</v>
      </c>
      <c r="BS133" s="8"/>
      <c r="BT133" s="8"/>
      <c r="BU133" s="8"/>
    </row>
    <row r="134" spans="1:73" x14ac:dyDescent="0.2">
      <c r="A134" s="3" t="s">
        <v>19</v>
      </c>
      <c r="B134" s="1" t="s">
        <v>38</v>
      </c>
      <c r="C134" s="1"/>
      <c r="D134" s="1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3">
        <f t="shared" si="66"/>
        <v>0</v>
      </c>
      <c r="R134" s="13">
        <f t="shared" si="67"/>
        <v>0</v>
      </c>
      <c r="S134" s="13">
        <f t="shared" si="68"/>
        <v>0</v>
      </c>
      <c r="T134" s="8"/>
      <c r="U134" s="8"/>
      <c r="V134" s="25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>
        <f t="shared" si="63"/>
        <v>0</v>
      </c>
      <c r="BQ134" s="8">
        <f t="shared" si="64"/>
        <v>0</v>
      </c>
      <c r="BR134" s="8">
        <f t="shared" si="65"/>
        <v>0</v>
      </c>
      <c r="BS134" s="8"/>
      <c r="BT134" s="8"/>
      <c r="BU134" s="8"/>
    </row>
    <row r="135" spans="1:73" x14ac:dyDescent="0.2">
      <c r="A135" s="3" t="s">
        <v>27</v>
      </c>
      <c r="B135" s="1" t="s">
        <v>37</v>
      </c>
      <c r="C135" s="1"/>
      <c r="D135" s="1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3">
        <f t="shared" si="66"/>
        <v>0</v>
      </c>
      <c r="R135" s="13">
        <f t="shared" si="67"/>
        <v>0</v>
      </c>
      <c r="S135" s="13">
        <f t="shared" si="68"/>
        <v>0</v>
      </c>
      <c r="T135" s="8"/>
      <c r="U135" s="8"/>
      <c r="V135" s="25"/>
      <c r="W135" s="8">
        <v>32900</v>
      </c>
      <c r="X135" s="8">
        <v>21400</v>
      </c>
      <c r="Y135" s="8">
        <v>15200</v>
      </c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>
        <f t="shared" si="63"/>
        <v>32900</v>
      </c>
      <c r="BQ135" s="8">
        <f t="shared" si="64"/>
        <v>21400</v>
      </c>
      <c r="BR135" s="8">
        <f t="shared" si="65"/>
        <v>15200</v>
      </c>
      <c r="BS135" s="8"/>
      <c r="BT135" s="8"/>
      <c r="BU135" s="8"/>
    </row>
    <row r="136" spans="1:73" x14ac:dyDescent="0.2">
      <c r="A136" s="3" t="s">
        <v>35</v>
      </c>
      <c r="B136" s="1" t="s">
        <v>45</v>
      </c>
      <c r="C136" s="1"/>
      <c r="D136" s="1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3">
        <f t="shared" si="66"/>
        <v>0</v>
      </c>
      <c r="R136" s="13">
        <f t="shared" si="67"/>
        <v>0</v>
      </c>
      <c r="S136" s="13">
        <f t="shared" si="68"/>
        <v>0</v>
      </c>
      <c r="T136" s="8"/>
      <c r="U136" s="8"/>
      <c r="V136" s="25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>
        <f t="shared" ref="BP136:BP199" si="100">Q136+T136+W136+Z136+AC136+AF136+AI136+AL136+AO136+AR136+AU136+AX136+BA136+BD136+BG136+BJ136+BM136</f>
        <v>0</v>
      </c>
      <c r="BQ136" s="8">
        <f t="shared" ref="BQ136:BQ199" si="101">R136+U136+X136+AA136+AD136+AG136+AJ136+AM136+AP136+AS136+AV136+AY136+BB136+BE136+BH136+BK136+BN136</f>
        <v>0</v>
      </c>
      <c r="BR136" s="8">
        <f t="shared" ref="BR136:BR199" si="102">S136+V136+Y136+AB136+AE136+AH136+AK136+AN136+AQ136+AT136+AW136+AZ136+BC136+BF136+BI136+BL136+BO136</f>
        <v>0</v>
      </c>
      <c r="BS136" s="8"/>
      <c r="BT136" s="8"/>
      <c r="BU136" s="8"/>
    </row>
    <row r="137" spans="1:73" x14ac:dyDescent="0.2">
      <c r="A137" s="3" t="s">
        <v>34</v>
      </c>
      <c r="B137" s="1" t="s">
        <v>43</v>
      </c>
      <c r="C137" s="1"/>
      <c r="D137" s="1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3">
        <f t="shared" si="66"/>
        <v>0</v>
      </c>
      <c r="R137" s="13">
        <f t="shared" si="67"/>
        <v>0</v>
      </c>
      <c r="S137" s="13">
        <f t="shared" si="68"/>
        <v>0</v>
      </c>
      <c r="T137" s="8"/>
      <c r="U137" s="8"/>
      <c r="V137" s="25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>
        <f t="shared" si="100"/>
        <v>0</v>
      </c>
      <c r="BQ137" s="8">
        <f t="shared" si="101"/>
        <v>0</v>
      </c>
      <c r="BR137" s="8">
        <f t="shared" si="102"/>
        <v>0</v>
      </c>
      <c r="BS137" s="8"/>
      <c r="BT137" s="8"/>
      <c r="BU137" s="8"/>
    </row>
    <row r="138" spans="1:73" x14ac:dyDescent="0.2">
      <c r="A138" s="3" t="s">
        <v>32</v>
      </c>
      <c r="B138" s="1" t="s">
        <v>44</v>
      </c>
      <c r="C138" s="1"/>
      <c r="D138" s="1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3">
        <f t="shared" si="66"/>
        <v>0</v>
      </c>
      <c r="R138" s="13">
        <f t="shared" si="67"/>
        <v>0</v>
      </c>
      <c r="S138" s="13">
        <f t="shared" si="68"/>
        <v>0</v>
      </c>
      <c r="T138" s="8"/>
      <c r="U138" s="8"/>
      <c r="V138" s="25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>
        <f t="shared" si="100"/>
        <v>0</v>
      </c>
      <c r="BQ138" s="8">
        <f t="shared" si="101"/>
        <v>0</v>
      </c>
      <c r="BR138" s="8">
        <f t="shared" si="102"/>
        <v>0</v>
      </c>
      <c r="BS138" s="8"/>
      <c r="BT138" s="8"/>
      <c r="BU138" s="8"/>
    </row>
    <row r="139" spans="1:73" x14ac:dyDescent="0.2">
      <c r="A139" s="3">
        <v>4</v>
      </c>
      <c r="B139" s="1" t="s">
        <v>62</v>
      </c>
      <c r="C139" s="1"/>
      <c r="D139" s="1"/>
      <c r="E139" s="10">
        <f>E140</f>
        <v>0</v>
      </c>
      <c r="F139" s="10">
        <f t="shared" ref="F139" si="103">F140</f>
        <v>0</v>
      </c>
      <c r="G139" s="10">
        <f t="shared" ref="G139" si="104">G140</f>
        <v>0</v>
      </c>
      <c r="H139" s="10">
        <f>H140</f>
        <v>0</v>
      </c>
      <c r="I139" s="10">
        <f t="shared" ref="I139:K139" si="105">I140</f>
        <v>0</v>
      </c>
      <c r="J139" s="10">
        <f t="shared" si="105"/>
        <v>0</v>
      </c>
      <c r="K139" s="10">
        <f t="shared" si="105"/>
        <v>0</v>
      </c>
      <c r="L139" s="10">
        <f t="shared" ref="L139" si="106">L140</f>
        <v>0</v>
      </c>
      <c r="M139" s="10">
        <f t="shared" ref="M139:N139" si="107">M140</f>
        <v>0</v>
      </c>
      <c r="N139" s="10">
        <f t="shared" si="107"/>
        <v>0</v>
      </c>
      <c r="O139" s="10">
        <f t="shared" ref="O139" si="108">O140</f>
        <v>0</v>
      </c>
      <c r="P139" s="10">
        <f t="shared" ref="P139" si="109">P140</f>
        <v>0</v>
      </c>
      <c r="Q139" s="13">
        <f t="shared" si="66"/>
        <v>0</v>
      </c>
      <c r="R139" s="13">
        <f t="shared" si="67"/>
        <v>0</v>
      </c>
      <c r="S139" s="13">
        <f t="shared" si="68"/>
        <v>0</v>
      </c>
      <c r="T139" s="8"/>
      <c r="U139" s="8"/>
      <c r="V139" s="25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>
        <f t="shared" si="100"/>
        <v>0</v>
      </c>
      <c r="BQ139" s="8">
        <f t="shared" si="101"/>
        <v>0</v>
      </c>
      <c r="BR139" s="8">
        <f t="shared" si="102"/>
        <v>0</v>
      </c>
      <c r="BS139" s="8"/>
      <c r="BT139" s="8"/>
      <c r="BU139" s="8"/>
    </row>
    <row r="140" spans="1:73" x14ac:dyDescent="0.2">
      <c r="A140" s="3" t="s">
        <v>31</v>
      </c>
      <c r="B140" s="1" t="s">
        <v>41</v>
      </c>
      <c r="C140" s="1"/>
      <c r="D140" s="1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3">
        <f t="shared" si="66"/>
        <v>0</v>
      </c>
      <c r="R140" s="13">
        <f t="shared" si="67"/>
        <v>0</v>
      </c>
      <c r="S140" s="13">
        <f t="shared" si="68"/>
        <v>0</v>
      </c>
      <c r="T140" s="8"/>
      <c r="U140" s="8"/>
      <c r="V140" s="25"/>
      <c r="W140" s="8">
        <v>1000</v>
      </c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>
        <f t="shared" si="100"/>
        <v>1000</v>
      </c>
      <c r="BQ140" s="8">
        <f t="shared" si="101"/>
        <v>0</v>
      </c>
      <c r="BR140" s="8">
        <f t="shared" si="102"/>
        <v>0</v>
      </c>
      <c r="BS140" s="8"/>
      <c r="BT140" s="8"/>
      <c r="BU140" s="8"/>
    </row>
    <row r="141" spans="1:73" x14ac:dyDescent="0.2">
      <c r="A141" s="17" t="s">
        <v>73</v>
      </c>
      <c r="B141" s="18" t="s">
        <v>74</v>
      </c>
      <c r="C141" s="18"/>
      <c r="D141" s="18"/>
      <c r="E141" s="9">
        <f t="shared" ref="E141" si="110">E142</f>
        <v>0</v>
      </c>
      <c r="F141" s="9">
        <f t="shared" ref="F141" si="111">F142</f>
        <v>0</v>
      </c>
      <c r="G141" s="9">
        <f t="shared" ref="G141" si="112">G142</f>
        <v>0</v>
      </c>
      <c r="H141" s="9">
        <f>H142</f>
        <v>20000</v>
      </c>
      <c r="I141" s="9">
        <f t="shared" ref="I141:K141" si="113">I142</f>
        <v>10000</v>
      </c>
      <c r="J141" s="9">
        <f t="shared" si="113"/>
        <v>0</v>
      </c>
      <c r="K141" s="9">
        <f t="shared" si="113"/>
        <v>0</v>
      </c>
      <c r="L141" s="9">
        <f t="shared" ref="L141" si="114">L142</f>
        <v>0</v>
      </c>
      <c r="M141" s="9">
        <f t="shared" ref="M141:N141" si="115">M142</f>
        <v>0</v>
      </c>
      <c r="N141" s="9">
        <f t="shared" si="115"/>
        <v>0</v>
      </c>
      <c r="O141" s="9">
        <f t="shared" ref="O141" si="116">O142</f>
        <v>0</v>
      </c>
      <c r="P141" s="9">
        <f t="shared" ref="P141" si="117">P142</f>
        <v>0</v>
      </c>
      <c r="Q141" s="14">
        <f t="shared" si="66"/>
        <v>20000</v>
      </c>
      <c r="R141" s="14">
        <f t="shared" si="67"/>
        <v>10000</v>
      </c>
      <c r="S141" s="14">
        <f t="shared" si="68"/>
        <v>0</v>
      </c>
      <c r="T141" s="9"/>
      <c r="U141" s="9"/>
      <c r="V141" s="37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>
        <f t="shared" si="100"/>
        <v>20000</v>
      </c>
      <c r="BQ141" s="9">
        <f t="shared" si="101"/>
        <v>10000</v>
      </c>
      <c r="BR141" s="9">
        <f t="shared" si="102"/>
        <v>0</v>
      </c>
      <c r="BS141" s="8"/>
      <c r="BT141" s="8"/>
      <c r="BU141" s="8"/>
    </row>
    <row r="142" spans="1:73" x14ac:dyDescent="0.2">
      <c r="A142" s="3" t="s">
        <v>15</v>
      </c>
      <c r="B142" s="1" t="s">
        <v>16</v>
      </c>
      <c r="C142" s="1"/>
      <c r="D142" s="1"/>
      <c r="E142" s="10">
        <f t="shared" ref="E142" si="118">E143+E149</f>
        <v>0</v>
      </c>
      <c r="F142" s="10">
        <f t="shared" ref="F142" si="119">F143+F149</f>
        <v>0</v>
      </c>
      <c r="G142" s="10">
        <f t="shared" ref="G142" si="120">G143+G149</f>
        <v>0</v>
      </c>
      <c r="H142" s="10">
        <f>H143+H149</f>
        <v>20000</v>
      </c>
      <c r="I142" s="10">
        <f t="shared" ref="I142:K142" si="121">I143+I149</f>
        <v>10000</v>
      </c>
      <c r="J142" s="10">
        <f t="shared" si="121"/>
        <v>0</v>
      </c>
      <c r="K142" s="10">
        <f t="shared" si="121"/>
        <v>0</v>
      </c>
      <c r="L142" s="10">
        <f t="shared" ref="L142" si="122">L143+L149</f>
        <v>0</v>
      </c>
      <c r="M142" s="10">
        <f t="shared" ref="M142:N142" si="123">M143+M149</f>
        <v>0</v>
      </c>
      <c r="N142" s="10">
        <f t="shared" si="123"/>
        <v>0</v>
      </c>
      <c r="O142" s="10">
        <f t="shared" ref="O142" si="124">O143+O149</f>
        <v>0</v>
      </c>
      <c r="P142" s="10">
        <f t="shared" ref="P142" si="125">P143+P149</f>
        <v>0</v>
      </c>
      <c r="Q142" s="13">
        <f t="shared" si="66"/>
        <v>20000</v>
      </c>
      <c r="R142" s="13">
        <f t="shared" si="67"/>
        <v>10000</v>
      </c>
      <c r="S142" s="13">
        <f t="shared" si="68"/>
        <v>0</v>
      </c>
      <c r="T142" s="8"/>
      <c r="U142" s="8"/>
      <c r="V142" s="25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>
        <f t="shared" si="100"/>
        <v>20000</v>
      </c>
      <c r="BQ142" s="8">
        <f t="shared" si="101"/>
        <v>10000</v>
      </c>
      <c r="BR142" s="8">
        <f t="shared" si="102"/>
        <v>0</v>
      </c>
      <c r="BS142" s="8"/>
      <c r="BT142" s="8"/>
      <c r="BU142" s="8"/>
    </row>
    <row r="143" spans="1:73" x14ac:dyDescent="0.2">
      <c r="A143" s="3">
        <v>3</v>
      </c>
      <c r="B143" s="1" t="s">
        <v>56</v>
      </c>
      <c r="C143" s="1"/>
      <c r="D143" s="1"/>
      <c r="E143" s="10">
        <f t="shared" ref="E143" si="126">E144+E145+E146+E147+E148</f>
        <v>0</v>
      </c>
      <c r="F143" s="10">
        <f t="shared" ref="F143" si="127">F144+F145+F146+F147+F148</f>
        <v>0</v>
      </c>
      <c r="G143" s="10">
        <f t="shared" ref="G143" si="128">G144+G145+G146+G147+G148</f>
        <v>0</v>
      </c>
      <c r="H143" s="10">
        <f>H144+H145+H146+H147+H148</f>
        <v>20000</v>
      </c>
      <c r="I143" s="10">
        <f t="shared" ref="I143:K143" si="129">I144+I145+I146+I147+I148</f>
        <v>10000</v>
      </c>
      <c r="J143" s="10">
        <f t="shared" si="129"/>
        <v>0</v>
      </c>
      <c r="K143" s="10">
        <f t="shared" si="129"/>
        <v>0</v>
      </c>
      <c r="L143" s="10">
        <f t="shared" ref="L143" si="130">L144+L145+L146+L147+L148</f>
        <v>0</v>
      </c>
      <c r="M143" s="10">
        <f t="shared" ref="M143:N143" si="131">M144+M145+M146+M147+M148</f>
        <v>0</v>
      </c>
      <c r="N143" s="10">
        <f t="shared" si="131"/>
        <v>0</v>
      </c>
      <c r="O143" s="10">
        <f t="shared" ref="O143" si="132">O144+O145+O146+O147+O148</f>
        <v>0</v>
      </c>
      <c r="P143" s="10">
        <f t="shared" ref="P143" si="133">P144+P145+P146+P147+P148</f>
        <v>0</v>
      </c>
      <c r="Q143" s="13">
        <f t="shared" si="66"/>
        <v>20000</v>
      </c>
      <c r="R143" s="13">
        <f t="shared" si="67"/>
        <v>10000</v>
      </c>
      <c r="S143" s="13">
        <f t="shared" si="68"/>
        <v>0</v>
      </c>
      <c r="T143" s="8"/>
      <c r="U143" s="8"/>
      <c r="V143" s="25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>
        <f t="shared" si="100"/>
        <v>20000</v>
      </c>
      <c r="BQ143" s="8">
        <f t="shared" si="101"/>
        <v>10000</v>
      </c>
      <c r="BR143" s="8">
        <f t="shared" si="102"/>
        <v>0</v>
      </c>
      <c r="BS143" s="8"/>
      <c r="BT143" s="8"/>
      <c r="BU143" s="8"/>
    </row>
    <row r="144" spans="1:73" x14ac:dyDescent="0.2">
      <c r="A144" s="3" t="s">
        <v>19</v>
      </c>
      <c r="B144" s="1" t="s">
        <v>38</v>
      </c>
      <c r="C144" s="1"/>
      <c r="D144" s="1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3">
        <f t="shared" ref="Q144:Q164" si="134">E144+H144+K144+N144</f>
        <v>0</v>
      </c>
      <c r="R144" s="13">
        <f t="shared" ref="R144:R164" si="135">F144+I144+L144+O144</f>
        <v>0</v>
      </c>
      <c r="S144" s="13">
        <f t="shared" ref="S144:S164" si="136">G144+J144+M144+P144</f>
        <v>0</v>
      </c>
      <c r="T144" s="8"/>
      <c r="U144" s="8"/>
      <c r="V144" s="25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>
        <f t="shared" si="100"/>
        <v>0</v>
      </c>
      <c r="BQ144" s="8">
        <f t="shared" si="101"/>
        <v>0</v>
      </c>
      <c r="BR144" s="8">
        <f t="shared" si="102"/>
        <v>0</v>
      </c>
      <c r="BS144" s="8"/>
      <c r="BT144" s="8"/>
      <c r="BU144" s="8"/>
    </row>
    <row r="145" spans="1:73" x14ac:dyDescent="0.2">
      <c r="A145" s="3" t="s">
        <v>27</v>
      </c>
      <c r="B145" s="1" t="s">
        <v>37</v>
      </c>
      <c r="C145" s="1"/>
      <c r="D145" s="1"/>
      <c r="E145" s="8"/>
      <c r="F145" s="8"/>
      <c r="G145" s="8"/>
      <c r="H145" s="8">
        <v>20000</v>
      </c>
      <c r="I145" s="8">
        <v>10000</v>
      </c>
      <c r="J145" s="8">
        <v>0</v>
      </c>
      <c r="K145" s="8"/>
      <c r="L145" s="8"/>
      <c r="M145" s="8"/>
      <c r="N145" s="8"/>
      <c r="O145" s="8"/>
      <c r="P145" s="8"/>
      <c r="Q145" s="13">
        <f t="shared" si="134"/>
        <v>20000</v>
      </c>
      <c r="R145" s="13">
        <f t="shared" si="135"/>
        <v>10000</v>
      </c>
      <c r="S145" s="13">
        <f t="shared" si="136"/>
        <v>0</v>
      </c>
      <c r="T145" s="8"/>
      <c r="U145" s="8"/>
      <c r="V145" s="25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>
        <f t="shared" si="100"/>
        <v>20000</v>
      </c>
      <c r="BQ145" s="8">
        <f t="shared" si="101"/>
        <v>10000</v>
      </c>
      <c r="BR145" s="8">
        <f t="shared" si="102"/>
        <v>0</v>
      </c>
      <c r="BS145" s="8"/>
      <c r="BT145" s="8"/>
      <c r="BU145" s="8"/>
    </row>
    <row r="146" spans="1:73" x14ac:dyDescent="0.2">
      <c r="A146" s="3" t="s">
        <v>35</v>
      </c>
      <c r="B146" s="1" t="s">
        <v>45</v>
      </c>
      <c r="C146" s="1"/>
      <c r="D146" s="1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3">
        <f t="shared" si="134"/>
        <v>0</v>
      </c>
      <c r="R146" s="13">
        <f t="shared" si="135"/>
        <v>0</v>
      </c>
      <c r="S146" s="13">
        <f t="shared" si="136"/>
        <v>0</v>
      </c>
      <c r="T146" s="8"/>
      <c r="U146" s="8"/>
      <c r="V146" s="25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>
        <f t="shared" si="100"/>
        <v>0</v>
      </c>
      <c r="BQ146" s="8">
        <f t="shared" si="101"/>
        <v>0</v>
      </c>
      <c r="BR146" s="8">
        <f t="shared" si="102"/>
        <v>0</v>
      </c>
      <c r="BS146" s="8"/>
      <c r="BT146" s="8"/>
      <c r="BU146" s="8"/>
    </row>
    <row r="147" spans="1:73" x14ac:dyDescent="0.2">
      <c r="A147" s="3" t="s">
        <v>34</v>
      </c>
      <c r="B147" s="1" t="s">
        <v>43</v>
      </c>
      <c r="C147" s="1"/>
      <c r="D147" s="1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3">
        <f t="shared" si="134"/>
        <v>0</v>
      </c>
      <c r="R147" s="13">
        <f t="shared" si="135"/>
        <v>0</v>
      </c>
      <c r="S147" s="13">
        <f t="shared" si="136"/>
        <v>0</v>
      </c>
      <c r="T147" s="8"/>
      <c r="U147" s="8"/>
      <c r="V147" s="25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>
        <f t="shared" si="100"/>
        <v>0</v>
      </c>
      <c r="BQ147" s="8">
        <f t="shared" si="101"/>
        <v>0</v>
      </c>
      <c r="BR147" s="8">
        <f t="shared" si="102"/>
        <v>0</v>
      </c>
      <c r="BS147" s="8"/>
      <c r="BT147" s="8"/>
      <c r="BU147" s="8"/>
    </row>
    <row r="148" spans="1:73" x14ac:dyDescent="0.2">
      <c r="A148" s="3" t="s">
        <v>32</v>
      </c>
      <c r="B148" s="1" t="s">
        <v>44</v>
      </c>
      <c r="C148" s="1"/>
      <c r="D148" s="1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3">
        <f t="shared" si="134"/>
        <v>0</v>
      </c>
      <c r="R148" s="13">
        <f t="shared" si="135"/>
        <v>0</v>
      </c>
      <c r="S148" s="13">
        <f t="shared" si="136"/>
        <v>0</v>
      </c>
      <c r="T148" s="8"/>
      <c r="U148" s="8"/>
      <c r="V148" s="25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>
        <f t="shared" si="100"/>
        <v>0</v>
      </c>
      <c r="BQ148" s="8">
        <f t="shared" si="101"/>
        <v>0</v>
      </c>
      <c r="BR148" s="8">
        <f t="shared" si="102"/>
        <v>0</v>
      </c>
      <c r="BS148" s="8"/>
      <c r="BT148" s="8"/>
      <c r="BU148" s="8"/>
    </row>
    <row r="149" spans="1:73" x14ac:dyDescent="0.2">
      <c r="A149" s="3">
        <v>4</v>
      </c>
      <c r="B149" s="1" t="s">
        <v>62</v>
      </c>
      <c r="C149" s="1"/>
      <c r="D149" s="1"/>
      <c r="E149" s="10">
        <f t="shared" ref="E149" si="137">E150</f>
        <v>0</v>
      </c>
      <c r="F149" s="10">
        <f t="shared" ref="F149" si="138">F150</f>
        <v>0</v>
      </c>
      <c r="G149" s="10">
        <f t="shared" ref="G149" si="139">G150</f>
        <v>0</v>
      </c>
      <c r="H149" s="10">
        <f>H150</f>
        <v>0</v>
      </c>
      <c r="I149" s="10">
        <f t="shared" ref="I149:K149" si="140">I150</f>
        <v>0</v>
      </c>
      <c r="J149" s="10">
        <f t="shared" si="140"/>
        <v>0</v>
      </c>
      <c r="K149" s="10">
        <f t="shared" si="140"/>
        <v>0</v>
      </c>
      <c r="L149" s="10">
        <f t="shared" ref="L149" si="141">L150</f>
        <v>0</v>
      </c>
      <c r="M149" s="10">
        <f t="shared" ref="M149:N149" si="142">M150</f>
        <v>0</v>
      </c>
      <c r="N149" s="10">
        <f t="shared" si="142"/>
        <v>0</v>
      </c>
      <c r="O149" s="10">
        <f t="shared" ref="O149" si="143">O150</f>
        <v>0</v>
      </c>
      <c r="P149" s="10">
        <f t="shared" ref="P149" si="144">P150</f>
        <v>0</v>
      </c>
      <c r="Q149" s="13">
        <f t="shared" si="134"/>
        <v>0</v>
      </c>
      <c r="R149" s="13">
        <f t="shared" si="135"/>
        <v>0</v>
      </c>
      <c r="S149" s="13">
        <f t="shared" si="136"/>
        <v>0</v>
      </c>
      <c r="T149" s="8"/>
      <c r="U149" s="8"/>
      <c r="V149" s="25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>
        <f t="shared" si="100"/>
        <v>0</v>
      </c>
      <c r="BQ149" s="8">
        <f t="shared" si="101"/>
        <v>0</v>
      </c>
      <c r="BR149" s="8">
        <f t="shared" si="102"/>
        <v>0</v>
      </c>
      <c r="BS149" s="8"/>
      <c r="BT149" s="8"/>
      <c r="BU149" s="8"/>
    </row>
    <row r="150" spans="1:73" x14ac:dyDescent="0.2">
      <c r="A150" s="3" t="s">
        <v>31</v>
      </c>
      <c r="B150" s="1" t="s">
        <v>41</v>
      </c>
      <c r="C150" s="1"/>
      <c r="D150" s="1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3">
        <f t="shared" si="134"/>
        <v>0</v>
      </c>
      <c r="R150" s="13">
        <f t="shared" si="135"/>
        <v>0</v>
      </c>
      <c r="S150" s="13">
        <f t="shared" si="136"/>
        <v>0</v>
      </c>
      <c r="T150" s="8"/>
      <c r="U150" s="8"/>
      <c r="V150" s="25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>
        <f t="shared" si="100"/>
        <v>0</v>
      </c>
      <c r="BQ150" s="8">
        <f t="shared" si="101"/>
        <v>0</v>
      </c>
      <c r="BR150" s="8">
        <f t="shared" si="102"/>
        <v>0</v>
      </c>
      <c r="BS150" s="8"/>
      <c r="BT150" s="8"/>
      <c r="BU150" s="8"/>
    </row>
    <row r="151" spans="1:73" x14ac:dyDescent="0.2">
      <c r="A151" s="17" t="s">
        <v>75</v>
      </c>
      <c r="B151" s="18" t="s">
        <v>76</v>
      </c>
      <c r="C151" s="18"/>
      <c r="D151" s="18"/>
      <c r="E151" s="9">
        <f t="shared" ref="E151" si="145">E152</f>
        <v>0</v>
      </c>
      <c r="F151" s="9">
        <f t="shared" ref="F151" si="146">F152</f>
        <v>0</v>
      </c>
      <c r="G151" s="9">
        <f t="shared" ref="G151" si="147">G152</f>
        <v>0</v>
      </c>
      <c r="H151" s="9">
        <f>H152</f>
        <v>19000</v>
      </c>
      <c r="I151" s="9">
        <f t="shared" ref="I151:K151" si="148">I152</f>
        <v>0</v>
      </c>
      <c r="J151" s="9">
        <f t="shared" si="148"/>
        <v>0</v>
      </c>
      <c r="K151" s="9">
        <f t="shared" si="148"/>
        <v>0</v>
      </c>
      <c r="L151" s="9">
        <f t="shared" ref="L151" si="149">L152</f>
        <v>0</v>
      </c>
      <c r="M151" s="9">
        <f t="shared" ref="M151:N151" si="150">M152</f>
        <v>0</v>
      </c>
      <c r="N151" s="9">
        <f t="shared" si="150"/>
        <v>0</v>
      </c>
      <c r="O151" s="9">
        <f t="shared" ref="O151" si="151">O152</f>
        <v>0</v>
      </c>
      <c r="P151" s="9">
        <f t="shared" ref="P151" si="152">P152</f>
        <v>0</v>
      </c>
      <c r="Q151" s="14">
        <f t="shared" si="134"/>
        <v>19000</v>
      </c>
      <c r="R151" s="14">
        <f t="shared" si="135"/>
        <v>0</v>
      </c>
      <c r="S151" s="14">
        <f t="shared" si="136"/>
        <v>0</v>
      </c>
      <c r="T151" s="9"/>
      <c r="U151" s="9"/>
      <c r="V151" s="37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>
        <f t="shared" si="100"/>
        <v>19000</v>
      </c>
      <c r="BQ151" s="9">
        <f t="shared" si="101"/>
        <v>0</v>
      </c>
      <c r="BR151" s="9">
        <f t="shared" si="102"/>
        <v>0</v>
      </c>
      <c r="BS151" s="8"/>
      <c r="BT151" s="8"/>
      <c r="BU151" s="8"/>
    </row>
    <row r="152" spans="1:73" x14ac:dyDescent="0.2">
      <c r="A152" s="3">
        <v>52</v>
      </c>
      <c r="B152" s="1" t="s">
        <v>17</v>
      </c>
      <c r="C152" s="1"/>
      <c r="D152" s="1"/>
      <c r="E152" s="11">
        <f t="shared" ref="E152" si="153">E153+E159</f>
        <v>0</v>
      </c>
      <c r="F152" s="11">
        <f t="shared" ref="F152" si="154">F153+F159</f>
        <v>0</v>
      </c>
      <c r="G152" s="11">
        <f t="shared" ref="G152" si="155">G153+G159</f>
        <v>0</v>
      </c>
      <c r="H152" s="11">
        <f>H153+H159</f>
        <v>19000</v>
      </c>
      <c r="I152" s="11">
        <f t="shared" ref="I152:K152" si="156">I153+I159</f>
        <v>0</v>
      </c>
      <c r="J152" s="11">
        <f t="shared" si="156"/>
        <v>0</v>
      </c>
      <c r="K152" s="11">
        <f t="shared" si="156"/>
        <v>0</v>
      </c>
      <c r="L152" s="11">
        <f t="shared" ref="L152" si="157">L153+L159</f>
        <v>0</v>
      </c>
      <c r="M152" s="11">
        <f t="shared" ref="M152:N152" si="158">M153+M159</f>
        <v>0</v>
      </c>
      <c r="N152" s="11">
        <f t="shared" si="158"/>
        <v>0</v>
      </c>
      <c r="O152" s="11">
        <f t="shared" ref="O152" si="159">O153+O159</f>
        <v>0</v>
      </c>
      <c r="P152" s="11">
        <f t="shared" ref="P152" si="160">P153+P159</f>
        <v>0</v>
      </c>
      <c r="Q152" s="13">
        <f t="shared" si="134"/>
        <v>19000</v>
      </c>
      <c r="R152" s="13">
        <f t="shared" si="135"/>
        <v>0</v>
      </c>
      <c r="S152" s="13">
        <f t="shared" si="136"/>
        <v>0</v>
      </c>
      <c r="T152" s="8"/>
      <c r="U152" s="8"/>
      <c r="V152" s="25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>
        <f t="shared" si="100"/>
        <v>19000</v>
      </c>
      <c r="BQ152" s="8">
        <f t="shared" si="101"/>
        <v>0</v>
      </c>
      <c r="BR152" s="8">
        <f t="shared" si="102"/>
        <v>0</v>
      </c>
      <c r="BS152" s="8"/>
      <c r="BT152" s="8"/>
      <c r="BU152" s="8"/>
    </row>
    <row r="153" spans="1:73" x14ac:dyDescent="0.2">
      <c r="A153" s="3">
        <v>3</v>
      </c>
      <c r="B153" s="1" t="s">
        <v>56</v>
      </c>
      <c r="C153" s="1"/>
      <c r="D153" s="1"/>
      <c r="E153" s="8"/>
      <c r="F153" s="8"/>
      <c r="G153" s="8"/>
      <c r="H153" s="10">
        <f>H154+H155+H156+H157+H158</f>
        <v>9000</v>
      </c>
      <c r="I153" s="10">
        <f t="shared" ref="I153:J153" si="161">I154+I155+I156+I157+I158</f>
        <v>0</v>
      </c>
      <c r="J153" s="10">
        <f t="shared" si="161"/>
        <v>0</v>
      </c>
      <c r="K153" s="8"/>
      <c r="L153" s="8"/>
      <c r="M153" s="8"/>
      <c r="N153" s="8"/>
      <c r="O153" s="8"/>
      <c r="P153" s="8"/>
      <c r="Q153" s="13">
        <f t="shared" si="134"/>
        <v>9000</v>
      </c>
      <c r="R153" s="13">
        <f t="shared" si="135"/>
        <v>0</v>
      </c>
      <c r="S153" s="13">
        <f t="shared" si="136"/>
        <v>0</v>
      </c>
      <c r="T153" s="8"/>
      <c r="U153" s="8"/>
      <c r="V153" s="25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>
        <f t="shared" si="100"/>
        <v>9000</v>
      </c>
      <c r="BQ153" s="8">
        <f t="shared" si="101"/>
        <v>0</v>
      </c>
      <c r="BR153" s="8">
        <f t="shared" si="102"/>
        <v>0</v>
      </c>
      <c r="BS153" s="8"/>
      <c r="BT153" s="8"/>
      <c r="BU153" s="8"/>
    </row>
    <row r="154" spans="1:73" x14ac:dyDescent="0.2">
      <c r="A154" s="3" t="s">
        <v>19</v>
      </c>
      <c r="B154" s="1" t="s">
        <v>38</v>
      </c>
      <c r="C154" s="1"/>
      <c r="D154" s="1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>
        <f t="shared" si="134"/>
        <v>0</v>
      </c>
      <c r="R154" s="13">
        <f t="shared" si="135"/>
        <v>0</v>
      </c>
      <c r="S154" s="13">
        <f t="shared" si="136"/>
        <v>0</v>
      </c>
      <c r="T154" s="8"/>
      <c r="U154" s="8"/>
      <c r="V154" s="25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>
        <f t="shared" si="100"/>
        <v>0</v>
      </c>
      <c r="BQ154" s="8">
        <f t="shared" si="101"/>
        <v>0</v>
      </c>
      <c r="BR154" s="8">
        <f t="shared" si="102"/>
        <v>0</v>
      </c>
      <c r="BS154" s="8"/>
      <c r="BT154" s="8"/>
      <c r="BU154" s="8"/>
    </row>
    <row r="155" spans="1:73" x14ac:dyDescent="0.2">
      <c r="A155" s="3" t="s">
        <v>27</v>
      </c>
      <c r="B155" s="1" t="s">
        <v>37</v>
      </c>
      <c r="C155" s="1"/>
      <c r="D155" s="1"/>
      <c r="E155" s="8"/>
      <c r="F155" s="8"/>
      <c r="G155" s="8"/>
      <c r="H155" s="12">
        <v>9000</v>
      </c>
      <c r="I155" s="8"/>
      <c r="J155" s="8"/>
      <c r="K155" s="8"/>
      <c r="L155" s="8"/>
      <c r="M155" s="8"/>
      <c r="N155" s="8"/>
      <c r="O155" s="8"/>
      <c r="P155" s="8"/>
      <c r="Q155" s="13">
        <f t="shared" si="134"/>
        <v>9000</v>
      </c>
      <c r="R155" s="13">
        <f t="shared" si="135"/>
        <v>0</v>
      </c>
      <c r="S155" s="13">
        <f t="shared" si="136"/>
        <v>0</v>
      </c>
      <c r="T155" s="8"/>
      <c r="U155" s="8"/>
      <c r="V155" s="25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>
        <f t="shared" si="100"/>
        <v>9000</v>
      </c>
      <c r="BQ155" s="8">
        <f t="shared" si="101"/>
        <v>0</v>
      </c>
      <c r="BR155" s="8">
        <f t="shared" si="102"/>
        <v>0</v>
      </c>
      <c r="BS155" s="8"/>
      <c r="BT155" s="8"/>
      <c r="BU155" s="8"/>
    </row>
    <row r="156" spans="1:73" x14ac:dyDescent="0.2">
      <c r="A156" s="3" t="s">
        <v>35</v>
      </c>
      <c r="B156" s="1" t="s">
        <v>45</v>
      </c>
      <c r="C156" s="1"/>
      <c r="D156" s="1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>
        <f t="shared" si="134"/>
        <v>0</v>
      </c>
      <c r="R156" s="13">
        <f t="shared" si="135"/>
        <v>0</v>
      </c>
      <c r="S156" s="13">
        <f t="shared" si="136"/>
        <v>0</v>
      </c>
      <c r="T156" s="8"/>
      <c r="U156" s="8"/>
      <c r="V156" s="25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>
        <f t="shared" si="100"/>
        <v>0</v>
      </c>
      <c r="BQ156" s="8">
        <f t="shared" si="101"/>
        <v>0</v>
      </c>
      <c r="BR156" s="8">
        <f t="shared" si="102"/>
        <v>0</v>
      </c>
      <c r="BS156" s="8"/>
      <c r="BT156" s="8"/>
      <c r="BU156" s="8"/>
    </row>
    <row r="157" spans="1:73" x14ac:dyDescent="0.2">
      <c r="A157" s="3" t="s">
        <v>34</v>
      </c>
      <c r="B157" s="1" t="s">
        <v>43</v>
      </c>
      <c r="C157" s="1"/>
      <c r="D157" s="1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>
        <f t="shared" si="134"/>
        <v>0</v>
      </c>
      <c r="R157" s="13">
        <f t="shared" si="135"/>
        <v>0</v>
      </c>
      <c r="S157" s="13">
        <f t="shared" si="136"/>
        <v>0</v>
      </c>
      <c r="T157" s="8"/>
      <c r="U157" s="8"/>
      <c r="V157" s="25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>
        <f t="shared" si="100"/>
        <v>0</v>
      </c>
      <c r="BQ157" s="8">
        <f t="shared" si="101"/>
        <v>0</v>
      </c>
      <c r="BR157" s="8">
        <f t="shared" si="102"/>
        <v>0</v>
      </c>
      <c r="BS157" s="8"/>
      <c r="BT157" s="8"/>
      <c r="BU157" s="8"/>
    </row>
    <row r="158" spans="1:73" x14ac:dyDescent="0.2">
      <c r="A158" s="3" t="s">
        <v>32</v>
      </c>
      <c r="B158" s="1" t="s">
        <v>44</v>
      </c>
      <c r="C158" s="1"/>
      <c r="D158" s="1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3">
        <f t="shared" si="134"/>
        <v>0</v>
      </c>
      <c r="R158" s="13">
        <f t="shared" si="135"/>
        <v>0</v>
      </c>
      <c r="S158" s="13">
        <f t="shared" si="136"/>
        <v>0</v>
      </c>
      <c r="T158" s="8"/>
      <c r="U158" s="8"/>
      <c r="V158" s="25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>
        <f t="shared" si="100"/>
        <v>0</v>
      </c>
      <c r="BQ158" s="8">
        <f t="shared" si="101"/>
        <v>0</v>
      </c>
      <c r="BR158" s="8">
        <f t="shared" si="102"/>
        <v>0</v>
      </c>
      <c r="BS158" s="8"/>
      <c r="BT158" s="8"/>
      <c r="BU158" s="8"/>
    </row>
    <row r="159" spans="1:73" x14ac:dyDescent="0.2">
      <c r="A159" s="3">
        <v>4</v>
      </c>
      <c r="B159" s="1" t="s">
        <v>62</v>
      </c>
      <c r="C159" s="1"/>
      <c r="D159" s="1"/>
      <c r="E159" s="10">
        <f t="shared" ref="E159" si="162">E160</f>
        <v>0</v>
      </c>
      <c r="F159" s="10">
        <f t="shared" ref="F159" si="163">F160</f>
        <v>0</v>
      </c>
      <c r="G159" s="10">
        <f t="shared" ref="G159" si="164">G160</f>
        <v>0</v>
      </c>
      <c r="H159" s="10">
        <f>H160</f>
        <v>10000</v>
      </c>
      <c r="I159" s="10">
        <f t="shared" ref="I159:P159" si="165">I160</f>
        <v>0</v>
      </c>
      <c r="J159" s="10">
        <f t="shared" si="165"/>
        <v>0</v>
      </c>
      <c r="K159" s="10">
        <f t="shared" si="165"/>
        <v>0</v>
      </c>
      <c r="L159" s="10">
        <f t="shared" si="165"/>
        <v>0</v>
      </c>
      <c r="M159" s="10">
        <f t="shared" si="165"/>
        <v>0</v>
      </c>
      <c r="N159" s="10">
        <f t="shared" si="165"/>
        <v>0</v>
      </c>
      <c r="O159" s="10">
        <f t="shared" si="165"/>
        <v>0</v>
      </c>
      <c r="P159" s="10">
        <f t="shared" si="165"/>
        <v>0</v>
      </c>
      <c r="Q159" s="13">
        <f t="shared" si="134"/>
        <v>10000</v>
      </c>
      <c r="R159" s="13">
        <f t="shared" si="135"/>
        <v>0</v>
      </c>
      <c r="S159" s="13">
        <f t="shared" si="136"/>
        <v>0</v>
      </c>
      <c r="T159" s="8"/>
      <c r="U159" s="8"/>
      <c r="V159" s="25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>
        <f t="shared" si="100"/>
        <v>10000</v>
      </c>
      <c r="BQ159" s="8">
        <f t="shared" si="101"/>
        <v>0</v>
      </c>
      <c r="BR159" s="8">
        <f t="shared" si="102"/>
        <v>0</v>
      </c>
      <c r="BS159" s="8"/>
      <c r="BT159" s="8"/>
      <c r="BU159" s="8"/>
    </row>
    <row r="160" spans="1:73" x14ac:dyDescent="0.2">
      <c r="A160" s="3" t="s">
        <v>31</v>
      </c>
      <c r="B160" s="1" t="s">
        <v>41</v>
      </c>
      <c r="C160" s="1"/>
      <c r="D160" s="1"/>
      <c r="E160" s="8"/>
      <c r="F160" s="8"/>
      <c r="G160" s="8"/>
      <c r="H160" s="12">
        <v>10000</v>
      </c>
      <c r="I160" s="8"/>
      <c r="J160" s="8"/>
      <c r="K160" s="8"/>
      <c r="L160" s="8"/>
      <c r="M160" s="8"/>
      <c r="N160" s="8"/>
      <c r="O160" s="8"/>
      <c r="P160" s="8"/>
      <c r="Q160" s="13">
        <f t="shared" si="134"/>
        <v>10000</v>
      </c>
      <c r="R160" s="13">
        <f t="shared" si="135"/>
        <v>0</v>
      </c>
      <c r="S160" s="13">
        <f t="shared" si="136"/>
        <v>0</v>
      </c>
      <c r="T160" s="8"/>
      <c r="U160" s="8"/>
      <c r="V160" s="25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>
        <f t="shared" si="100"/>
        <v>10000</v>
      </c>
      <c r="BQ160" s="8">
        <f t="shared" si="101"/>
        <v>0</v>
      </c>
      <c r="BR160" s="8">
        <f t="shared" si="102"/>
        <v>0</v>
      </c>
      <c r="BS160" s="8"/>
      <c r="BT160" s="8"/>
      <c r="BU160" s="8"/>
    </row>
    <row r="161" spans="1:73" x14ac:dyDescent="0.2">
      <c r="A161" s="38" t="s">
        <v>77</v>
      </c>
      <c r="B161" s="39" t="s">
        <v>78</v>
      </c>
      <c r="C161" s="39"/>
      <c r="D161" s="39"/>
      <c r="E161" s="37">
        <f t="shared" ref="E161:E163" si="166">E162</f>
        <v>0</v>
      </c>
      <c r="F161" s="37">
        <f t="shared" ref="F161:F163" si="167">F162</f>
        <v>0</v>
      </c>
      <c r="G161" s="37">
        <f t="shared" ref="G161:H163" si="168">G162</f>
        <v>0</v>
      </c>
      <c r="H161" s="37">
        <f t="shared" si="168"/>
        <v>0</v>
      </c>
      <c r="I161" s="37">
        <f t="shared" ref="I161:I163" si="169">I162</f>
        <v>0</v>
      </c>
      <c r="J161" s="37">
        <f t="shared" ref="J161:K163" si="170">J162</f>
        <v>0</v>
      </c>
      <c r="K161" s="37">
        <f t="shared" si="170"/>
        <v>0</v>
      </c>
      <c r="L161" s="37">
        <f t="shared" ref="L161:L163" si="171">L162</f>
        <v>0</v>
      </c>
      <c r="M161" s="37">
        <f t="shared" ref="M161:M163" si="172">M162</f>
        <v>0</v>
      </c>
      <c r="N161" s="37">
        <f>N162</f>
        <v>0</v>
      </c>
      <c r="O161" s="37">
        <f t="shared" ref="O161:P161" si="173">O162</f>
        <v>0</v>
      </c>
      <c r="P161" s="37">
        <f t="shared" si="173"/>
        <v>0</v>
      </c>
      <c r="Q161" s="14">
        <f t="shared" si="134"/>
        <v>0</v>
      </c>
      <c r="R161" s="14">
        <f t="shared" si="135"/>
        <v>0</v>
      </c>
      <c r="S161" s="14">
        <f t="shared" si="136"/>
        <v>0</v>
      </c>
      <c r="T161" s="37"/>
      <c r="U161" s="37"/>
      <c r="V161" s="37"/>
      <c r="W161" s="37">
        <v>40000</v>
      </c>
      <c r="X161" s="37">
        <v>10000</v>
      </c>
      <c r="Y161" s="37">
        <v>0</v>
      </c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>
        <f t="shared" si="100"/>
        <v>40000</v>
      </c>
      <c r="BQ161" s="37">
        <f t="shared" si="101"/>
        <v>10000</v>
      </c>
      <c r="BR161" s="37">
        <f t="shared" si="102"/>
        <v>0</v>
      </c>
      <c r="BS161" s="8"/>
      <c r="BT161" s="8"/>
      <c r="BU161" s="8"/>
    </row>
    <row r="162" spans="1:73" x14ac:dyDescent="0.2">
      <c r="A162" s="3">
        <v>52</v>
      </c>
      <c r="B162" s="1" t="s">
        <v>17</v>
      </c>
      <c r="C162" s="1"/>
      <c r="D162" s="1"/>
      <c r="E162" s="10">
        <f t="shared" si="166"/>
        <v>0</v>
      </c>
      <c r="F162" s="10">
        <f t="shared" si="167"/>
        <v>0</v>
      </c>
      <c r="G162" s="10">
        <f t="shared" si="168"/>
        <v>0</v>
      </c>
      <c r="H162" s="10">
        <f t="shared" si="168"/>
        <v>0</v>
      </c>
      <c r="I162" s="10">
        <f t="shared" si="169"/>
        <v>0</v>
      </c>
      <c r="J162" s="10">
        <f t="shared" si="170"/>
        <v>0</v>
      </c>
      <c r="K162" s="10">
        <f t="shared" si="170"/>
        <v>0</v>
      </c>
      <c r="L162" s="10">
        <f t="shared" si="171"/>
        <v>0</v>
      </c>
      <c r="M162" s="10">
        <f t="shared" si="172"/>
        <v>0</v>
      </c>
      <c r="N162" s="10">
        <f>N163</f>
        <v>0</v>
      </c>
      <c r="O162" s="10">
        <f t="shared" ref="O162:P162" si="174">O163</f>
        <v>0</v>
      </c>
      <c r="P162" s="10">
        <f t="shared" si="174"/>
        <v>0</v>
      </c>
      <c r="Q162" s="13">
        <f t="shared" si="134"/>
        <v>0</v>
      </c>
      <c r="R162" s="13">
        <f t="shared" si="135"/>
        <v>0</v>
      </c>
      <c r="S162" s="13">
        <f t="shared" si="136"/>
        <v>0</v>
      </c>
      <c r="T162" s="8"/>
      <c r="U162" s="8"/>
      <c r="V162" s="25"/>
      <c r="W162" s="8">
        <v>40000</v>
      </c>
      <c r="X162" s="8">
        <v>10000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>
        <f t="shared" si="100"/>
        <v>40000</v>
      </c>
      <c r="BQ162" s="8">
        <f t="shared" si="101"/>
        <v>10000</v>
      </c>
      <c r="BR162" s="8">
        <f t="shared" si="102"/>
        <v>0</v>
      </c>
      <c r="BS162" s="8"/>
      <c r="BT162" s="8"/>
      <c r="BU162" s="8"/>
    </row>
    <row r="163" spans="1:73" x14ac:dyDescent="0.2">
      <c r="A163" s="3">
        <v>3</v>
      </c>
      <c r="B163" s="1" t="s">
        <v>56</v>
      </c>
      <c r="C163" s="1"/>
      <c r="D163" s="1"/>
      <c r="E163" s="10">
        <f t="shared" si="166"/>
        <v>0</v>
      </c>
      <c r="F163" s="10">
        <f t="shared" si="167"/>
        <v>0</v>
      </c>
      <c r="G163" s="10">
        <f t="shared" si="168"/>
        <v>0</v>
      </c>
      <c r="H163" s="10">
        <f t="shared" si="168"/>
        <v>0</v>
      </c>
      <c r="I163" s="10">
        <f t="shared" si="169"/>
        <v>0</v>
      </c>
      <c r="J163" s="10">
        <f t="shared" si="170"/>
        <v>0</v>
      </c>
      <c r="K163" s="10">
        <f t="shared" si="170"/>
        <v>0</v>
      </c>
      <c r="L163" s="10">
        <f t="shared" si="171"/>
        <v>0</v>
      </c>
      <c r="M163" s="10">
        <f t="shared" si="172"/>
        <v>0</v>
      </c>
      <c r="N163" s="10">
        <f>N164</f>
        <v>0</v>
      </c>
      <c r="O163" s="10">
        <f t="shared" ref="O163:P163" si="175">O164</f>
        <v>0</v>
      </c>
      <c r="P163" s="10">
        <f t="shared" si="175"/>
        <v>0</v>
      </c>
      <c r="Q163" s="13">
        <f t="shared" si="134"/>
        <v>0</v>
      </c>
      <c r="R163" s="13">
        <f t="shared" si="135"/>
        <v>0</v>
      </c>
      <c r="S163" s="13">
        <f t="shared" si="136"/>
        <v>0</v>
      </c>
      <c r="T163" s="8"/>
      <c r="U163" s="8"/>
      <c r="V163" s="25"/>
      <c r="W163" s="8">
        <v>40000</v>
      </c>
      <c r="X163" s="8">
        <v>10000</v>
      </c>
      <c r="Y163" s="8">
        <v>0</v>
      </c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>
        <f t="shared" si="100"/>
        <v>40000</v>
      </c>
      <c r="BQ163" s="8">
        <f t="shared" si="101"/>
        <v>10000</v>
      </c>
      <c r="BR163" s="8">
        <f t="shared" si="102"/>
        <v>0</v>
      </c>
      <c r="BS163" s="8"/>
      <c r="BT163" s="8"/>
      <c r="BU163" s="8"/>
    </row>
    <row r="164" spans="1:73" x14ac:dyDescent="0.2">
      <c r="A164" s="3">
        <v>31</v>
      </c>
      <c r="B164" s="1" t="s">
        <v>38</v>
      </c>
      <c r="C164" s="1"/>
      <c r="D164" s="1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3">
        <f t="shared" si="134"/>
        <v>0</v>
      </c>
      <c r="R164" s="13">
        <f t="shared" si="135"/>
        <v>0</v>
      </c>
      <c r="S164" s="13">
        <f t="shared" si="136"/>
        <v>0</v>
      </c>
      <c r="T164" s="8"/>
      <c r="U164" s="8"/>
      <c r="V164" s="25"/>
      <c r="W164" s="8">
        <v>40000</v>
      </c>
      <c r="X164" s="8">
        <v>10000</v>
      </c>
      <c r="Y164" s="8">
        <v>0</v>
      </c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>
        <f t="shared" si="100"/>
        <v>40000</v>
      </c>
      <c r="BQ164" s="8">
        <f t="shared" si="101"/>
        <v>10000</v>
      </c>
      <c r="BR164" s="8">
        <f t="shared" si="102"/>
        <v>0</v>
      </c>
      <c r="BS164" s="8"/>
      <c r="BT164" s="8"/>
      <c r="BU164" s="8"/>
    </row>
    <row r="165" spans="1:73" ht="22.5" x14ac:dyDescent="0.2">
      <c r="A165" s="22" t="s">
        <v>80</v>
      </c>
      <c r="B165" s="18" t="s">
        <v>81</v>
      </c>
      <c r="C165" s="18"/>
      <c r="D165" s="18"/>
      <c r="E165" s="9">
        <f t="shared" ref="E165" si="176">E166</f>
        <v>0</v>
      </c>
      <c r="F165" s="9">
        <f t="shared" ref="F165" si="177">F166</f>
        <v>0</v>
      </c>
      <c r="G165" s="9">
        <f t="shared" ref="G165" si="178">G166</f>
        <v>0</v>
      </c>
      <c r="H165" s="9">
        <f>H166</f>
        <v>0</v>
      </c>
      <c r="I165" s="9">
        <f t="shared" ref="I165" si="179">I166</f>
        <v>0</v>
      </c>
      <c r="J165" s="9">
        <f t="shared" ref="J165" si="180">J166</f>
        <v>0</v>
      </c>
      <c r="K165" s="9">
        <f t="shared" ref="K165" si="181">K166</f>
        <v>0</v>
      </c>
      <c r="L165" s="9">
        <f t="shared" ref="L165" si="182">L166</f>
        <v>0</v>
      </c>
      <c r="M165" s="9">
        <f t="shared" ref="M165:N165" si="183">M166</f>
        <v>0</v>
      </c>
      <c r="N165" s="9">
        <f t="shared" si="183"/>
        <v>0</v>
      </c>
      <c r="O165" s="9">
        <f t="shared" ref="O165" si="184">O166</f>
        <v>0</v>
      </c>
      <c r="P165" s="9">
        <f t="shared" ref="P165" si="185">P166</f>
        <v>0</v>
      </c>
      <c r="Q165" s="14">
        <f>E165+H165+K165+N165</f>
        <v>0</v>
      </c>
      <c r="R165" s="14">
        <f t="shared" ref="R165:R174" si="186">F165+I165+L165+O165</f>
        <v>0</v>
      </c>
      <c r="S165" s="14">
        <f t="shared" ref="S165:S174" si="187">G165+J165+M165+P165</f>
        <v>0</v>
      </c>
      <c r="T165" s="9"/>
      <c r="U165" s="9"/>
      <c r="V165" s="37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>
        <f t="shared" si="100"/>
        <v>0</v>
      </c>
      <c r="BQ165" s="9">
        <f t="shared" si="101"/>
        <v>0</v>
      </c>
      <c r="BR165" s="9">
        <f t="shared" si="102"/>
        <v>0</v>
      </c>
      <c r="BS165" s="8"/>
      <c r="BT165" s="8"/>
      <c r="BU165" s="8"/>
    </row>
    <row r="166" spans="1:73" x14ac:dyDescent="0.2">
      <c r="A166" s="3">
        <v>581</v>
      </c>
      <c r="B166" s="1" t="s">
        <v>24</v>
      </c>
      <c r="C166" s="1"/>
      <c r="D166" s="1"/>
      <c r="E166" s="8">
        <f t="shared" ref="E166" si="188">E167+E173</f>
        <v>0</v>
      </c>
      <c r="F166" s="8">
        <f t="shared" ref="F166" si="189">F167+F173</f>
        <v>0</v>
      </c>
      <c r="G166" s="8">
        <f t="shared" ref="G166" si="190">G167+G173</f>
        <v>0</v>
      </c>
      <c r="H166" s="10">
        <f>H167+H173</f>
        <v>0</v>
      </c>
      <c r="I166" s="10">
        <f t="shared" ref="I166" si="191">I167+I173</f>
        <v>0</v>
      </c>
      <c r="J166" s="8">
        <f t="shared" ref="J166" si="192">J167+J173</f>
        <v>0</v>
      </c>
      <c r="K166" s="8">
        <f t="shared" ref="K166" si="193">K167+K173</f>
        <v>0</v>
      </c>
      <c r="L166" s="8">
        <f t="shared" ref="L166" si="194">L167+L173</f>
        <v>0</v>
      </c>
      <c r="M166" s="8">
        <f t="shared" ref="M166:N166" si="195">M167+M173</f>
        <v>0</v>
      </c>
      <c r="N166" s="8">
        <f t="shared" si="195"/>
        <v>0</v>
      </c>
      <c r="O166" s="8">
        <f t="shared" ref="O166" si="196">O167+O173</f>
        <v>0</v>
      </c>
      <c r="P166" s="8">
        <f t="shared" ref="P166" si="197">P167+P173</f>
        <v>0</v>
      </c>
      <c r="Q166" s="13">
        <f t="shared" ref="Q166:Q174" si="198">E166+H166+K166+N166</f>
        <v>0</v>
      </c>
      <c r="R166" s="13">
        <f t="shared" si="186"/>
        <v>0</v>
      </c>
      <c r="S166" s="13">
        <f t="shared" si="187"/>
        <v>0</v>
      </c>
      <c r="T166" s="8"/>
      <c r="U166" s="8"/>
      <c r="V166" s="25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>
        <f t="shared" si="100"/>
        <v>0</v>
      </c>
      <c r="BQ166" s="8">
        <f t="shared" si="101"/>
        <v>0</v>
      </c>
      <c r="BR166" s="8">
        <f t="shared" si="102"/>
        <v>0</v>
      </c>
      <c r="BS166" s="8"/>
      <c r="BT166" s="8"/>
      <c r="BU166" s="8"/>
    </row>
    <row r="167" spans="1:73" x14ac:dyDescent="0.2">
      <c r="A167" s="3">
        <v>3</v>
      </c>
      <c r="B167" s="1" t="s">
        <v>56</v>
      </c>
      <c r="C167" s="1"/>
      <c r="D167" s="1"/>
      <c r="E167" s="1"/>
      <c r="F167" s="1"/>
      <c r="G167" s="1"/>
      <c r="H167" s="10"/>
      <c r="I167" s="10"/>
      <c r="J167" s="10"/>
      <c r="K167" s="1"/>
      <c r="L167" s="1"/>
      <c r="M167" s="1"/>
      <c r="N167" s="1"/>
      <c r="O167" s="1"/>
      <c r="P167" s="1"/>
      <c r="Q167" s="13">
        <f t="shared" si="198"/>
        <v>0</v>
      </c>
      <c r="R167" s="13">
        <f t="shared" si="186"/>
        <v>0</v>
      </c>
      <c r="S167" s="13">
        <f t="shared" si="187"/>
        <v>0</v>
      </c>
      <c r="T167" s="8"/>
      <c r="U167" s="8"/>
      <c r="V167" s="25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>
        <f t="shared" si="100"/>
        <v>0</v>
      </c>
      <c r="BQ167" s="8">
        <f t="shared" si="101"/>
        <v>0</v>
      </c>
      <c r="BR167" s="8">
        <f t="shared" si="102"/>
        <v>0</v>
      </c>
      <c r="BS167" s="8"/>
      <c r="BT167" s="8"/>
      <c r="BU167" s="8"/>
    </row>
    <row r="168" spans="1:73" x14ac:dyDescent="0.2">
      <c r="A168" s="3" t="s">
        <v>19</v>
      </c>
      <c r="B168" s="1" t="s">
        <v>38</v>
      </c>
      <c r="C168" s="1"/>
      <c r="D168" s="1"/>
      <c r="E168" s="1"/>
      <c r="F168" s="1"/>
      <c r="G168" s="1"/>
      <c r="H168" s="8"/>
      <c r="I168" s="8"/>
      <c r="J168" s="8"/>
      <c r="K168" s="1"/>
      <c r="L168" s="1"/>
      <c r="M168" s="1"/>
      <c r="N168" s="1"/>
      <c r="O168" s="1"/>
      <c r="P168" s="1"/>
      <c r="Q168" s="13">
        <f t="shared" si="198"/>
        <v>0</v>
      </c>
      <c r="R168" s="13">
        <f t="shared" si="186"/>
        <v>0</v>
      </c>
      <c r="S168" s="13">
        <f t="shared" si="187"/>
        <v>0</v>
      </c>
      <c r="T168" s="8"/>
      <c r="U168" s="8"/>
      <c r="V168" s="25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>
        <f t="shared" si="100"/>
        <v>0</v>
      </c>
      <c r="BQ168" s="8">
        <f t="shared" si="101"/>
        <v>0</v>
      </c>
      <c r="BR168" s="8">
        <f t="shared" si="102"/>
        <v>0</v>
      </c>
      <c r="BS168" s="8"/>
      <c r="BT168" s="8"/>
      <c r="BU168" s="8"/>
    </row>
    <row r="169" spans="1:73" x14ac:dyDescent="0.2">
      <c r="A169" s="3" t="s">
        <v>27</v>
      </c>
      <c r="B169" s="1" t="s">
        <v>37</v>
      </c>
      <c r="C169" s="1"/>
      <c r="D169" s="1"/>
      <c r="E169" s="1"/>
      <c r="F169" s="1"/>
      <c r="G169" s="1"/>
      <c r="H169" s="8"/>
      <c r="I169" s="8"/>
      <c r="J169" s="8"/>
      <c r="K169" s="1"/>
      <c r="L169" s="1"/>
      <c r="M169" s="1"/>
      <c r="N169" s="1"/>
      <c r="O169" s="1"/>
      <c r="P169" s="1"/>
      <c r="Q169" s="13">
        <f t="shared" si="198"/>
        <v>0</v>
      </c>
      <c r="R169" s="13">
        <f t="shared" si="186"/>
        <v>0</v>
      </c>
      <c r="S169" s="13">
        <f t="shared" si="187"/>
        <v>0</v>
      </c>
      <c r="T169" s="8"/>
      <c r="U169" s="8"/>
      <c r="V169" s="25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>
        <f t="shared" si="100"/>
        <v>0</v>
      </c>
      <c r="BQ169" s="8">
        <f t="shared" si="101"/>
        <v>0</v>
      </c>
      <c r="BR169" s="8">
        <f t="shared" si="102"/>
        <v>0</v>
      </c>
      <c r="BS169" s="8"/>
      <c r="BT169" s="8"/>
      <c r="BU169" s="8"/>
    </row>
    <row r="170" spans="1:73" x14ac:dyDescent="0.2">
      <c r="A170" s="3" t="s">
        <v>35</v>
      </c>
      <c r="B170" s="1" t="s">
        <v>45</v>
      </c>
      <c r="C170" s="1"/>
      <c r="D170" s="1"/>
      <c r="E170" s="1"/>
      <c r="F170" s="1"/>
      <c r="G170" s="1"/>
      <c r="H170" s="8"/>
      <c r="I170" s="8"/>
      <c r="J170" s="8"/>
      <c r="K170" s="1"/>
      <c r="L170" s="1"/>
      <c r="M170" s="1"/>
      <c r="N170" s="1"/>
      <c r="O170" s="1"/>
      <c r="P170" s="1"/>
      <c r="Q170" s="13">
        <f t="shared" si="198"/>
        <v>0</v>
      </c>
      <c r="R170" s="13">
        <f t="shared" si="186"/>
        <v>0</v>
      </c>
      <c r="S170" s="13">
        <f t="shared" si="187"/>
        <v>0</v>
      </c>
      <c r="T170" s="8"/>
      <c r="U170" s="8"/>
      <c r="V170" s="25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>
        <f t="shared" si="100"/>
        <v>0</v>
      </c>
      <c r="BQ170" s="8">
        <f t="shared" si="101"/>
        <v>0</v>
      </c>
      <c r="BR170" s="8">
        <f t="shared" si="102"/>
        <v>0</v>
      </c>
      <c r="BS170" s="8"/>
      <c r="BT170" s="8"/>
      <c r="BU170" s="8"/>
    </row>
    <row r="171" spans="1:73" x14ac:dyDescent="0.2">
      <c r="A171" s="3" t="s">
        <v>34</v>
      </c>
      <c r="B171" s="1" t="s">
        <v>43</v>
      </c>
      <c r="C171" s="1"/>
      <c r="D171" s="1"/>
      <c r="E171" s="1"/>
      <c r="F171" s="1"/>
      <c r="G171" s="1"/>
      <c r="H171" s="8"/>
      <c r="I171" s="8"/>
      <c r="J171" s="8"/>
      <c r="K171" s="1"/>
      <c r="L171" s="1"/>
      <c r="M171" s="1"/>
      <c r="N171" s="1"/>
      <c r="O171" s="1"/>
      <c r="P171" s="1"/>
      <c r="Q171" s="13">
        <f t="shared" si="198"/>
        <v>0</v>
      </c>
      <c r="R171" s="13">
        <f t="shared" si="186"/>
        <v>0</v>
      </c>
      <c r="S171" s="13">
        <f t="shared" si="187"/>
        <v>0</v>
      </c>
      <c r="T171" s="8"/>
      <c r="U171" s="8"/>
      <c r="V171" s="25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>
        <f t="shared" si="100"/>
        <v>0</v>
      </c>
      <c r="BQ171" s="8">
        <f t="shared" si="101"/>
        <v>0</v>
      </c>
      <c r="BR171" s="8">
        <f t="shared" si="102"/>
        <v>0</v>
      </c>
      <c r="BS171" s="8"/>
      <c r="BT171" s="8"/>
      <c r="BU171" s="8"/>
    </row>
    <row r="172" spans="1:73" x14ac:dyDescent="0.2">
      <c r="A172" s="3" t="s">
        <v>32</v>
      </c>
      <c r="B172" s="1" t="s">
        <v>44</v>
      </c>
      <c r="C172" s="1"/>
      <c r="D172" s="1"/>
      <c r="E172" s="1"/>
      <c r="F172" s="1"/>
      <c r="G172" s="1"/>
      <c r="H172" s="8"/>
      <c r="I172" s="8"/>
      <c r="J172" s="8"/>
      <c r="K172" s="1"/>
      <c r="L172" s="1"/>
      <c r="M172" s="1"/>
      <c r="N172" s="1"/>
      <c r="O172" s="1"/>
      <c r="P172" s="1"/>
      <c r="Q172" s="13">
        <f t="shared" si="198"/>
        <v>0</v>
      </c>
      <c r="R172" s="13">
        <f t="shared" si="186"/>
        <v>0</v>
      </c>
      <c r="S172" s="13">
        <f t="shared" si="187"/>
        <v>0</v>
      </c>
      <c r="T172" s="8"/>
      <c r="U172" s="8"/>
      <c r="V172" s="25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>
        <f t="shared" si="100"/>
        <v>0</v>
      </c>
      <c r="BQ172" s="8">
        <f t="shared" si="101"/>
        <v>0</v>
      </c>
      <c r="BR172" s="8">
        <f t="shared" si="102"/>
        <v>0</v>
      </c>
      <c r="BS172" s="8"/>
      <c r="BT172" s="8"/>
      <c r="BU172" s="8"/>
    </row>
    <row r="173" spans="1:73" x14ac:dyDescent="0.2">
      <c r="A173" s="3">
        <v>4</v>
      </c>
      <c r="B173" s="1" t="s">
        <v>62</v>
      </c>
      <c r="C173" s="1"/>
      <c r="D173" s="1"/>
      <c r="E173" s="1"/>
      <c r="F173" s="1"/>
      <c r="G173" s="1"/>
      <c r="H173" s="10"/>
      <c r="I173" s="10"/>
      <c r="J173" s="10"/>
      <c r="K173" s="1"/>
      <c r="L173" s="1"/>
      <c r="M173" s="1"/>
      <c r="N173" s="1"/>
      <c r="O173" s="1"/>
      <c r="P173" s="1"/>
      <c r="Q173" s="13">
        <f t="shared" si="198"/>
        <v>0</v>
      </c>
      <c r="R173" s="13">
        <f t="shared" si="186"/>
        <v>0</v>
      </c>
      <c r="S173" s="13">
        <f t="shared" si="187"/>
        <v>0</v>
      </c>
      <c r="T173" s="8"/>
      <c r="U173" s="8"/>
      <c r="V173" s="25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>
        <f t="shared" si="100"/>
        <v>0</v>
      </c>
      <c r="BQ173" s="8">
        <f t="shared" si="101"/>
        <v>0</v>
      </c>
      <c r="BR173" s="8">
        <f t="shared" si="102"/>
        <v>0</v>
      </c>
      <c r="BS173" s="8"/>
      <c r="BT173" s="8"/>
      <c r="BU173" s="8"/>
    </row>
    <row r="174" spans="1:73" x14ac:dyDescent="0.2">
      <c r="A174" s="3" t="s">
        <v>31</v>
      </c>
      <c r="B174" s="1" t="s">
        <v>41</v>
      </c>
      <c r="C174" s="1"/>
      <c r="D174" s="1"/>
      <c r="E174" s="1"/>
      <c r="F174" s="1"/>
      <c r="G174" s="1"/>
      <c r="H174" s="8"/>
      <c r="I174" s="8"/>
      <c r="J174" s="8"/>
      <c r="K174" s="1"/>
      <c r="L174" s="1"/>
      <c r="M174" s="1"/>
      <c r="N174" s="1"/>
      <c r="O174" s="1"/>
      <c r="P174" s="1"/>
      <c r="Q174" s="13">
        <f t="shared" si="198"/>
        <v>0</v>
      </c>
      <c r="R174" s="13">
        <f t="shared" si="186"/>
        <v>0</v>
      </c>
      <c r="S174" s="13">
        <f t="shared" si="187"/>
        <v>0</v>
      </c>
      <c r="T174" s="8"/>
      <c r="U174" s="8"/>
      <c r="V174" s="25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>
        <f t="shared" si="100"/>
        <v>0</v>
      </c>
      <c r="BQ174" s="8">
        <f t="shared" si="101"/>
        <v>0</v>
      </c>
      <c r="BR174" s="8">
        <f t="shared" si="102"/>
        <v>0</v>
      </c>
      <c r="BS174" s="8"/>
      <c r="BT174" s="8"/>
      <c r="BU174" s="8"/>
    </row>
    <row r="175" spans="1:73" x14ac:dyDescent="0.2">
      <c r="A175" s="18" t="s">
        <v>88</v>
      </c>
      <c r="B175" s="18" t="s">
        <v>87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39"/>
      <c r="W175" s="9">
        <v>189267</v>
      </c>
      <c r="X175" s="9">
        <v>42844</v>
      </c>
      <c r="Y175" s="9">
        <v>42844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>
        <v>237068</v>
      </c>
      <c r="AS175" s="9">
        <v>203590</v>
      </c>
      <c r="AT175" s="9">
        <v>41938</v>
      </c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>
        <f t="shared" si="100"/>
        <v>426335</v>
      </c>
      <c r="BQ175" s="9">
        <f t="shared" si="101"/>
        <v>246434</v>
      </c>
      <c r="BR175" s="9">
        <f t="shared" si="102"/>
        <v>84782</v>
      </c>
      <c r="BS175" s="8"/>
      <c r="BT175" s="8"/>
      <c r="BU175" s="8"/>
    </row>
    <row r="176" spans="1:73" x14ac:dyDescent="0.2">
      <c r="A176" s="3">
        <v>51</v>
      </c>
      <c r="B176" s="23" t="s">
        <v>89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6"/>
      <c r="W176" s="8">
        <v>189267</v>
      </c>
      <c r="X176" s="8">
        <v>42844</v>
      </c>
      <c r="Y176" s="8">
        <v>42844</v>
      </c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>
        <f t="shared" si="100"/>
        <v>189267</v>
      </c>
      <c r="BQ176" s="8">
        <f t="shared" si="101"/>
        <v>42844</v>
      </c>
      <c r="BR176" s="8">
        <f t="shared" si="102"/>
        <v>42844</v>
      </c>
      <c r="BS176" s="8"/>
      <c r="BT176" s="8"/>
      <c r="BU176" s="8"/>
    </row>
    <row r="177" spans="1:73" x14ac:dyDescent="0.2">
      <c r="A177" s="3">
        <v>32</v>
      </c>
      <c r="B177" s="23" t="s">
        <v>37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6"/>
      <c r="W177" s="8">
        <v>189267</v>
      </c>
      <c r="X177" s="8">
        <v>42844</v>
      </c>
      <c r="Y177" s="8">
        <v>42844</v>
      </c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>
        <f t="shared" si="100"/>
        <v>189267</v>
      </c>
      <c r="BQ177" s="8">
        <f t="shared" si="101"/>
        <v>42844</v>
      </c>
      <c r="BR177" s="8">
        <f t="shared" si="102"/>
        <v>42844</v>
      </c>
      <c r="BS177" s="8"/>
      <c r="BT177" s="8"/>
      <c r="BU177" s="8"/>
    </row>
    <row r="178" spans="1:73" x14ac:dyDescent="0.2">
      <c r="A178" s="18" t="s">
        <v>115</v>
      </c>
      <c r="B178" s="28" t="s">
        <v>90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39"/>
      <c r="W178" s="9"/>
      <c r="X178" s="9"/>
      <c r="Y178" s="9"/>
      <c r="Z178" s="9">
        <v>60220</v>
      </c>
      <c r="AA178" s="9">
        <v>0</v>
      </c>
      <c r="AB178" s="9">
        <v>0</v>
      </c>
      <c r="AC178" s="9"/>
      <c r="AD178" s="9"/>
      <c r="AE178" s="9"/>
      <c r="AF178" s="9"/>
      <c r="AG178" s="9"/>
      <c r="AH178" s="9"/>
      <c r="AI178" s="9"/>
      <c r="AJ178" s="9"/>
      <c r="AK178" s="9"/>
      <c r="AL178" s="9">
        <v>124451</v>
      </c>
      <c r="AM178" s="9">
        <v>84786</v>
      </c>
      <c r="AN178" s="9">
        <v>45121</v>
      </c>
      <c r="AO178" s="9"/>
      <c r="AP178" s="9"/>
      <c r="AQ178" s="9"/>
      <c r="AR178" s="9"/>
      <c r="AS178" s="9"/>
      <c r="AT178" s="9"/>
      <c r="AU178" s="9">
        <v>168389</v>
      </c>
      <c r="AV178" s="9">
        <v>0</v>
      </c>
      <c r="AW178" s="9">
        <v>0</v>
      </c>
      <c r="AX178" s="9"/>
      <c r="AY178" s="9"/>
      <c r="AZ178" s="9"/>
      <c r="BA178" s="9"/>
      <c r="BB178" s="9"/>
      <c r="BC178" s="9"/>
      <c r="BD178" s="9">
        <v>115193</v>
      </c>
      <c r="BE178" s="9">
        <v>66201</v>
      </c>
      <c r="BF178" s="9">
        <v>57467</v>
      </c>
      <c r="BG178" s="9">
        <v>29500</v>
      </c>
      <c r="BH178" s="9">
        <v>19000</v>
      </c>
      <c r="BI178" s="9">
        <v>0</v>
      </c>
      <c r="BJ178" s="9">
        <v>62375</v>
      </c>
      <c r="BK178" s="9">
        <v>14500</v>
      </c>
      <c r="BL178" s="9">
        <v>4000</v>
      </c>
      <c r="BM178" s="9">
        <v>0</v>
      </c>
      <c r="BN178" s="9">
        <v>30600</v>
      </c>
      <c r="BO178" s="9">
        <v>15300</v>
      </c>
      <c r="BP178" s="9">
        <f t="shared" si="100"/>
        <v>560128</v>
      </c>
      <c r="BQ178" s="9">
        <f t="shared" si="101"/>
        <v>215087</v>
      </c>
      <c r="BR178" s="9">
        <f t="shared" si="102"/>
        <v>121888</v>
      </c>
      <c r="BS178" s="8"/>
      <c r="BT178" s="8"/>
      <c r="BU178" s="8"/>
    </row>
    <row r="179" spans="1:73" x14ac:dyDescent="0.2">
      <c r="A179" s="3">
        <v>43</v>
      </c>
      <c r="B179" s="1" t="s">
        <v>14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6"/>
      <c r="W179" s="8"/>
      <c r="X179" s="8"/>
      <c r="Y179" s="8"/>
      <c r="Z179" s="8">
        <v>42000</v>
      </c>
      <c r="AA179" s="8">
        <v>0</v>
      </c>
      <c r="AB179" s="8">
        <v>0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>
        <v>5010</v>
      </c>
      <c r="BH179" s="8">
        <v>4650</v>
      </c>
      <c r="BI179" s="8">
        <v>0</v>
      </c>
      <c r="BJ179" s="8"/>
      <c r="BK179" s="8"/>
      <c r="BL179" s="8"/>
      <c r="BM179" s="8"/>
      <c r="BN179" s="8"/>
      <c r="BO179" s="8"/>
      <c r="BP179" s="8">
        <f t="shared" si="100"/>
        <v>47010</v>
      </c>
      <c r="BQ179" s="8">
        <f t="shared" si="101"/>
        <v>4650</v>
      </c>
      <c r="BR179" s="8">
        <f t="shared" si="102"/>
        <v>0</v>
      </c>
      <c r="BS179" s="8"/>
      <c r="BT179" s="8"/>
      <c r="BU179" s="8"/>
    </row>
    <row r="180" spans="1:73" x14ac:dyDescent="0.2">
      <c r="A180" s="3">
        <v>3</v>
      </c>
      <c r="B180" s="1" t="s">
        <v>56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6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>
        <v>4910</v>
      </c>
      <c r="BH180" s="8">
        <v>4650</v>
      </c>
      <c r="BI180" s="8">
        <v>0</v>
      </c>
      <c r="BJ180" s="8"/>
      <c r="BK180" s="8"/>
      <c r="BL180" s="8"/>
      <c r="BM180" s="8"/>
      <c r="BN180" s="8"/>
      <c r="BO180" s="8"/>
      <c r="BP180" s="8">
        <f t="shared" si="100"/>
        <v>4910</v>
      </c>
      <c r="BQ180" s="8">
        <f t="shared" si="101"/>
        <v>4650</v>
      </c>
      <c r="BR180" s="8">
        <f t="shared" si="102"/>
        <v>0</v>
      </c>
      <c r="BS180" s="8"/>
      <c r="BT180" s="8"/>
      <c r="BU180" s="8"/>
    </row>
    <row r="181" spans="1:73" x14ac:dyDescent="0.2">
      <c r="A181" s="3">
        <v>31</v>
      </c>
      <c r="B181" s="1" t="s">
        <v>38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6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>
        <v>500</v>
      </c>
      <c r="BH181" s="8">
        <v>0</v>
      </c>
      <c r="BI181" s="8">
        <v>0</v>
      </c>
      <c r="BJ181" s="8"/>
      <c r="BK181" s="8"/>
      <c r="BL181" s="8"/>
      <c r="BM181" s="8"/>
      <c r="BN181" s="8"/>
      <c r="BO181" s="8"/>
      <c r="BP181" s="8">
        <f t="shared" si="100"/>
        <v>500</v>
      </c>
      <c r="BQ181" s="8">
        <f t="shared" si="101"/>
        <v>0</v>
      </c>
      <c r="BR181" s="8">
        <f t="shared" si="102"/>
        <v>0</v>
      </c>
      <c r="BS181" s="8"/>
      <c r="BT181" s="8"/>
      <c r="BU181" s="8"/>
    </row>
    <row r="182" spans="1:73" x14ac:dyDescent="0.2">
      <c r="A182" s="3">
        <v>32</v>
      </c>
      <c r="B182" s="1" t="s">
        <v>37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6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>
        <v>4410</v>
      </c>
      <c r="BH182" s="8">
        <v>4650</v>
      </c>
      <c r="BI182" s="8">
        <v>0</v>
      </c>
      <c r="BJ182" s="8"/>
      <c r="BK182" s="8"/>
      <c r="BL182" s="8"/>
      <c r="BM182" s="8"/>
      <c r="BN182" s="8"/>
      <c r="BO182" s="8"/>
      <c r="BP182" s="8">
        <f t="shared" si="100"/>
        <v>4410</v>
      </c>
      <c r="BQ182" s="8">
        <f t="shared" si="101"/>
        <v>4650</v>
      </c>
      <c r="BR182" s="8">
        <f t="shared" si="102"/>
        <v>0</v>
      </c>
      <c r="BS182" s="8"/>
      <c r="BT182" s="8"/>
      <c r="BU182" s="8"/>
    </row>
    <row r="183" spans="1:73" x14ac:dyDescent="0.2">
      <c r="A183" s="3">
        <v>34</v>
      </c>
      <c r="B183" s="1" t="s">
        <v>39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6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>
        <f t="shared" si="100"/>
        <v>0</v>
      </c>
      <c r="BQ183" s="8">
        <f t="shared" si="101"/>
        <v>0</v>
      </c>
      <c r="BR183" s="8">
        <f t="shared" si="102"/>
        <v>0</v>
      </c>
      <c r="BS183" s="8"/>
      <c r="BT183" s="8"/>
      <c r="BU183" s="8"/>
    </row>
    <row r="184" spans="1:73" x14ac:dyDescent="0.2">
      <c r="A184" s="3" t="s">
        <v>91</v>
      </c>
      <c r="B184" s="1" t="s">
        <v>62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6"/>
      <c r="W184" s="8"/>
      <c r="X184" s="8"/>
      <c r="Y184" s="8"/>
      <c r="Z184" s="8">
        <v>42000</v>
      </c>
      <c r="AA184" s="8">
        <v>0</v>
      </c>
      <c r="AB184" s="8">
        <v>0</v>
      </c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>
        <v>100</v>
      </c>
      <c r="BH184" s="8"/>
      <c r="BI184" s="8"/>
      <c r="BJ184" s="8"/>
      <c r="BK184" s="8"/>
      <c r="BL184" s="8"/>
      <c r="BM184" s="8"/>
      <c r="BN184" s="8"/>
      <c r="BO184" s="8"/>
      <c r="BP184" s="8">
        <f t="shared" si="100"/>
        <v>42100</v>
      </c>
      <c r="BQ184" s="8">
        <f t="shared" si="101"/>
        <v>0</v>
      </c>
      <c r="BR184" s="8">
        <f t="shared" si="102"/>
        <v>0</v>
      </c>
      <c r="BS184" s="8"/>
      <c r="BT184" s="8"/>
      <c r="BU184" s="8"/>
    </row>
    <row r="185" spans="1:73" x14ac:dyDescent="0.2">
      <c r="A185" s="3">
        <v>42</v>
      </c>
      <c r="B185" s="1" t="s">
        <v>108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6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>
        <v>100</v>
      </c>
      <c r="BH185" s="8"/>
      <c r="BI185" s="8"/>
      <c r="BJ185" s="8"/>
      <c r="BK185" s="8"/>
      <c r="BL185" s="8"/>
      <c r="BM185" s="8"/>
      <c r="BN185" s="8"/>
      <c r="BO185" s="8"/>
      <c r="BP185" s="8">
        <f t="shared" si="100"/>
        <v>100</v>
      </c>
      <c r="BQ185" s="8">
        <f t="shared" si="101"/>
        <v>0</v>
      </c>
      <c r="BR185" s="8">
        <f t="shared" si="102"/>
        <v>0</v>
      </c>
      <c r="BS185" s="8"/>
      <c r="BT185" s="8"/>
      <c r="BU185" s="8"/>
    </row>
    <row r="186" spans="1:73" x14ac:dyDescent="0.2">
      <c r="A186" s="3" t="s">
        <v>33</v>
      </c>
      <c r="B186" s="1" t="s">
        <v>42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6"/>
      <c r="W186" s="8"/>
      <c r="X186" s="8"/>
      <c r="Y186" s="8"/>
      <c r="Z186" s="8">
        <v>42000</v>
      </c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>
        <f t="shared" si="100"/>
        <v>42000</v>
      </c>
      <c r="BQ186" s="8">
        <f t="shared" si="101"/>
        <v>0</v>
      </c>
      <c r="BR186" s="8">
        <f t="shared" si="102"/>
        <v>0</v>
      </c>
      <c r="BS186" s="8"/>
      <c r="BT186" s="8"/>
      <c r="BU186" s="8"/>
    </row>
    <row r="187" spans="1:73" x14ac:dyDescent="0.2">
      <c r="A187" s="3">
        <v>52</v>
      </c>
      <c r="B187" s="1" t="s">
        <v>17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6"/>
      <c r="W187" s="8"/>
      <c r="X187" s="8"/>
      <c r="Y187" s="8"/>
      <c r="Z187" s="8">
        <v>5000</v>
      </c>
      <c r="AA187" s="8">
        <v>0</v>
      </c>
      <c r="AB187" s="8">
        <v>0</v>
      </c>
      <c r="AC187" s="8"/>
      <c r="AD187" s="8"/>
      <c r="AE187" s="8"/>
      <c r="AF187" s="8"/>
      <c r="AG187" s="8"/>
      <c r="AH187" s="8"/>
      <c r="AI187" s="8"/>
      <c r="AJ187" s="8"/>
      <c r="AK187" s="8"/>
      <c r="AL187" s="8">
        <v>99330</v>
      </c>
      <c r="AM187" s="8">
        <v>59665</v>
      </c>
      <c r="AN187" s="8">
        <v>20000</v>
      </c>
      <c r="AO187" s="8"/>
      <c r="AP187" s="8"/>
      <c r="AQ187" s="8"/>
      <c r="AR187" s="8">
        <v>43837</v>
      </c>
      <c r="AS187" s="8">
        <v>19003</v>
      </c>
      <c r="AT187" s="8">
        <v>0</v>
      </c>
      <c r="AU187" s="8">
        <v>111000</v>
      </c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>
        <v>4240</v>
      </c>
      <c r="BH187" s="8"/>
      <c r="BI187" s="8"/>
      <c r="BJ187" s="8"/>
      <c r="BK187" s="8"/>
      <c r="BL187" s="8"/>
      <c r="BM187" s="8"/>
      <c r="BN187" s="8"/>
      <c r="BO187" s="8"/>
      <c r="BP187" s="8">
        <f t="shared" si="100"/>
        <v>263407</v>
      </c>
      <c r="BQ187" s="8">
        <f t="shared" si="101"/>
        <v>78668</v>
      </c>
      <c r="BR187" s="8">
        <f t="shared" si="102"/>
        <v>20000</v>
      </c>
      <c r="BS187" s="8"/>
      <c r="BT187" s="8"/>
      <c r="BU187" s="8"/>
    </row>
    <row r="188" spans="1:73" x14ac:dyDescent="0.2">
      <c r="A188" s="3">
        <v>3</v>
      </c>
      <c r="B188" s="1" t="s">
        <v>56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6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>
        <v>99330</v>
      </c>
      <c r="AM188" s="8">
        <v>59665</v>
      </c>
      <c r="AN188" s="8">
        <v>20000</v>
      </c>
      <c r="AO188" s="8"/>
      <c r="AP188" s="8"/>
      <c r="AQ188" s="8"/>
      <c r="AR188" s="8">
        <v>43837</v>
      </c>
      <c r="AS188" s="8">
        <v>19003</v>
      </c>
      <c r="AT188" s="8">
        <v>0</v>
      </c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>
        <v>4240</v>
      </c>
      <c r="BH188" s="8"/>
      <c r="BI188" s="8"/>
      <c r="BJ188" s="8"/>
      <c r="BK188" s="8"/>
      <c r="BL188" s="8"/>
      <c r="BM188" s="8"/>
      <c r="BN188" s="8"/>
      <c r="BO188" s="8"/>
      <c r="BP188" s="8">
        <f t="shared" si="100"/>
        <v>147407</v>
      </c>
      <c r="BQ188" s="8">
        <f t="shared" si="101"/>
        <v>78668</v>
      </c>
      <c r="BR188" s="8">
        <f t="shared" si="102"/>
        <v>20000</v>
      </c>
      <c r="BS188" s="8"/>
      <c r="BT188" s="8"/>
      <c r="BU188" s="8"/>
    </row>
    <row r="189" spans="1:73" x14ac:dyDescent="0.2">
      <c r="A189" s="3">
        <v>31</v>
      </c>
      <c r="B189" s="1" t="s">
        <v>38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6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>
        <v>2000</v>
      </c>
      <c r="BH189" s="8"/>
      <c r="BI189" s="8"/>
      <c r="BJ189" s="8"/>
      <c r="BK189" s="8"/>
      <c r="BL189" s="8"/>
      <c r="BM189" s="8"/>
      <c r="BN189" s="8"/>
      <c r="BO189" s="8"/>
      <c r="BP189" s="8">
        <f t="shared" si="100"/>
        <v>2000</v>
      </c>
      <c r="BQ189" s="8">
        <f t="shared" si="101"/>
        <v>0</v>
      </c>
      <c r="BR189" s="8">
        <f t="shared" si="102"/>
        <v>0</v>
      </c>
      <c r="BS189" s="8"/>
      <c r="BT189" s="8"/>
      <c r="BU189" s="8"/>
    </row>
    <row r="190" spans="1:73" x14ac:dyDescent="0.2">
      <c r="A190" s="3">
        <v>32</v>
      </c>
      <c r="B190" s="1" t="s">
        <v>37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6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>
        <v>99330</v>
      </c>
      <c r="AM190" s="8">
        <v>59665</v>
      </c>
      <c r="AN190" s="8">
        <v>20000</v>
      </c>
      <c r="AO190" s="8"/>
      <c r="AP190" s="8"/>
      <c r="AQ190" s="8"/>
      <c r="AR190" s="8">
        <v>43837</v>
      </c>
      <c r="AS190" s="8">
        <v>19003</v>
      </c>
      <c r="AT190" s="8">
        <v>0</v>
      </c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>
        <v>2240</v>
      </c>
      <c r="BH190" s="8"/>
      <c r="BI190" s="8"/>
      <c r="BJ190" s="8"/>
      <c r="BK190" s="8"/>
      <c r="BL190" s="8"/>
      <c r="BM190" s="8"/>
      <c r="BN190" s="8"/>
      <c r="BO190" s="8"/>
      <c r="BP190" s="8">
        <f t="shared" si="100"/>
        <v>145407</v>
      </c>
      <c r="BQ190" s="8">
        <f t="shared" si="101"/>
        <v>78668</v>
      </c>
      <c r="BR190" s="8">
        <f t="shared" si="102"/>
        <v>20000</v>
      </c>
      <c r="BS190" s="8"/>
      <c r="BT190" s="8"/>
      <c r="BU190" s="8"/>
    </row>
    <row r="191" spans="1:73" x14ac:dyDescent="0.2">
      <c r="A191" s="3" t="s">
        <v>91</v>
      </c>
      <c r="B191" s="1" t="s">
        <v>62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6"/>
      <c r="W191" s="8"/>
      <c r="X191" s="8"/>
      <c r="Y191" s="8"/>
      <c r="Z191" s="8">
        <v>5000</v>
      </c>
      <c r="AA191" s="8">
        <v>0</v>
      </c>
      <c r="AB191" s="8">
        <v>0</v>
      </c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>
        <f t="shared" si="100"/>
        <v>5000</v>
      </c>
      <c r="BQ191" s="8">
        <f t="shared" si="101"/>
        <v>0</v>
      </c>
      <c r="BR191" s="8">
        <f t="shared" si="102"/>
        <v>0</v>
      </c>
      <c r="BS191" s="8"/>
      <c r="BT191" s="8"/>
      <c r="BU191" s="8"/>
    </row>
    <row r="192" spans="1:73" x14ac:dyDescent="0.2">
      <c r="A192" s="3">
        <v>42</v>
      </c>
      <c r="B192" s="1" t="s">
        <v>41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6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>
        <v>111000</v>
      </c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>
        <f t="shared" si="100"/>
        <v>111000</v>
      </c>
      <c r="BQ192" s="8">
        <f t="shared" si="101"/>
        <v>0</v>
      </c>
      <c r="BR192" s="8">
        <f t="shared" si="102"/>
        <v>0</v>
      </c>
      <c r="BS192" s="8"/>
      <c r="BT192" s="8"/>
      <c r="BU192" s="8"/>
    </row>
    <row r="193" spans="1:73" x14ac:dyDescent="0.2">
      <c r="A193" s="3" t="s">
        <v>33</v>
      </c>
      <c r="B193" s="1" t="s">
        <v>42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6"/>
      <c r="W193" s="8"/>
      <c r="X193" s="8"/>
      <c r="Y193" s="8"/>
      <c r="Z193" s="8">
        <v>5000</v>
      </c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>
        <f t="shared" si="100"/>
        <v>5000</v>
      </c>
      <c r="BQ193" s="8">
        <f t="shared" si="101"/>
        <v>0</v>
      </c>
      <c r="BR193" s="8">
        <f t="shared" si="102"/>
        <v>0</v>
      </c>
      <c r="BS193" s="8"/>
      <c r="BT193" s="8"/>
      <c r="BU193" s="8"/>
    </row>
    <row r="194" spans="1:73" x14ac:dyDescent="0.2">
      <c r="A194" s="3">
        <v>51</v>
      </c>
      <c r="B194" s="1" t="s">
        <v>92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6"/>
      <c r="W194" s="8"/>
      <c r="X194" s="8"/>
      <c r="Y194" s="8"/>
      <c r="Z194" s="8">
        <v>13220</v>
      </c>
      <c r="AA194" s="8">
        <v>0</v>
      </c>
      <c r="AB194" s="8">
        <v>0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8">
        <v>25121</v>
      </c>
      <c r="AM194" s="8">
        <v>25121</v>
      </c>
      <c r="AN194" s="8">
        <v>25121</v>
      </c>
      <c r="AO194" s="8"/>
      <c r="AP194" s="8"/>
      <c r="AQ194" s="8"/>
      <c r="AR194" s="8">
        <v>128179</v>
      </c>
      <c r="AS194" s="8">
        <v>128650</v>
      </c>
      <c r="AT194" s="8">
        <v>14830</v>
      </c>
      <c r="AU194" s="8">
        <v>57389</v>
      </c>
      <c r="AV194" s="8"/>
      <c r="AW194" s="8"/>
      <c r="AX194" s="8"/>
      <c r="AY194" s="8"/>
      <c r="AZ194" s="8"/>
      <c r="BA194" s="8"/>
      <c r="BB194" s="8"/>
      <c r="BC194" s="8"/>
      <c r="BD194" s="8">
        <v>115193</v>
      </c>
      <c r="BE194" s="8">
        <v>66201</v>
      </c>
      <c r="BF194" s="8">
        <v>57467</v>
      </c>
      <c r="BG194" s="8">
        <v>20250</v>
      </c>
      <c r="BH194" s="8">
        <v>14350</v>
      </c>
      <c r="BI194" s="8">
        <v>0</v>
      </c>
      <c r="BJ194" s="8">
        <v>62375</v>
      </c>
      <c r="BK194" s="8">
        <v>14500</v>
      </c>
      <c r="BL194" s="8">
        <v>4000</v>
      </c>
      <c r="BM194" s="8">
        <v>0</v>
      </c>
      <c r="BN194" s="8">
        <v>30600</v>
      </c>
      <c r="BO194" s="8">
        <v>15300</v>
      </c>
      <c r="BP194" s="8">
        <f t="shared" si="100"/>
        <v>421727</v>
      </c>
      <c r="BQ194" s="8">
        <f t="shared" si="101"/>
        <v>279422</v>
      </c>
      <c r="BR194" s="8">
        <f t="shared" si="102"/>
        <v>116718</v>
      </c>
      <c r="BS194" s="8"/>
      <c r="BT194" s="8"/>
      <c r="BU194" s="8"/>
    </row>
    <row r="195" spans="1:73" x14ac:dyDescent="0.2">
      <c r="A195" s="3" t="s">
        <v>93</v>
      </c>
      <c r="B195" s="1" t="s">
        <v>56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6"/>
      <c r="W195" s="8"/>
      <c r="X195" s="8"/>
      <c r="Y195" s="8"/>
      <c r="Z195" s="8">
        <v>13220</v>
      </c>
      <c r="AA195" s="8">
        <v>0</v>
      </c>
      <c r="AB195" s="8">
        <v>0</v>
      </c>
      <c r="AC195" s="8"/>
      <c r="AD195" s="8"/>
      <c r="AE195" s="8"/>
      <c r="AF195" s="8"/>
      <c r="AG195" s="8"/>
      <c r="AH195" s="8"/>
      <c r="AI195" s="8"/>
      <c r="AJ195" s="8"/>
      <c r="AK195" s="8"/>
      <c r="AL195" s="8">
        <v>25121</v>
      </c>
      <c r="AM195" s="8">
        <v>25121</v>
      </c>
      <c r="AN195" s="8">
        <v>25121</v>
      </c>
      <c r="AO195" s="8"/>
      <c r="AP195" s="8"/>
      <c r="AQ195" s="8"/>
      <c r="AR195" s="8">
        <v>77379</v>
      </c>
      <c r="AS195" s="8">
        <v>42650</v>
      </c>
      <c r="AT195" s="8">
        <v>14830</v>
      </c>
      <c r="AU195" s="8">
        <v>30000</v>
      </c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>
        <v>20250</v>
      </c>
      <c r="BH195" s="8">
        <v>14350</v>
      </c>
      <c r="BI195" s="8">
        <v>0</v>
      </c>
      <c r="BJ195" s="8">
        <v>62375</v>
      </c>
      <c r="BK195" s="8">
        <v>14500</v>
      </c>
      <c r="BL195" s="8">
        <v>4000</v>
      </c>
      <c r="BM195" s="8"/>
      <c r="BN195" s="8"/>
      <c r="BO195" s="8"/>
      <c r="BP195" s="8">
        <f t="shared" si="100"/>
        <v>228345</v>
      </c>
      <c r="BQ195" s="8">
        <f t="shared" si="101"/>
        <v>96621</v>
      </c>
      <c r="BR195" s="8">
        <f t="shared" si="102"/>
        <v>43951</v>
      </c>
      <c r="BS195" s="8"/>
      <c r="BT195" s="8"/>
      <c r="BU195" s="8"/>
    </row>
    <row r="196" spans="1:73" x14ac:dyDescent="0.2">
      <c r="A196" s="3" t="s">
        <v>19</v>
      </c>
      <c r="B196" s="1" t="s">
        <v>38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6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>
        <v>9463</v>
      </c>
      <c r="AS196" s="8">
        <v>0</v>
      </c>
      <c r="AT196" s="8">
        <v>0</v>
      </c>
      <c r="AU196" s="8">
        <v>30000</v>
      </c>
      <c r="AV196" s="8"/>
      <c r="AW196" s="8"/>
      <c r="AX196" s="8"/>
      <c r="AY196" s="8"/>
      <c r="AZ196" s="8"/>
      <c r="BA196" s="8"/>
      <c r="BB196" s="8"/>
      <c r="BC196" s="8"/>
      <c r="BD196" s="8">
        <v>34752</v>
      </c>
      <c r="BE196" s="8">
        <v>34752</v>
      </c>
      <c r="BF196" s="8">
        <v>26501</v>
      </c>
      <c r="BG196" s="8"/>
      <c r="BH196" s="8"/>
      <c r="BI196" s="8"/>
      <c r="BJ196" s="8"/>
      <c r="BK196" s="8"/>
      <c r="BL196" s="8"/>
      <c r="BM196" s="8"/>
      <c r="BN196" s="8"/>
      <c r="BO196" s="8"/>
      <c r="BP196" s="8">
        <f t="shared" si="100"/>
        <v>74215</v>
      </c>
      <c r="BQ196" s="8">
        <f t="shared" si="101"/>
        <v>34752</v>
      </c>
      <c r="BR196" s="8">
        <f t="shared" si="102"/>
        <v>26501</v>
      </c>
      <c r="BS196" s="8"/>
      <c r="BT196" s="8"/>
      <c r="BU196" s="8"/>
    </row>
    <row r="197" spans="1:73" x14ac:dyDescent="0.2">
      <c r="A197" s="3" t="s">
        <v>27</v>
      </c>
      <c r="B197" s="1" t="s">
        <v>37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6"/>
      <c r="W197" s="8"/>
      <c r="X197" s="8"/>
      <c r="Y197" s="8"/>
      <c r="Z197" s="8">
        <v>13220</v>
      </c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>
        <v>25121</v>
      </c>
      <c r="AM197" s="8">
        <v>25121</v>
      </c>
      <c r="AN197" s="8">
        <v>25121</v>
      </c>
      <c r="AO197" s="8"/>
      <c r="AP197" s="8"/>
      <c r="AQ197" s="8"/>
      <c r="AR197" s="8">
        <v>67916</v>
      </c>
      <c r="AS197" s="8">
        <v>42650</v>
      </c>
      <c r="AT197" s="8">
        <v>14830</v>
      </c>
      <c r="AU197" s="8"/>
      <c r="AV197" s="8"/>
      <c r="AW197" s="8"/>
      <c r="AX197" s="8"/>
      <c r="AY197" s="8"/>
      <c r="AZ197" s="8"/>
      <c r="BA197" s="8"/>
      <c r="BB197" s="8"/>
      <c r="BC197" s="8"/>
      <c r="BD197" s="8">
        <v>59410</v>
      </c>
      <c r="BE197" s="8">
        <v>31449</v>
      </c>
      <c r="BF197" s="8">
        <v>30966</v>
      </c>
      <c r="BG197" s="8">
        <v>20250</v>
      </c>
      <c r="BH197" s="8">
        <v>14350</v>
      </c>
      <c r="BI197" s="8">
        <v>0</v>
      </c>
      <c r="BJ197" s="8">
        <v>62375</v>
      </c>
      <c r="BK197" s="8">
        <v>14500</v>
      </c>
      <c r="BL197" s="8">
        <v>4000</v>
      </c>
      <c r="BM197" s="8">
        <v>0</v>
      </c>
      <c r="BN197" s="8">
        <v>30600</v>
      </c>
      <c r="BO197" s="8">
        <v>15300</v>
      </c>
      <c r="BP197" s="8">
        <f t="shared" si="100"/>
        <v>248292</v>
      </c>
      <c r="BQ197" s="8">
        <f t="shared" si="101"/>
        <v>158670</v>
      </c>
      <c r="BR197" s="8">
        <f t="shared" si="102"/>
        <v>90217</v>
      </c>
      <c r="BS197" s="8"/>
      <c r="BT197" s="8"/>
      <c r="BU197" s="8"/>
    </row>
    <row r="198" spans="1:73" x14ac:dyDescent="0.2">
      <c r="A198" s="3">
        <v>35</v>
      </c>
      <c r="B198" s="1" t="s">
        <v>45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6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>
        <v>1934</v>
      </c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>
        <f t="shared" si="100"/>
        <v>1934</v>
      </c>
      <c r="BQ198" s="8">
        <f t="shared" si="101"/>
        <v>0</v>
      </c>
      <c r="BR198" s="8">
        <f t="shared" si="102"/>
        <v>0</v>
      </c>
      <c r="BS198" s="8"/>
      <c r="BT198" s="8"/>
      <c r="BU198" s="8"/>
    </row>
    <row r="199" spans="1:73" x14ac:dyDescent="0.2">
      <c r="A199" s="3">
        <v>36</v>
      </c>
      <c r="B199" s="1" t="s">
        <v>43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6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>
        <v>19097</v>
      </c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>
        <f t="shared" si="100"/>
        <v>19097</v>
      </c>
      <c r="BQ199" s="8">
        <f t="shared" si="101"/>
        <v>0</v>
      </c>
      <c r="BR199" s="8">
        <f t="shared" si="102"/>
        <v>0</v>
      </c>
      <c r="BS199" s="8"/>
      <c r="BT199" s="8"/>
      <c r="BU199" s="8"/>
    </row>
    <row r="200" spans="1:73" x14ac:dyDescent="0.2">
      <c r="A200" s="3">
        <v>4</v>
      </c>
      <c r="B200" s="1" t="s">
        <v>62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6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>
        <v>50800</v>
      </c>
      <c r="AS200" s="8">
        <v>86000</v>
      </c>
      <c r="AT200" s="8">
        <v>0</v>
      </c>
      <c r="AU200" s="8">
        <v>27389</v>
      </c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>
        <v>5700</v>
      </c>
      <c r="BK200" s="8"/>
      <c r="BL200" s="8"/>
      <c r="BM200" s="8"/>
      <c r="BN200" s="8"/>
      <c r="BO200" s="8"/>
      <c r="BP200" s="8">
        <f t="shared" ref="BP200:BP221" si="199">Q200+T200+W200+Z200+AC200+AF200+AI200+AL200+AO200+AR200+AU200+AX200+BA200+BD200+BG200+BJ200+BM200</f>
        <v>83889</v>
      </c>
      <c r="BQ200" s="8">
        <f t="shared" ref="BQ200:BQ221" si="200">R200+U200+X200+AA200+AD200+AG200+AJ200+AM200+AP200+AS200+AV200+AY200+BB200+BE200+BH200+BK200+BN200</f>
        <v>86000</v>
      </c>
      <c r="BR200" s="8">
        <f t="shared" ref="BR200:BR221" si="201">S200+V200+Y200+AB200+AE200+AH200+AK200+AN200+AQ200+AT200+AW200+AZ200+BC200+BF200+BI200+BL200+BO200</f>
        <v>0</v>
      </c>
      <c r="BS200" s="8"/>
      <c r="BT200" s="8"/>
      <c r="BU200" s="8"/>
    </row>
    <row r="201" spans="1:73" x14ac:dyDescent="0.2">
      <c r="A201" s="3">
        <v>41</v>
      </c>
      <c r="B201" s="1" t="s">
        <v>48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6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>
        <v>25500</v>
      </c>
      <c r="AS201" s="8">
        <v>0</v>
      </c>
      <c r="AT201" s="8">
        <v>0</v>
      </c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>
        <f t="shared" si="199"/>
        <v>25500</v>
      </c>
      <c r="BQ201" s="8">
        <f t="shared" si="200"/>
        <v>0</v>
      </c>
      <c r="BR201" s="8">
        <f t="shared" si="201"/>
        <v>0</v>
      </c>
      <c r="BS201" s="8"/>
      <c r="BT201" s="8"/>
      <c r="BU201" s="8"/>
    </row>
    <row r="202" spans="1:73" x14ac:dyDescent="0.2">
      <c r="A202" s="3">
        <v>42</v>
      </c>
      <c r="B202" s="1" t="s">
        <v>41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6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>
        <v>25300</v>
      </c>
      <c r="AS202" s="8">
        <v>86000</v>
      </c>
      <c r="AT202" s="8">
        <v>0</v>
      </c>
      <c r="AU202" s="8">
        <v>27389</v>
      </c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>
        <v>900</v>
      </c>
      <c r="BH202" s="8"/>
      <c r="BI202" s="8"/>
      <c r="BJ202" s="8">
        <v>5700</v>
      </c>
      <c r="BK202" s="8"/>
      <c r="BL202" s="8"/>
      <c r="BM202" s="8"/>
      <c r="BN202" s="8"/>
      <c r="BO202" s="8"/>
      <c r="BP202" s="8">
        <f t="shared" si="199"/>
        <v>59289</v>
      </c>
      <c r="BQ202" s="8">
        <f t="shared" si="200"/>
        <v>86000</v>
      </c>
      <c r="BR202" s="8">
        <f t="shared" si="201"/>
        <v>0</v>
      </c>
      <c r="BS202" s="8"/>
      <c r="BT202" s="8"/>
      <c r="BU202" s="8"/>
    </row>
    <row r="203" spans="1:73" x14ac:dyDescent="0.2">
      <c r="A203" s="3">
        <v>45</v>
      </c>
      <c r="B203" s="1" t="s">
        <v>42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6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>
        <v>0</v>
      </c>
      <c r="AS203" s="8">
        <v>0</v>
      </c>
      <c r="AT203" s="8">
        <v>0</v>
      </c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>
        <f t="shared" si="199"/>
        <v>0</v>
      </c>
      <c r="BQ203" s="8">
        <f t="shared" si="200"/>
        <v>0</v>
      </c>
      <c r="BR203" s="8">
        <f t="shared" si="201"/>
        <v>0</v>
      </c>
      <c r="BS203" s="8"/>
      <c r="BT203" s="8"/>
      <c r="BU203" s="8"/>
    </row>
    <row r="204" spans="1:73" x14ac:dyDescent="0.2">
      <c r="A204" s="3">
        <v>61</v>
      </c>
      <c r="B204" s="1" t="s">
        <v>18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6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>
        <v>65052</v>
      </c>
      <c r="AS204" s="8">
        <v>55937</v>
      </c>
      <c r="AT204" s="8">
        <v>27108</v>
      </c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>
        <f t="shared" si="199"/>
        <v>65052</v>
      </c>
      <c r="BQ204" s="8">
        <f t="shared" si="200"/>
        <v>55937</v>
      </c>
      <c r="BR204" s="8">
        <f t="shared" si="201"/>
        <v>27108</v>
      </c>
      <c r="BS204" s="8"/>
      <c r="BT204" s="8"/>
      <c r="BU204" s="8"/>
    </row>
    <row r="205" spans="1:73" x14ac:dyDescent="0.2">
      <c r="A205" s="3" t="s">
        <v>93</v>
      </c>
      <c r="B205" s="1" t="s">
        <v>56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6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>
        <v>65052</v>
      </c>
      <c r="AS205" s="8">
        <v>55937</v>
      </c>
      <c r="AT205" s="8">
        <v>27108</v>
      </c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>
        <f t="shared" si="199"/>
        <v>65052</v>
      </c>
      <c r="BQ205" s="8">
        <f t="shared" si="200"/>
        <v>55937</v>
      </c>
      <c r="BR205" s="8">
        <f t="shared" si="201"/>
        <v>27108</v>
      </c>
      <c r="BS205" s="8"/>
      <c r="BT205" s="8"/>
      <c r="BU205" s="8"/>
    </row>
    <row r="206" spans="1:73" x14ac:dyDescent="0.2">
      <c r="A206" s="3" t="s">
        <v>19</v>
      </c>
      <c r="B206" s="1" t="s">
        <v>38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6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>
        <v>64452</v>
      </c>
      <c r="AS206" s="8">
        <v>55937</v>
      </c>
      <c r="AT206" s="8">
        <v>27108</v>
      </c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>
        <f t="shared" si="199"/>
        <v>64452</v>
      </c>
      <c r="BQ206" s="8">
        <f t="shared" si="200"/>
        <v>55937</v>
      </c>
      <c r="BR206" s="8">
        <f t="shared" si="201"/>
        <v>27108</v>
      </c>
      <c r="BS206" s="8"/>
      <c r="BT206" s="8"/>
      <c r="BU206" s="8"/>
    </row>
    <row r="207" spans="1:73" x14ac:dyDescent="0.2">
      <c r="A207" s="3" t="s">
        <v>27</v>
      </c>
      <c r="B207" s="1" t="s">
        <v>37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6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>
        <v>600</v>
      </c>
      <c r="AS207" s="8">
        <v>0</v>
      </c>
      <c r="AT207" s="8">
        <v>0</v>
      </c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>
        <f t="shared" si="199"/>
        <v>600</v>
      </c>
      <c r="BQ207" s="8">
        <f t="shared" si="200"/>
        <v>0</v>
      </c>
      <c r="BR207" s="8">
        <f t="shared" si="201"/>
        <v>0</v>
      </c>
      <c r="BS207" s="8"/>
      <c r="BT207" s="8"/>
      <c r="BU207" s="8"/>
    </row>
    <row r="208" spans="1:73" x14ac:dyDescent="0.2">
      <c r="A208" s="18" t="s">
        <v>109</v>
      </c>
      <c r="B208" s="18" t="s">
        <v>110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6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>
        <f t="shared" si="199"/>
        <v>0</v>
      </c>
      <c r="BQ208" s="8">
        <f t="shared" si="200"/>
        <v>0</v>
      </c>
      <c r="BR208" s="8">
        <f t="shared" si="201"/>
        <v>0</v>
      </c>
      <c r="BS208" s="8"/>
      <c r="BT208" s="8"/>
      <c r="BU208" s="8"/>
    </row>
    <row r="209" spans="1:73" x14ac:dyDescent="0.2">
      <c r="A209" s="18" t="s">
        <v>111</v>
      </c>
      <c r="B209" s="18" t="s">
        <v>112</v>
      </c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3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18">
        <v>620672</v>
      </c>
      <c r="BE209" s="18">
        <v>473909</v>
      </c>
      <c r="BF209" s="18"/>
      <c r="BG209" s="9"/>
      <c r="BH209" s="9"/>
      <c r="BI209" s="9"/>
      <c r="BJ209" s="9">
        <v>60193</v>
      </c>
      <c r="BK209" s="9"/>
      <c r="BL209" s="9"/>
      <c r="BM209" s="9"/>
      <c r="BN209" s="9"/>
      <c r="BO209" s="9"/>
      <c r="BP209" s="9">
        <f t="shared" si="199"/>
        <v>680865</v>
      </c>
      <c r="BQ209" s="9">
        <f t="shared" si="200"/>
        <v>473909</v>
      </c>
      <c r="BR209" s="9">
        <f t="shared" si="201"/>
        <v>0</v>
      </c>
      <c r="BS209" s="8"/>
      <c r="BT209" s="8"/>
      <c r="BU209" s="8"/>
    </row>
    <row r="210" spans="1:73" x14ac:dyDescent="0.2">
      <c r="A210" s="1">
        <v>581</v>
      </c>
      <c r="B210" s="1" t="s">
        <v>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6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1">
        <v>620672</v>
      </c>
      <c r="BE210" s="1">
        <v>473909</v>
      </c>
      <c r="BF210" s="1"/>
      <c r="BG210" s="8"/>
      <c r="BH210" s="8"/>
      <c r="BI210" s="8"/>
      <c r="BJ210" s="8">
        <v>60193</v>
      </c>
      <c r="BK210" s="8"/>
      <c r="BL210" s="8"/>
      <c r="BM210" s="8"/>
      <c r="BN210" s="8"/>
      <c r="BO210" s="8"/>
      <c r="BP210" s="8">
        <f t="shared" si="199"/>
        <v>680865</v>
      </c>
      <c r="BQ210" s="8">
        <f t="shared" si="200"/>
        <v>473909</v>
      </c>
      <c r="BR210" s="8">
        <f t="shared" si="201"/>
        <v>0</v>
      </c>
      <c r="BS210" s="8"/>
      <c r="BT210" s="8"/>
      <c r="BU210" s="8"/>
    </row>
    <row r="211" spans="1:73" x14ac:dyDescent="0.2">
      <c r="A211" s="1" t="s">
        <v>93</v>
      </c>
      <c r="B211" s="1" t="s">
        <v>56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6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1"/>
      <c r="BE211" s="1"/>
      <c r="BF211" s="1"/>
      <c r="BG211" s="8"/>
      <c r="BH211" s="8"/>
      <c r="BI211" s="8"/>
      <c r="BJ211" s="8">
        <v>42570</v>
      </c>
      <c r="BK211" s="8"/>
      <c r="BL211" s="8"/>
      <c r="BM211" s="8"/>
      <c r="BN211" s="8"/>
      <c r="BO211" s="8"/>
      <c r="BP211" s="8">
        <f t="shared" si="199"/>
        <v>42570</v>
      </c>
      <c r="BQ211" s="8">
        <f t="shared" si="200"/>
        <v>0</v>
      </c>
      <c r="BR211" s="8">
        <f t="shared" si="201"/>
        <v>0</v>
      </c>
      <c r="BS211" s="8"/>
      <c r="BT211" s="8"/>
      <c r="BU211" s="8"/>
    </row>
    <row r="212" spans="1:73" x14ac:dyDescent="0.2">
      <c r="A212" s="1" t="s">
        <v>19</v>
      </c>
      <c r="B212" s="1" t="s">
        <v>38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6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1">
        <v>50000</v>
      </c>
      <c r="BE212" s="1">
        <v>10000</v>
      </c>
      <c r="BF212" s="1"/>
      <c r="BG212" s="8"/>
      <c r="BH212" s="8"/>
      <c r="BI212" s="8"/>
      <c r="BJ212" s="8"/>
      <c r="BK212" s="8"/>
      <c r="BL212" s="8"/>
      <c r="BM212" s="8"/>
      <c r="BN212" s="8"/>
      <c r="BO212" s="8"/>
      <c r="BP212" s="8">
        <f t="shared" si="199"/>
        <v>50000</v>
      </c>
      <c r="BQ212" s="8">
        <f t="shared" si="200"/>
        <v>10000</v>
      </c>
      <c r="BR212" s="8">
        <f t="shared" si="201"/>
        <v>0</v>
      </c>
      <c r="BS212" s="8"/>
      <c r="BT212" s="8"/>
      <c r="BU212" s="8"/>
    </row>
    <row r="213" spans="1:73" x14ac:dyDescent="0.2">
      <c r="A213" s="1" t="s">
        <v>27</v>
      </c>
      <c r="B213" s="1" t="s">
        <v>37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6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1">
        <v>100000</v>
      </c>
      <c r="BE213" s="1">
        <v>20000</v>
      </c>
      <c r="BF213" s="1"/>
      <c r="BG213" s="8"/>
      <c r="BH213" s="8"/>
      <c r="BI213" s="8"/>
      <c r="BJ213" s="8">
        <v>42570</v>
      </c>
      <c r="BK213" s="8"/>
      <c r="BL213" s="8"/>
      <c r="BM213" s="8"/>
      <c r="BN213" s="8"/>
      <c r="BO213" s="8"/>
      <c r="BP213" s="8">
        <f t="shared" si="199"/>
        <v>142570</v>
      </c>
      <c r="BQ213" s="8">
        <f t="shared" si="200"/>
        <v>20000</v>
      </c>
      <c r="BR213" s="8">
        <f t="shared" si="201"/>
        <v>0</v>
      </c>
      <c r="BS213" s="8"/>
      <c r="BT213" s="8"/>
      <c r="BU213" s="8"/>
    </row>
    <row r="214" spans="1:73" x14ac:dyDescent="0.2">
      <c r="A214" s="1">
        <v>35</v>
      </c>
      <c r="B214" s="1" t="s">
        <v>45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6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1">
        <v>182225</v>
      </c>
      <c r="BE214" s="1">
        <v>91112</v>
      </c>
      <c r="BF214" s="1"/>
      <c r="BG214" s="8"/>
      <c r="BH214" s="8"/>
      <c r="BI214" s="8"/>
      <c r="BJ214" s="8"/>
      <c r="BK214" s="8"/>
      <c r="BL214" s="8"/>
      <c r="BM214" s="8"/>
      <c r="BN214" s="8"/>
      <c r="BO214" s="8"/>
      <c r="BP214" s="8">
        <f t="shared" si="199"/>
        <v>182225</v>
      </c>
      <c r="BQ214" s="8">
        <f t="shared" si="200"/>
        <v>91112</v>
      </c>
      <c r="BR214" s="8">
        <f t="shared" si="201"/>
        <v>0</v>
      </c>
      <c r="BS214" s="8"/>
      <c r="BT214" s="8"/>
      <c r="BU214" s="8"/>
    </row>
    <row r="215" spans="1:73" x14ac:dyDescent="0.2">
      <c r="A215" s="1" t="s">
        <v>34</v>
      </c>
      <c r="B215" s="1" t="s">
        <v>43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6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1">
        <v>158380</v>
      </c>
      <c r="BE215" s="1">
        <v>71091</v>
      </c>
      <c r="BF215" s="1"/>
      <c r="BG215" s="8"/>
      <c r="BH215" s="8"/>
      <c r="BI215" s="8"/>
      <c r="BJ215" s="8"/>
      <c r="BK215" s="8"/>
      <c r="BL215" s="8"/>
      <c r="BM215" s="8"/>
      <c r="BN215" s="8"/>
      <c r="BO215" s="8"/>
      <c r="BP215" s="8">
        <f t="shared" si="199"/>
        <v>158380</v>
      </c>
      <c r="BQ215" s="8">
        <f t="shared" si="200"/>
        <v>71091</v>
      </c>
      <c r="BR215" s="8">
        <f t="shared" si="201"/>
        <v>0</v>
      </c>
      <c r="BS215" s="8"/>
      <c r="BT215" s="8"/>
      <c r="BU215" s="8"/>
    </row>
    <row r="216" spans="1:73" x14ac:dyDescent="0.2">
      <c r="A216" s="1" t="s">
        <v>91</v>
      </c>
      <c r="B216" s="1" t="s">
        <v>62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6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1"/>
      <c r="BE216" s="1"/>
      <c r="BF216" s="1"/>
      <c r="BG216" s="8"/>
      <c r="BH216" s="8"/>
      <c r="BI216" s="8"/>
      <c r="BJ216" s="8">
        <v>17623</v>
      </c>
      <c r="BK216" s="8"/>
      <c r="BL216" s="8"/>
      <c r="BM216" s="8"/>
      <c r="BN216" s="8"/>
      <c r="BO216" s="8"/>
      <c r="BP216" s="8">
        <f t="shared" si="199"/>
        <v>17623</v>
      </c>
      <c r="BQ216" s="8">
        <f t="shared" si="200"/>
        <v>0</v>
      </c>
      <c r="BR216" s="8">
        <f t="shared" si="201"/>
        <v>0</v>
      </c>
      <c r="BS216" s="8"/>
      <c r="BT216" s="8"/>
      <c r="BU216" s="8"/>
    </row>
    <row r="217" spans="1:73" x14ac:dyDescent="0.2">
      <c r="A217" s="1" t="s">
        <v>31</v>
      </c>
      <c r="B217" s="1" t="s">
        <v>41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6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1">
        <v>130067</v>
      </c>
      <c r="BE217" s="1">
        <v>281706</v>
      </c>
      <c r="BF217" s="1"/>
      <c r="BG217" s="8"/>
      <c r="BH217" s="8"/>
      <c r="BI217" s="8"/>
      <c r="BJ217" s="8">
        <v>17623</v>
      </c>
      <c r="BK217" s="8"/>
      <c r="BL217" s="8"/>
      <c r="BM217" s="8"/>
      <c r="BN217" s="8"/>
      <c r="BO217" s="8"/>
      <c r="BP217" s="8">
        <f t="shared" si="199"/>
        <v>147690</v>
      </c>
      <c r="BQ217" s="8">
        <f t="shared" si="200"/>
        <v>281706</v>
      </c>
      <c r="BR217" s="8">
        <f t="shared" si="201"/>
        <v>0</v>
      </c>
      <c r="BS217" s="8"/>
      <c r="BT217" s="8"/>
      <c r="BU217" s="8"/>
    </row>
    <row r="218" spans="1:73" x14ac:dyDescent="0.2">
      <c r="A218" s="18" t="s">
        <v>113</v>
      </c>
      <c r="B218" s="18" t="s">
        <v>114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3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>
        <v>18727857</v>
      </c>
      <c r="BK218" s="9">
        <v>10710514</v>
      </c>
      <c r="BL218" s="9">
        <v>0</v>
      </c>
      <c r="BM218" s="9"/>
      <c r="BN218" s="9"/>
      <c r="BO218" s="9"/>
      <c r="BP218" s="9">
        <f t="shared" si="199"/>
        <v>18727857</v>
      </c>
      <c r="BQ218" s="9">
        <f t="shared" si="200"/>
        <v>10710514</v>
      </c>
      <c r="BR218" s="9">
        <f t="shared" si="201"/>
        <v>0</v>
      </c>
      <c r="BS218" s="8"/>
      <c r="BT218" s="8"/>
      <c r="BU218" s="8"/>
    </row>
    <row r="219" spans="1:73" x14ac:dyDescent="0.2">
      <c r="A219" s="1">
        <v>581</v>
      </c>
      <c r="B219" s="1" t="s">
        <v>24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6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>
        <v>18727857</v>
      </c>
      <c r="BK219" s="8">
        <v>10710514</v>
      </c>
      <c r="BL219" s="8">
        <v>0</v>
      </c>
      <c r="BM219" s="8"/>
      <c r="BN219" s="8"/>
      <c r="BO219" s="8"/>
      <c r="BP219" s="8">
        <f t="shared" si="199"/>
        <v>18727857</v>
      </c>
      <c r="BQ219" s="8">
        <f t="shared" si="200"/>
        <v>10710514</v>
      </c>
      <c r="BR219" s="8">
        <f t="shared" si="201"/>
        <v>0</v>
      </c>
      <c r="BS219" s="8"/>
      <c r="BT219" s="8"/>
      <c r="BU219" s="8"/>
    </row>
    <row r="220" spans="1:73" x14ac:dyDescent="0.2">
      <c r="A220" s="1">
        <v>4</v>
      </c>
      <c r="B220" s="1" t="s">
        <v>62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6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>
        <v>18727857</v>
      </c>
      <c r="BK220" s="8">
        <v>10710514</v>
      </c>
      <c r="BL220" s="8">
        <v>0</v>
      </c>
      <c r="BM220" s="8"/>
      <c r="BN220" s="8"/>
      <c r="BO220" s="8"/>
      <c r="BP220" s="8">
        <f t="shared" si="199"/>
        <v>18727857</v>
      </c>
      <c r="BQ220" s="8">
        <f t="shared" si="200"/>
        <v>10710514</v>
      </c>
      <c r="BR220" s="8">
        <f t="shared" si="201"/>
        <v>0</v>
      </c>
      <c r="BS220" s="8"/>
      <c r="BT220" s="8"/>
      <c r="BU220" s="8"/>
    </row>
    <row r="221" spans="1:73" x14ac:dyDescent="0.2">
      <c r="A221" s="1">
        <v>42</v>
      </c>
      <c r="B221" s="1" t="s">
        <v>41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6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>
        <v>18727857</v>
      </c>
      <c r="BK221" s="8">
        <v>10710514</v>
      </c>
      <c r="BL221" s="8"/>
      <c r="BM221" s="8"/>
      <c r="BN221" s="8"/>
      <c r="BO221" s="8"/>
      <c r="BP221" s="8">
        <f t="shared" si="199"/>
        <v>18727857</v>
      </c>
      <c r="BQ221" s="8">
        <f t="shared" si="200"/>
        <v>10710514</v>
      </c>
      <c r="BR221" s="8">
        <f t="shared" si="201"/>
        <v>0</v>
      </c>
      <c r="BS221" s="8"/>
      <c r="BT221" s="8"/>
      <c r="BU221" s="8"/>
    </row>
  </sheetData>
  <mergeCells count="24">
    <mergeCell ref="B3:P3"/>
    <mergeCell ref="T5:V5"/>
    <mergeCell ref="W5:Y5"/>
    <mergeCell ref="Z5:AB5"/>
    <mergeCell ref="E5:G5"/>
    <mergeCell ref="Q5:S5"/>
    <mergeCell ref="H5:J5"/>
    <mergeCell ref="K5:M5"/>
    <mergeCell ref="N5:P5"/>
    <mergeCell ref="AC5:AE5"/>
    <mergeCell ref="AF5:AH5"/>
    <mergeCell ref="AI5:AK5"/>
    <mergeCell ref="AL5:AN5"/>
    <mergeCell ref="AO5:AQ5"/>
    <mergeCell ref="AR5:AT5"/>
    <mergeCell ref="AU5:AW5"/>
    <mergeCell ref="AX5:AZ5"/>
    <mergeCell ref="BA5:BC5"/>
    <mergeCell ref="BD5:BF5"/>
    <mergeCell ref="BG5:BI5"/>
    <mergeCell ref="BJ5:BL5"/>
    <mergeCell ref="BM5:BO5"/>
    <mergeCell ref="BP5:BR5"/>
    <mergeCell ref="BS5:BU5"/>
  </mergeCells>
  <pageMargins left="0.31496062992125984" right="0.31496062992125984" top="0.74803149606299213" bottom="0.74803149606299213" header="0.31496062992125984" footer="0.31496062992125984"/>
  <pageSetup paperSize="9" scale="6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R+O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2024-11-06T08:33:06Z</cp:lastPrinted>
  <dcterms:created xsi:type="dcterms:W3CDTF">2022-10-31T10:11:38Z</dcterms:created>
  <dcterms:modified xsi:type="dcterms:W3CDTF">2025-01-08T11:31:18Z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