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66925"/>
  <mc:AlternateContent xmlns:mc="http://schemas.openxmlformats.org/markup-compatibility/2006">
    <mc:Choice Requires="x15">
      <x15ac:absPath xmlns:x15ac="http://schemas.microsoft.com/office/spreadsheetml/2010/11/ac" url="C:\Users\korisnik\Desktop\sve ostalo\FINANCIJSKI PLAN 2025\rebalans 2025\WEB\"/>
    </mc:Choice>
  </mc:AlternateContent>
  <xr:revisionPtr revIDLastSave="0" documentId="13_ncr:1_{822F650C-0EEE-4278-AE14-AF7643D0869D}" xr6:coauthVersionLast="36" xr6:coauthVersionMax="47" xr10:uidLastSave="{00000000-0000-0000-0000-000000000000}"/>
  <bookViews>
    <workbookView xWindow="-120" yWindow="-120" windowWidth="38640" windowHeight="21120" firstSheet="2" activeTab="2" xr2:uid="{CE3FBCD5-E144-41B0-AD4B-E6B2F05D00B2}"/>
  </bookViews>
  <sheets>
    <sheet name="SAŽETAK" sheetId="1" r:id="rId1"/>
    <sheet name="KONSOLIDACIJA  EKONOSMKA KLASIF" sheetId="2" r:id="rId2"/>
    <sheet name="KONSOLIDACIJA PO IZVORIMA" sheetId="3" r:id="rId3"/>
    <sheet name="UNOS RASHODA P4" sheetId="8" r:id="rId4"/>
    <sheet name="RASHODI PO FUNKCIJSKOJ KLASIF." sheetId="5" r:id="rId5"/>
    <sheet name="RAČUN FINANCIRANJA PO EKON. KL." sheetId="7" r:id="rId6"/>
    <sheet name="RAČUN FINANCIRANJA PO IF" sheetId="6" r:id="rId7"/>
    <sheet name="odnos-donos" sheetId="9" r:id="rId8"/>
  </sheets>
  <externalReferences>
    <externalReference r:id="rId9"/>
  </externalReferences>
  <calcPr calcId="191029"/>
  <extLst>
    <ext xmlns:x15="http://schemas.microsoft.com/office/spreadsheetml/2010/11/main" uri="{140A7094-0E35-4892-8432-C4D2E57EDEB5}">
      <x15:workbookPr chartTrackingRefBase="1"/>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C12" i="6" l="1"/>
  <c r="E12" i="6"/>
  <c r="D12" i="6"/>
  <c r="E15" i="7" l="1"/>
  <c r="K33" i="3" l="1"/>
  <c r="K32" i="3"/>
  <c r="K31" i="3" s="1"/>
  <c r="E33" i="3"/>
  <c r="E32" i="3" s="1"/>
  <c r="E31" i="3" s="1"/>
  <c r="W31" i="3"/>
  <c r="Q31" i="3"/>
  <c r="E49" i="3"/>
  <c r="E40" i="3"/>
  <c r="E37" i="3"/>
  <c r="E35" i="3"/>
  <c r="E52" i="3"/>
  <c r="K7" i="3"/>
  <c r="E9" i="3"/>
  <c r="E11" i="3"/>
  <c r="E14" i="3"/>
  <c r="E27" i="3"/>
  <c r="E26" i="3"/>
  <c r="Q26" i="3"/>
  <c r="K26" i="3"/>
  <c r="E29" i="1" l="1"/>
  <c r="D29" i="1" s="1"/>
  <c r="DU35" i="2" l="1"/>
  <c r="DN35" i="2"/>
  <c r="DG35" i="2"/>
  <c r="CZ35" i="2"/>
  <c r="CS35" i="2"/>
  <c r="CL35" i="2"/>
  <c r="CE35" i="2"/>
  <c r="BX35" i="2"/>
  <c r="BQ35" i="2"/>
  <c r="BQ26" i="2" s="1"/>
  <c r="BJ35" i="2"/>
  <c r="BC35" i="2"/>
  <c r="AV35" i="2"/>
  <c r="AO35" i="2"/>
  <c r="AO26" i="2" s="1"/>
  <c r="AH35" i="2"/>
  <c r="AA35" i="2"/>
  <c r="T35" i="2"/>
  <c r="M35" i="2"/>
  <c r="M26" i="2" s="1"/>
  <c r="DU27" i="2"/>
  <c r="DN27" i="2"/>
  <c r="DG27" i="2"/>
  <c r="CZ27" i="2"/>
  <c r="CS27" i="2"/>
  <c r="CS26" i="2" s="1"/>
  <c r="CL27" i="2"/>
  <c r="CE27" i="2"/>
  <c r="BX27" i="2"/>
  <c r="BQ27" i="2"/>
  <c r="BJ27" i="2"/>
  <c r="BC27" i="2"/>
  <c r="AV27" i="2"/>
  <c r="AO27" i="2"/>
  <c r="AH27" i="2"/>
  <c r="AH26" i="2"/>
  <c r="AA27" i="2"/>
  <c r="T27" i="2"/>
  <c r="M27" i="2"/>
  <c r="DU19" i="2"/>
  <c r="DN19" i="2"/>
  <c r="DG19" i="2"/>
  <c r="DG10" i="2" s="1"/>
  <c r="CZ19" i="2"/>
  <c r="CS19" i="2"/>
  <c r="CL19" i="2"/>
  <c r="CE19" i="2"/>
  <c r="BX19" i="2"/>
  <c r="BQ19" i="2"/>
  <c r="BJ19" i="2"/>
  <c r="BC19" i="2"/>
  <c r="AV19" i="2"/>
  <c r="AO19" i="2"/>
  <c r="AH19" i="2"/>
  <c r="AA19" i="2"/>
  <c r="T19" i="2"/>
  <c r="M19" i="2"/>
  <c r="M10" i="2" s="1"/>
  <c r="DU11" i="2"/>
  <c r="DN11" i="2"/>
  <c r="DG11" i="2"/>
  <c r="CZ11" i="2"/>
  <c r="CS11" i="2"/>
  <c r="CL11" i="2"/>
  <c r="CE11" i="2"/>
  <c r="BX11" i="2"/>
  <c r="BQ11" i="2"/>
  <c r="BJ11" i="2"/>
  <c r="BC11" i="2"/>
  <c r="AV11" i="2"/>
  <c r="AO11" i="2"/>
  <c r="AH11" i="2"/>
  <c r="AA11" i="2"/>
  <c r="T11" i="2"/>
  <c r="M11" i="2"/>
  <c r="DU10" i="2"/>
  <c r="F10" i="2"/>
  <c r="W35" i="3"/>
  <c r="W40" i="3"/>
  <c r="Z26" i="2"/>
  <c r="Y26" i="2"/>
  <c r="Z35" i="2"/>
  <c r="Y35" i="2"/>
  <c r="Z27" i="2"/>
  <c r="Y27" i="2"/>
  <c r="W5" i="3"/>
  <c r="W14" i="3"/>
  <c r="DU26" i="2" l="1"/>
  <c r="DN26" i="2"/>
  <c r="DG26" i="2"/>
  <c r="CZ26" i="2"/>
  <c r="CL26" i="2"/>
  <c r="CE26" i="2"/>
  <c r="BX26" i="2"/>
  <c r="BJ26" i="2"/>
  <c r="BC26" i="2"/>
  <c r="AV26" i="2"/>
  <c r="AA26" i="2"/>
  <c r="T26" i="2"/>
  <c r="DN10" i="2"/>
  <c r="CZ10" i="2"/>
  <c r="CS10" i="2"/>
  <c r="CL10" i="2"/>
  <c r="BX10" i="2"/>
  <c r="BQ10" i="2"/>
  <c r="BJ10" i="2"/>
  <c r="BC10" i="2"/>
  <c r="AV10" i="2"/>
  <c r="AO10" i="2"/>
  <c r="AH10" i="2"/>
  <c r="AA10" i="2"/>
  <c r="T10" i="2"/>
  <c r="CW14" i="3" l="1"/>
  <c r="CW5" i="3" s="1"/>
  <c r="CW6" i="3"/>
  <c r="DM29" i="2"/>
  <c r="DM30" i="2"/>
  <c r="DM31" i="2"/>
  <c r="DM32" i="2"/>
  <c r="DM33" i="2"/>
  <c r="DM34" i="2"/>
  <c r="DM28" i="2"/>
  <c r="DM37" i="2"/>
  <c r="DM38" i="2"/>
  <c r="DM39" i="2"/>
  <c r="DM40" i="2"/>
  <c r="DM36" i="2"/>
  <c r="CE10" i="2" l="1"/>
  <c r="D14" i="2"/>
  <c r="E14" i="2"/>
  <c r="F14" i="2"/>
  <c r="D15" i="2"/>
  <c r="E15" i="2"/>
  <c r="F15" i="2"/>
  <c r="D16" i="2"/>
  <c r="E16" i="2"/>
  <c r="F16" i="2"/>
  <c r="D17" i="2"/>
  <c r="E17" i="2"/>
  <c r="F17" i="2"/>
  <c r="D18" i="2"/>
  <c r="E18" i="2"/>
  <c r="F18" i="2"/>
  <c r="D13" i="2"/>
  <c r="E13" i="2"/>
  <c r="F13" i="2"/>
  <c r="DM10" i="2"/>
  <c r="DL10" i="2"/>
  <c r="DL26" i="2"/>
  <c r="DL27" i="2"/>
  <c r="DM11" i="2"/>
  <c r="DL11" i="2"/>
  <c r="DM14" i="2"/>
  <c r="DM15" i="2"/>
  <c r="DM16" i="2"/>
  <c r="DM17" i="2"/>
  <c r="DM18" i="2"/>
  <c r="DM13" i="2"/>
  <c r="E28" i="1"/>
  <c r="D28" i="1" s="1"/>
  <c r="E30" i="1" l="1"/>
  <c r="F11" i="2"/>
  <c r="K34" i="2"/>
  <c r="K27" i="2" s="1"/>
  <c r="K26" i="2" s="1"/>
  <c r="L26" i="2"/>
  <c r="L27" i="2"/>
  <c r="Z13" i="2" l="1"/>
  <c r="Z11" i="2" s="1"/>
  <c r="Y11" i="2"/>
  <c r="DM27" i="2" l="1"/>
  <c r="DL35" i="2"/>
  <c r="DM35" i="2"/>
  <c r="DM26" i="2" l="1"/>
  <c r="E36" i="2" l="1"/>
  <c r="F36" i="2"/>
  <c r="E37" i="2"/>
  <c r="F37" i="2"/>
  <c r="E38" i="2"/>
  <c r="F38" i="2"/>
  <c r="E39" i="2"/>
  <c r="F39" i="2"/>
  <c r="E40" i="2"/>
  <c r="F40" i="2"/>
  <c r="D37" i="2"/>
  <c r="D38" i="2"/>
  <c r="D39" i="2"/>
  <c r="D40" i="2"/>
  <c r="D36" i="2"/>
  <c r="E28" i="2"/>
  <c r="F28" i="2"/>
  <c r="E29" i="2"/>
  <c r="F29" i="2"/>
  <c r="E30" i="2"/>
  <c r="F30" i="2"/>
  <c r="E31" i="2"/>
  <c r="F31" i="2"/>
  <c r="E32" i="2"/>
  <c r="F32" i="2"/>
  <c r="E33" i="2"/>
  <c r="F33" i="2"/>
  <c r="E34" i="2"/>
  <c r="F34" i="2"/>
  <c r="D29" i="2"/>
  <c r="D30" i="2"/>
  <c r="D31" i="2"/>
  <c r="D32" i="2"/>
  <c r="D33" i="2"/>
  <c r="D34" i="2"/>
  <c r="D28" i="2"/>
  <c r="E21" i="2"/>
  <c r="F21" i="2"/>
  <c r="D21" i="2"/>
  <c r="E12" i="2"/>
  <c r="F12" i="2"/>
  <c r="D12" i="2"/>
  <c r="D35" i="2" l="1"/>
  <c r="E35" i="2"/>
  <c r="F35" i="2"/>
  <c r="D27" i="2"/>
  <c r="D11" i="2"/>
  <c r="C14" i="1"/>
  <c r="CD37" i="3" l="1"/>
  <c r="CE37" i="3"/>
  <c r="CC37" i="3"/>
  <c r="CD35" i="3"/>
  <c r="CE35" i="3"/>
  <c r="CC35" i="3"/>
  <c r="BR37" i="3" l="1"/>
  <c r="BS37" i="3"/>
  <c r="BQ37" i="3"/>
  <c r="BR35" i="3"/>
  <c r="BS35" i="3"/>
  <c r="BQ35" i="3"/>
  <c r="AZ35" i="3" l="1"/>
  <c r="BA35" i="3"/>
  <c r="AY35" i="3"/>
  <c r="AZ37" i="3"/>
  <c r="BA37" i="3"/>
  <c r="AY37" i="3"/>
  <c r="BI11" i="2"/>
  <c r="BH11" i="2"/>
  <c r="AT37" i="3" l="1"/>
  <c r="AU37" i="3"/>
  <c r="AS37" i="3"/>
  <c r="AT35" i="3"/>
  <c r="AU35" i="3"/>
  <c r="AS35" i="3"/>
  <c r="BB11" i="2"/>
  <c r="BA11" i="2"/>
  <c r="AH35" i="3" l="1"/>
  <c r="AI35" i="3"/>
  <c r="AG35" i="3"/>
  <c r="AH37" i="3"/>
  <c r="AI37" i="3"/>
  <c r="AG37" i="3"/>
  <c r="AG31" i="3" s="1"/>
  <c r="AH52" i="3"/>
  <c r="AI52" i="3"/>
  <c r="AG52" i="3"/>
  <c r="AH26" i="3"/>
  <c r="AI26" i="3"/>
  <c r="AG26" i="3"/>
  <c r="AN11" i="2"/>
  <c r="AM11" i="2"/>
  <c r="BF52" i="3" l="1"/>
  <c r="BG52" i="3"/>
  <c r="BE52" i="3"/>
  <c r="BF35" i="3"/>
  <c r="BG35" i="3"/>
  <c r="BE35" i="3"/>
  <c r="BF37" i="3"/>
  <c r="BG37" i="3"/>
  <c r="BE37" i="3"/>
  <c r="BP11" i="2" l="1"/>
  <c r="BO11" i="2"/>
  <c r="AN35" i="3" l="1"/>
  <c r="AO35" i="3"/>
  <c r="AM35" i="3"/>
  <c r="AN37" i="3"/>
  <c r="AO37" i="3"/>
  <c r="AM37" i="3"/>
  <c r="AU19" i="2"/>
  <c r="AU11" i="2"/>
  <c r="AT19" i="2"/>
  <c r="AT11" i="2"/>
  <c r="AT10" i="2" l="1"/>
  <c r="AG1777" i="8" l="1"/>
  <c r="AH1777" i="8" s="1"/>
  <c r="AG1776" i="8"/>
  <c r="AH1776" i="8" s="1"/>
  <c r="AG1775" i="8"/>
  <c r="AH1775" i="8" s="1"/>
  <c r="AG1774" i="8"/>
  <c r="AH1774" i="8" s="1"/>
  <c r="AG1773" i="8"/>
  <c r="AH1773" i="8" s="1"/>
  <c r="AG1772" i="8"/>
  <c r="AH1772" i="8" s="1"/>
  <c r="AG1771" i="8"/>
  <c r="AH1771" i="8" s="1"/>
  <c r="AH1770" i="8"/>
  <c r="AG1770" i="8"/>
  <c r="AG1769" i="8"/>
  <c r="AH1769" i="8" s="1"/>
  <c r="AG1768" i="8"/>
  <c r="AH1768" i="8" s="1"/>
  <c r="AG1767" i="8"/>
  <c r="AH1767" i="8" s="1"/>
  <c r="AG1766" i="8"/>
  <c r="AH1766" i="8" s="1"/>
  <c r="AG1765" i="8"/>
  <c r="AH1765" i="8" s="1"/>
  <c r="AH1764" i="8"/>
  <c r="AG1764" i="8"/>
  <c r="AH1763" i="8"/>
  <c r="AG1763" i="8"/>
  <c r="AG1762" i="8"/>
  <c r="AH1762" i="8" s="1"/>
  <c r="AH1761" i="8"/>
  <c r="AG1761" i="8"/>
  <c r="AH1760" i="8"/>
  <c r="AG1760" i="8"/>
  <c r="AG1759" i="8"/>
  <c r="AH1759" i="8" s="1"/>
  <c r="AG1758" i="8"/>
  <c r="AH1758" i="8" s="1"/>
  <c r="AG1757" i="8"/>
  <c r="AH1757" i="8" s="1"/>
  <c r="AG1756" i="8"/>
  <c r="AH1756" i="8" s="1"/>
  <c r="AG1755" i="8"/>
  <c r="AH1755" i="8" s="1"/>
  <c r="AG1754" i="8"/>
  <c r="AH1754" i="8" s="1"/>
  <c r="AH1753" i="8"/>
  <c r="AG1753" i="8"/>
  <c r="AG1752" i="8"/>
  <c r="AH1752" i="8" s="1"/>
  <c r="AG1751" i="8"/>
  <c r="AH1751" i="8" s="1"/>
  <c r="AG1750" i="8"/>
  <c r="AH1750" i="8" s="1"/>
  <c r="AG1749" i="8"/>
  <c r="AH1749" i="8" s="1"/>
  <c r="AG1748" i="8"/>
  <c r="AH1748" i="8" s="1"/>
  <c r="AG1747" i="8"/>
  <c r="AH1747" i="8" s="1"/>
  <c r="AG1746" i="8"/>
  <c r="AH1746" i="8" s="1"/>
  <c r="AG1745" i="8"/>
  <c r="AH1745" i="8" s="1"/>
  <c r="AG1744" i="8"/>
  <c r="AH1744" i="8" s="1"/>
  <c r="AH1743" i="8"/>
  <c r="AG1743" i="8"/>
  <c r="AG1742" i="8"/>
  <c r="AH1742" i="8" s="1"/>
  <c r="AH1741" i="8"/>
  <c r="AG1741" i="8"/>
  <c r="AH1740" i="8"/>
  <c r="AG1740" i="8"/>
  <c r="AG1739" i="8"/>
  <c r="AH1739" i="8" s="1"/>
  <c r="AH1738" i="8"/>
  <c r="AG1738" i="8"/>
  <c r="AG1737" i="8"/>
  <c r="AH1737" i="8" s="1"/>
  <c r="AG1736" i="8"/>
  <c r="AH1736" i="8" s="1"/>
  <c r="AG1735" i="8"/>
  <c r="AH1735" i="8" s="1"/>
  <c r="AH1734" i="8"/>
  <c r="AG1734" i="8"/>
  <c r="AG1733" i="8"/>
  <c r="AH1733" i="8" s="1"/>
  <c r="AG1732" i="8"/>
  <c r="AH1732" i="8" s="1"/>
  <c r="AG1731" i="8"/>
  <c r="AH1731" i="8" s="1"/>
  <c r="AH1730" i="8"/>
  <c r="AG1730" i="8"/>
  <c r="AG1729" i="8"/>
  <c r="AH1729" i="8" s="1"/>
  <c r="AG1728" i="8"/>
  <c r="AH1728" i="8" s="1"/>
  <c r="AG1727" i="8"/>
  <c r="AH1727" i="8" s="1"/>
  <c r="AG1726" i="8"/>
  <c r="AH1726" i="8" s="1"/>
  <c r="AG1725" i="8"/>
  <c r="AH1725" i="8" s="1"/>
  <c r="AH1724" i="8"/>
  <c r="AG1724" i="8"/>
  <c r="AG1723" i="8"/>
  <c r="AH1723" i="8" s="1"/>
  <c r="AG1722" i="8"/>
  <c r="AH1722" i="8" s="1"/>
  <c r="AG1721" i="8"/>
  <c r="AH1721" i="8" s="1"/>
  <c r="AH1720" i="8"/>
  <c r="AG1720" i="8"/>
  <c r="AG1719" i="8"/>
  <c r="AH1719" i="8" s="1"/>
  <c r="AH1718" i="8"/>
  <c r="AG1718" i="8"/>
  <c r="AG1717" i="8"/>
  <c r="AH1717" i="8" s="1"/>
  <c r="AG1716" i="8"/>
  <c r="AH1716" i="8" s="1"/>
  <c r="AG1715" i="8"/>
  <c r="AH1715" i="8" s="1"/>
  <c r="AG1714" i="8"/>
  <c r="AH1714" i="8" s="1"/>
  <c r="AG1713" i="8"/>
  <c r="AH1713" i="8" s="1"/>
  <c r="AH1712" i="8"/>
  <c r="AG1712" i="8"/>
  <c r="AH1711" i="8"/>
  <c r="AG1711" i="8"/>
  <c r="AG1710" i="8"/>
  <c r="AH1710" i="8" s="1"/>
  <c r="AH1709" i="8"/>
  <c r="AG1709" i="8"/>
  <c r="AG1708" i="8"/>
  <c r="AH1708" i="8" s="1"/>
  <c r="AG1707" i="8"/>
  <c r="AH1707" i="8" s="1"/>
  <c r="AG1706" i="8"/>
  <c r="AH1706" i="8" s="1"/>
  <c r="AG1705" i="8"/>
  <c r="AH1705" i="8" s="1"/>
  <c r="AH1704" i="8"/>
  <c r="AG1704" i="8"/>
  <c r="AG1703" i="8"/>
  <c r="AH1703" i="8" s="1"/>
  <c r="AH1702" i="8"/>
  <c r="AG1702" i="8"/>
  <c r="AH1701" i="8"/>
  <c r="AG1701" i="8"/>
  <c r="AG1700" i="8"/>
  <c r="AH1700" i="8" s="1"/>
  <c r="AG1699" i="8"/>
  <c r="AH1699" i="8" s="1"/>
  <c r="AH1698" i="8"/>
  <c r="AG1698" i="8"/>
  <c r="AG1697" i="8"/>
  <c r="AH1697" i="8" s="1"/>
  <c r="AG1696" i="8"/>
  <c r="AH1696" i="8" s="1"/>
  <c r="AG1695" i="8"/>
  <c r="AH1695" i="8" s="1"/>
  <c r="AH1694" i="8"/>
  <c r="AG1694" i="8"/>
  <c r="AG1693" i="8"/>
  <c r="AH1693" i="8" s="1"/>
  <c r="AH1692" i="8"/>
  <c r="AG1692" i="8"/>
  <c r="AG1691" i="8"/>
  <c r="AH1691" i="8" s="1"/>
  <c r="AG1690" i="8"/>
  <c r="AH1690" i="8" s="1"/>
  <c r="AH1689" i="8"/>
  <c r="AG1689" i="8"/>
  <c r="AH1688" i="8"/>
  <c r="AG1688" i="8"/>
  <c r="AG1687" i="8"/>
  <c r="AH1687" i="8" s="1"/>
  <c r="AG1686" i="8"/>
  <c r="AH1686" i="8" s="1"/>
  <c r="AG1685" i="8"/>
  <c r="AH1685" i="8" s="1"/>
  <c r="AH1684" i="8"/>
  <c r="AG1684" i="8"/>
  <c r="AG1683" i="8"/>
  <c r="AH1683" i="8" s="1"/>
  <c r="AH1682" i="8"/>
  <c r="AG1682" i="8"/>
  <c r="AH1681" i="8"/>
  <c r="AG1681" i="8"/>
  <c r="AG1680" i="8"/>
  <c r="AH1680" i="8" s="1"/>
  <c r="AH1679" i="8"/>
  <c r="AG1679" i="8"/>
  <c r="AH1678" i="8"/>
  <c r="AG1678" i="8"/>
  <c r="AG1677" i="8"/>
  <c r="AH1677" i="8" s="1"/>
  <c r="AG1676" i="8"/>
  <c r="AH1676" i="8" s="1"/>
  <c r="AG1675" i="8"/>
  <c r="AH1675" i="8" s="1"/>
  <c r="AG1674" i="8"/>
  <c r="AH1674" i="8" s="1"/>
  <c r="AH1673" i="8"/>
  <c r="AG1673" i="8"/>
  <c r="AG1672" i="8"/>
  <c r="AH1672" i="8" s="1"/>
  <c r="AH1671" i="8"/>
  <c r="AG1671" i="8"/>
  <c r="AG1670" i="8"/>
  <c r="AH1670" i="8" s="1"/>
  <c r="AH1669" i="8"/>
  <c r="AG1669" i="8"/>
  <c r="AG1668" i="8"/>
  <c r="AH1668" i="8" s="1"/>
  <c r="AG1667" i="8"/>
  <c r="AH1667" i="8" s="1"/>
  <c r="AG1666" i="8"/>
  <c r="AH1666" i="8" s="1"/>
  <c r="AG1665" i="8"/>
  <c r="AH1665" i="8" s="1"/>
  <c r="AG1664" i="8"/>
  <c r="AH1664" i="8" s="1"/>
  <c r="AG1663" i="8"/>
  <c r="AH1663" i="8" s="1"/>
  <c r="AH1662" i="8"/>
  <c r="AG1662" i="8"/>
  <c r="AH1661" i="8"/>
  <c r="AG1661" i="8"/>
  <c r="AG1660" i="8"/>
  <c r="AH1660" i="8" s="1"/>
  <c r="AH1659" i="8"/>
  <c r="AG1659" i="8"/>
  <c r="AH1658" i="8"/>
  <c r="AG1658" i="8"/>
  <c r="AG1657" i="8"/>
  <c r="AH1657" i="8" s="1"/>
  <c r="AG1656" i="8"/>
  <c r="AH1656" i="8" s="1"/>
  <c r="AG1655" i="8"/>
  <c r="AH1655" i="8" s="1"/>
  <c r="AG1654" i="8"/>
  <c r="AH1654" i="8" s="1"/>
  <c r="AH1653" i="8"/>
  <c r="AG1653" i="8"/>
  <c r="AH1652" i="8"/>
  <c r="AG1652" i="8"/>
  <c r="AG1651" i="8"/>
  <c r="AH1651" i="8" s="1"/>
  <c r="AH1650" i="8"/>
  <c r="AG1650" i="8"/>
  <c r="AG1649" i="8"/>
  <c r="AH1649" i="8" s="1"/>
  <c r="AH1648" i="8"/>
  <c r="AG1648" i="8"/>
  <c r="AG1647" i="8"/>
  <c r="AH1647" i="8" s="1"/>
  <c r="AG1646" i="8"/>
  <c r="AH1646" i="8" s="1"/>
  <c r="AG1645" i="8"/>
  <c r="AH1645" i="8" s="1"/>
  <c r="AG1644" i="8"/>
  <c r="AH1644" i="8" s="1"/>
  <c r="AH1643" i="8"/>
  <c r="AG1643" i="8"/>
  <c r="AH1642" i="8"/>
  <c r="AG1642" i="8"/>
  <c r="AG1641" i="8"/>
  <c r="AH1641" i="8" s="1"/>
  <c r="AG1640" i="8"/>
  <c r="AH1640" i="8" s="1"/>
  <c r="AG1639" i="8"/>
  <c r="AH1639" i="8" s="1"/>
  <c r="AH1638" i="8"/>
  <c r="AG1638" i="8"/>
  <c r="AG1637" i="8"/>
  <c r="AH1637" i="8" s="1"/>
  <c r="AG1636" i="8"/>
  <c r="AH1636" i="8" s="1"/>
  <c r="AG1635" i="8"/>
  <c r="AH1635" i="8" s="1"/>
  <c r="AG1634" i="8"/>
  <c r="AH1634" i="8" s="1"/>
  <c r="AH1633" i="8"/>
  <c r="AG1633" i="8"/>
  <c r="AG1632" i="8"/>
  <c r="AH1632" i="8" s="1"/>
  <c r="AG1631" i="8"/>
  <c r="AH1631" i="8" s="1"/>
  <c r="AH1630" i="8"/>
  <c r="AG1630" i="8"/>
  <c r="AH1629" i="8"/>
  <c r="AG1629" i="8"/>
  <c r="AG1628" i="8"/>
  <c r="AH1628" i="8" s="1"/>
  <c r="AG1627" i="8"/>
  <c r="AH1627" i="8" s="1"/>
  <c r="AG1626" i="8"/>
  <c r="AH1626" i="8" s="1"/>
  <c r="AG1625" i="8"/>
  <c r="AH1625" i="8" s="1"/>
  <c r="AG1624" i="8"/>
  <c r="AH1624" i="8" s="1"/>
  <c r="AH1623" i="8"/>
  <c r="AG1623" i="8"/>
  <c r="AH1622" i="8"/>
  <c r="AG1622" i="8"/>
  <c r="AG1621" i="8"/>
  <c r="AH1621" i="8" s="1"/>
  <c r="AH1620" i="8"/>
  <c r="AG1620" i="8"/>
  <c r="AH1619" i="8"/>
  <c r="AG1619" i="8"/>
  <c r="AG1618" i="8"/>
  <c r="AH1618" i="8" s="1"/>
  <c r="AG1617" i="8"/>
  <c r="AH1617" i="8" s="1"/>
  <c r="AG1616" i="8"/>
  <c r="AH1616" i="8" s="1"/>
  <c r="AG1615" i="8"/>
  <c r="AH1615" i="8" s="1"/>
  <c r="AG1614" i="8"/>
  <c r="AH1614" i="8" s="1"/>
  <c r="AG1613" i="8"/>
  <c r="AH1613" i="8" s="1"/>
  <c r="AH1612" i="8"/>
  <c r="AG1612" i="8"/>
  <c r="AG1611" i="8"/>
  <c r="AH1611" i="8" s="1"/>
  <c r="AH1610" i="8"/>
  <c r="AG1610" i="8"/>
  <c r="AG1609" i="8"/>
  <c r="AH1609" i="8" s="1"/>
  <c r="AG1608" i="8"/>
  <c r="AH1608" i="8" s="1"/>
  <c r="AG1607" i="8"/>
  <c r="AH1607" i="8" s="1"/>
  <c r="AG1606" i="8"/>
  <c r="AH1606" i="8" s="1"/>
  <c r="AG1605" i="8"/>
  <c r="AH1605" i="8" s="1"/>
  <c r="AG1604" i="8"/>
  <c r="AH1604" i="8" s="1"/>
  <c r="AG1603" i="8"/>
  <c r="AH1603" i="8" s="1"/>
  <c r="AH1602" i="8"/>
  <c r="AG1602" i="8"/>
  <c r="AG1601" i="8"/>
  <c r="AH1601" i="8" s="1"/>
  <c r="AH1600" i="8"/>
  <c r="AG1600" i="8"/>
  <c r="AH1599" i="8"/>
  <c r="AG1599" i="8"/>
  <c r="AG1598" i="8"/>
  <c r="AH1598" i="8" s="1"/>
  <c r="AG1597" i="8"/>
  <c r="AH1597" i="8" s="1"/>
  <c r="AG1596" i="8"/>
  <c r="AH1596" i="8" s="1"/>
  <c r="AG1595" i="8"/>
  <c r="AH1595" i="8" s="1"/>
  <c r="AH1594" i="8"/>
  <c r="AG1594" i="8"/>
  <c r="AH1593" i="8"/>
  <c r="AG1593" i="8"/>
  <c r="AG1592" i="8"/>
  <c r="AH1592" i="8" s="1"/>
  <c r="AG1591" i="8"/>
  <c r="AH1591" i="8" s="1"/>
  <c r="AG1590" i="8"/>
  <c r="AH1590" i="8" s="1"/>
  <c r="AH1589" i="8"/>
  <c r="AG1589" i="8"/>
  <c r="AG1588" i="8"/>
  <c r="AH1588" i="8" s="1"/>
  <c r="AG1587" i="8"/>
  <c r="AH1587" i="8" s="1"/>
  <c r="AG1586" i="8"/>
  <c r="AH1586" i="8" s="1"/>
  <c r="AG1585" i="8"/>
  <c r="AH1585" i="8" s="1"/>
  <c r="AH1584" i="8"/>
  <c r="AG1584" i="8"/>
  <c r="AH1583" i="8"/>
  <c r="AG1583" i="8"/>
  <c r="AG1582" i="8"/>
  <c r="AH1582" i="8" s="1"/>
  <c r="AG1581" i="8"/>
  <c r="AH1581" i="8" s="1"/>
  <c r="AG1580" i="8"/>
  <c r="AH1580" i="8" s="1"/>
  <c r="AH1579" i="8"/>
  <c r="AG1579" i="8"/>
  <c r="AG1578" i="8"/>
  <c r="AH1578" i="8" s="1"/>
  <c r="AG1577" i="8"/>
  <c r="AH1577" i="8" s="1"/>
  <c r="AG1576" i="8"/>
  <c r="AH1576" i="8" s="1"/>
  <c r="AG1575" i="8"/>
  <c r="AH1575" i="8" s="1"/>
  <c r="AH1574" i="8"/>
  <c r="AG1574" i="8"/>
  <c r="AG1573" i="8"/>
  <c r="AH1573" i="8" s="1"/>
  <c r="AG1572" i="8"/>
  <c r="AH1572" i="8" s="1"/>
  <c r="AH1571" i="8"/>
  <c r="AG1571" i="8"/>
  <c r="AH1570" i="8"/>
  <c r="AG1570" i="8"/>
  <c r="AG1569" i="8"/>
  <c r="AH1569" i="8" s="1"/>
  <c r="AG1568" i="8"/>
  <c r="AH1568" i="8" s="1"/>
  <c r="AG1567" i="8"/>
  <c r="AH1567" i="8" s="1"/>
  <c r="AG1566" i="8"/>
  <c r="AH1566" i="8" s="1"/>
  <c r="AG1565" i="8"/>
  <c r="AH1565" i="8" s="1"/>
  <c r="AH1564" i="8"/>
  <c r="AG1564" i="8"/>
  <c r="AH1563" i="8"/>
  <c r="AG1563" i="8"/>
  <c r="AG1562" i="8"/>
  <c r="AH1562" i="8" s="1"/>
  <c r="AH1561" i="8"/>
  <c r="AG1561" i="8"/>
  <c r="AH1560" i="8"/>
  <c r="AG1560" i="8"/>
  <c r="AG1559" i="8"/>
  <c r="AH1559" i="8" s="1"/>
  <c r="AG1558" i="8"/>
  <c r="AH1558" i="8" s="1"/>
  <c r="AG1557" i="8"/>
  <c r="AH1557" i="8" s="1"/>
  <c r="AG1556" i="8"/>
  <c r="AH1556" i="8" s="1"/>
  <c r="AG1555" i="8"/>
  <c r="AH1555" i="8" s="1"/>
  <c r="AG1554" i="8"/>
  <c r="AH1554" i="8" s="1"/>
  <c r="AH1553" i="8"/>
  <c r="AG1553" i="8"/>
  <c r="AG1552" i="8"/>
  <c r="AH1552" i="8" s="1"/>
  <c r="AH1551" i="8"/>
  <c r="AG1551" i="8"/>
  <c r="AG1550" i="8"/>
  <c r="AH1550" i="8" s="1"/>
  <c r="AG1549" i="8"/>
  <c r="AH1549" i="8" s="1"/>
  <c r="AH1548" i="8"/>
  <c r="AG1548" i="8"/>
  <c r="AG1547" i="8"/>
  <c r="AH1547" i="8" s="1"/>
  <c r="AG1546" i="8"/>
  <c r="AH1546" i="8" s="1"/>
  <c r="AG1545" i="8"/>
  <c r="AH1545" i="8" s="1"/>
  <c r="AH1544" i="8"/>
  <c r="AG1544" i="8"/>
  <c r="AH1543" i="8"/>
  <c r="AG1543" i="8"/>
  <c r="AG1542" i="8"/>
  <c r="AH1542" i="8" s="1"/>
  <c r="AH1541" i="8"/>
  <c r="AG1541" i="8"/>
  <c r="AH1540" i="8"/>
  <c r="AG1540" i="8"/>
  <c r="AG1539" i="8"/>
  <c r="AH1539" i="8" s="1"/>
  <c r="AH1538" i="8"/>
  <c r="AG1538" i="8"/>
  <c r="AG1537" i="8"/>
  <c r="AH1537" i="8" s="1"/>
  <c r="AG1536" i="8"/>
  <c r="AH1536" i="8" s="1"/>
  <c r="AG1535" i="8"/>
  <c r="AH1535" i="8" s="1"/>
  <c r="AH1534" i="8"/>
  <c r="AG1534" i="8"/>
  <c r="AG1533" i="8"/>
  <c r="AH1533" i="8" s="1"/>
  <c r="AH1532" i="8"/>
  <c r="AG1532" i="8"/>
  <c r="AG1531" i="8"/>
  <c r="AH1531" i="8" s="1"/>
  <c r="AH1530" i="8"/>
  <c r="AG1530" i="8"/>
  <c r="AG1529" i="8"/>
  <c r="AH1529" i="8" s="1"/>
  <c r="AH1528" i="8"/>
  <c r="AG1528" i="8"/>
  <c r="AG1527" i="8"/>
  <c r="AH1527" i="8" s="1"/>
  <c r="AG1526" i="8"/>
  <c r="AH1526" i="8" s="1"/>
  <c r="AG1525" i="8"/>
  <c r="AH1525" i="8" s="1"/>
  <c r="AH1524" i="8"/>
  <c r="AG1524" i="8"/>
  <c r="AG1523" i="8"/>
  <c r="AH1523" i="8" s="1"/>
  <c r="AG1522" i="8"/>
  <c r="AH1522" i="8" s="1"/>
  <c r="AH1521" i="8"/>
  <c r="AG1521" i="8"/>
  <c r="AH1520" i="8"/>
  <c r="AG1520" i="8"/>
  <c r="AG1519" i="8"/>
  <c r="AH1519" i="8" s="1"/>
  <c r="AH1518" i="8"/>
  <c r="AG1518" i="8"/>
  <c r="AG1517" i="8"/>
  <c r="AH1517" i="8" s="1"/>
  <c r="AG1516" i="8"/>
  <c r="AH1516" i="8" s="1"/>
  <c r="AG1515" i="8"/>
  <c r="AH1515" i="8" s="1"/>
  <c r="AG1514" i="8"/>
  <c r="AH1514" i="8" s="1"/>
  <c r="AG1513" i="8"/>
  <c r="AH1513" i="8" s="1"/>
  <c r="AH1512" i="8"/>
  <c r="AG1512" i="8"/>
  <c r="AH1511" i="8"/>
  <c r="AG1511" i="8"/>
  <c r="AG1510" i="8"/>
  <c r="AH1510" i="8" s="1"/>
  <c r="AH1509" i="8"/>
  <c r="AG1509" i="8"/>
  <c r="AG1508" i="8"/>
  <c r="AH1508" i="8" s="1"/>
  <c r="AG1507" i="8"/>
  <c r="AH1507" i="8" s="1"/>
  <c r="AG1506" i="8"/>
  <c r="AH1506" i="8" s="1"/>
  <c r="AG1505" i="8"/>
  <c r="AH1505" i="8" s="1"/>
  <c r="AH1504" i="8"/>
  <c r="AG1504" i="8"/>
  <c r="AG1503" i="8"/>
  <c r="AH1503" i="8" s="1"/>
  <c r="AH1502" i="8"/>
  <c r="AG1502" i="8"/>
  <c r="AH1501" i="8"/>
  <c r="AG1501" i="8"/>
  <c r="AG1500" i="8"/>
  <c r="AH1500" i="8" s="1"/>
  <c r="AG1499" i="8"/>
  <c r="AH1499" i="8" s="1"/>
  <c r="AG1498" i="8"/>
  <c r="AH1498" i="8" s="1"/>
  <c r="AG1497" i="8"/>
  <c r="AH1497" i="8" s="1"/>
  <c r="AG1496" i="8"/>
  <c r="AH1496" i="8" s="1"/>
  <c r="AG1495" i="8"/>
  <c r="AH1495" i="8" s="1"/>
  <c r="AH1494" i="8"/>
  <c r="AG1494" i="8"/>
  <c r="AG1493" i="8"/>
  <c r="AH1493" i="8" s="1"/>
  <c r="AH1492" i="8"/>
  <c r="AG1492" i="8"/>
  <c r="AG1491" i="8"/>
  <c r="AH1491" i="8" s="1"/>
  <c r="AG1490" i="8"/>
  <c r="AH1490" i="8" s="1"/>
  <c r="AH1489" i="8"/>
  <c r="AG1489" i="8"/>
  <c r="AH1488" i="8"/>
  <c r="AG1488" i="8"/>
  <c r="AG1487" i="8"/>
  <c r="AH1487" i="8" s="1"/>
  <c r="AG1486" i="8"/>
  <c r="AH1486" i="8" s="1"/>
  <c r="AG1485" i="8"/>
  <c r="AH1485" i="8" s="1"/>
  <c r="AH1484" i="8"/>
  <c r="AG1484" i="8"/>
  <c r="AG1483" i="8"/>
  <c r="AH1483" i="8" s="1"/>
  <c r="AH1482" i="8"/>
  <c r="AG1482" i="8"/>
  <c r="AH1481" i="8"/>
  <c r="AG1481" i="8"/>
  <c r="AG1480" i="8"/>
  <c r="AH1480" i="8" s="1"/>
  <c r="AH1479" i="8"/>
  <c r="AG1479" i="8"/>
  <c r="AH1478" i="8"/>
  <c r="AG1478" i="8"/>
  <c r="AG1477" i="8"/>
  <c r="AH1477" i="8" s="1"/>
  <c r="AG1476" i="8"/>
  <c r="AH1476" i="8" s="1"/>
  <c r="AG1475" i="8"/>
  <c r="AH1475" i="8" s="1"/>
  <c r="AG1474" i="8"/>
  <c r="AH1474" i="8" s="1"/>
  <c r="AH1473" i="8"/>
  <c r="AG1473" i="8"/>
  <c r="AG1472" i="8"/>
  <c r="AH1472" i="8" s="1"/>
  <c r="AH1471" i="8"/>
  <c r="AG1471" i="8"/>
  <c r="AG1470" i="8"/>
  <c r="AH1470" i="8" s="1"/>
  <c r="AH1469" i="8"/>
  <c r="AG1469" i="8"/>
  <c r="AG1468" i="8"/>
  <c r="AH1468" i="8" s="1"/>
  <c r="AG1467" i="8"/>
  <c r="AH1467" i="8" s="1"/>
  <c r="AG1466" i="8"/>
  <c r="AH1466" i="8" s="1"/>
  <c r="AG1465" i="8"/>
  <c r="AH1465" i="8" s="1"/>
  <c r="AG1464" i="8"/>
  <c r="AH1464" i="8" s="1"/>
  <c r="AG1463" i="8"/>
  <c r="AH1463" i="8" s="1"/>
  <c r="AG1462" i="8"/>
  <c r="AH1462" i="8" s="1"/>
  <c r="AH1461" i="8"/>
  <c r="AG1461" i="8"/>
  <c r="AG1460" i="8"/>
  <c r="AH1460" i="8" s="1"/>
  <c r="AH1459" i="8"/>
  <c r="AG1459" i="8"/>
  <c r="AH1458" i="8"/>
  <c r="AG1458" i="8"/>
  <c r="AG1457" i="8"/>
  <c r="AH1457" i="8" s="1"/>
  <c r="AG1456" i="8"/>
  <c r="AH1456" i="8" s="1"/>
  <c r="AG1455" i="8"/>
  <c r="AH1455" i="8" s="1"/>
  <c r="AG1454" i="8"/>
  <c r="AH1454" i="8" s="1"/>
  <c r="AH1453" i="8"/>
  <c r="AG1453" i="8"/>
  <c r="AH1452" i="8"/>
  <c r="AG1452" i="8"/>
  <c r="AG1451" i="8"/>
  <c r="AH1451" i="8" s="1"/>
  <c r="AG1450" i="8"/>
  <c r="AH1450" i="8" s="1"/>
  <c r="AG1449" i="8"/>
  <c r="AH1449" i="8" s="1"/>
  <c r="AH1448" i="8"/>
  <c r="AG1448" i="8"/>
  <c r="AG1447" i="8"/>
  <c r="AH1447" i="8" s="1"/>
  <c r="AG1446" i="8"/>
  <c r="AH1446" i="8" s="1"/>
  <c r="AG1445" i="8"/>
  <c r="AH1445" i="8" s="1"/>
  <c r="AG1444" i="8"/>
  <c r="AH1444" i="8" s="1"/>
  <c r="AH1443" i="8"/>
  <c r="AG1443" i="8"/>
  <c r="AH1442" i="8"/>
  <c r="AG1442" i="8"/>
  <c r="AG1441" i="8"/>
  <c r="AH1441" i="8" s="1"/>
  <c r="AG1440" i="8"/>
  <c r="AH1440" i="8" s="1"/>
  <c r="AH1439" i="8"/>
  <c r="AG1439" i="8"/>
  <c r="AH1438" i="8"/>
  <c r="AG1438" i="8"/>
  <c r="AG1437" i="8"/>
  <c r="AH1437" i="8" s="1"/>
  <c r="AG1436" i="8"/>
  <c r="AH1436" i="8" s="1"/>
  <c r="AG1435" i="8"/>
  <c r="AH1435" i="8" s="1"/>
  <c r="AG1434" i="8"/>
  <c r="AH1434" i="8" s="1"/>
  <c r="AH1433" i="8"/>
  <c r="AG1433" i="8"/>
  <c r="AG1432" i="8"/>
  <c r="AH1432" i="8" s="1"/>
  <c r="AG1431" i="8"/>
  <c r="AH1431" i="8" s="1"/>
  <c r="AH1430" i="8"/>
  <c r="AG1430" i="8"/>
  <c r="AH1429" i="8"/>
  <c r="AG1429" i="8"/>
  <c r="AG1428" i="8"/>
  <c r="AH1428" i="8" s="1"/>
  <c r="AG1427" i="8"/>
  <c r="AH1427" i="8" s="1"/>
  <c r="AG1426" i="8"/>
  <c r="AH1426" i="8" s="1"/>
  <c r="AG1425" i="8"/>
  <c r="AH1425" i="8" s="1"/>
  <c r="AG1424" i="8"/>
  <c r="AH1424" i="8" s="1"/>
  <c r="AH1423" i="8"/>
  <c r="AG1423" i="8"/>
  <c r="AH1422" i="8"/>
  <c r="AG1422" i="8"/>
  <c r="AG1421" i="8"/>
  <c r="AH1421" i="8" s="1"/>
  <c r="AH1420" i="8"/>
  <c r="AG1420" i="8"/>
  <c r="AH1419" i="8"/>
  <c r="AG1419" i="8"/>
  <c r="AG1418" i="8"/>
  <c r="AH1418" i="8" s="1"/>
  <c r="AG1417" i="8"/>
  <c r="AH1417" i="8" s="1"/>
  <c r="AG1416" i="8"/>
  <c r="AH1416" i="8" s="1"/>
  <c r="AG1415" i="8"/>
  <c r="AH1415" i="8" s="1"/>
  <c r="AG1414" i="8"/>
  <c r="AH1414" i="8" s="1"/>
  <c r="AG1413" i="8"/>
  <c r="AH1413" i="8" s="1"/>
  <c r="AH1412" i="8"/>
  <c r="AG1412" i="8"/>
  <c r="AG1411" i="8"/>
  <c r="AH1411" i="8" s="1"/>
  <c r="AH1410" i="8"/>
  <c r="AG1410" i="8"/>
  <c r="AG1409" i="8"/>
  <c r="AH1409" i="8" s="1"/>
  <c r="AG1408" i="8"/>
  <c r="AH1408" i="8" s="1"/>
  <c r="AG1407" i="8"/>
  <c r="AH1407" i="8" s="1"/>
  <c r="AG1406" i="8"/>
  <c r="AH1406" i="8" s="1"/>
  <c r="AG1405" i="8"/>
  <c r="AH1405" i="8" s="1"/>
  <c r="AG1404" i="8"/>
  <c r="AH1404" i="8" s="1"/>
  <c r="AH1403" i="8"/>
  <c r="AG1403" i="8"/>
  <c r="AH1402" i="8"/>
  <c r="AG1402" i="8"/>
  <c r="AG1401" i="8"/>
  <c r="AH1401" i="8" s="1"/>
  <c r="AH1400" i="8"/>
  <c r="AG1400" i="8"/>
  <c r="AH1399" i="8"/>
  <c r="AG1399" i="8"/>
  <c r="AG1398" i="8"/>
  <c r="AH1398" i="8" s="1"/>
  <c r="AG1397" i="8"/>
  <c r="AH1397" i="8" s="1"/>
  <c r="AG1396" i="8"/>
  <c r="AH1396" i="8" s="1"/>
  <c r="AG1395" i="8"/>
  <c r="AH1395" i="8" s="1"/>
  <c r="AH1394" i="8"/>
  <c r="AG1394" i="8"/>
  <c r="AH1393" i="8"/>
  <c r="AG1393" i="8"/>
  <c r="AG1392" i="8"/>
  <c r="AH1392" i="8" s="1"/>
  <c r="AH1391" i="8"/>
  <c r="AG1391" i="8"/>
  <c r="AG1390" i="8"/>
  <c r="AH1390" i="8" s="1"/>
  <c r="AH1389" i="8"/>
  <c r="AG1389" i="8"/>
  <c r="AG1388" i="8"/>
  <c r="AH1388" i="8" s="1"/>
  <c r="AG1387" i="8"/>
  <c r="AH1387" i="8" s="1"/>
  <c r="AG1386" i="8"/>
  <c r="AH1386" i="8" s="1"/>
  <c r="AG1385" i="8"/>
  <c r="AH1385" i="8" s="1"/>
  <c r="AH1384" i="8"/>
  <c r="AG1384" i="8"/>
  <c r="AH1383" i="8"/>
  <c r="AG1383" i="8"/>
  <c r="AG1382" i="8"/>
  <c r="AH1382" i="8" s="1"/>
  <c r="AG1381" i="8"/>
  <c r="AH1381" i="8" s="1"/>
  <c r="AG1380" i="8"/>
  <c r="AH1380" i="8" s="1"/>
  <c r="AH1379" i="8"/>
  <c r="AG1379" i="8"/>
  <c r="AG1378" i="8"/>
  <c r="AH1378" i="8" s="1"/>
  <c r="AG1377" i="8"/>
  <c r="AH1377" i="8" s="1"/>
  <c r="AG1376" i="8"/>
  <c r="AH1376" i="8" s="1"/>
  <c r="AG1375" i="8"/>
  <c r="AH1375" i="8" s="1"/>
  <c r="AH1374" i="8"/>
  <c r="AG1374" i="8"/>
  <c r="AG1373" i="8"/>
  <c r="AH1373" i="8" s="1"/>
  <c r="AG1372" i="8"/>
  <c r="AH1372" i="8" s="1"/>
  <c r="AH1371" i="8"/>
  <c r="AG1371" i="8"/>
  <c r="AH1370" i="8"/>
  <c r="AG1370" i="8"/>
  <c r="AG1369" i="8"/>
  <c r="AH1369" i="8" s="1"/>
  <c r="AG1368" i="8"/>
  <c r="AH1368" i="8" s="1"/>
  <c r="AG1367" i="8"/>
  <c r="AH1367" i="8" s="1"/>
  <c r="AG1366" i="8"/>
  <c r="AH1366" i="8" s="1"/>
  <c r="AG1365" i="8"/>
  <c r="AH1365" i="8" s="1"/>
  <c r="AH1364" i="8"/>
  <c r="AG1364" i="8"/>
  <c r="AH1363" i="8"/>
  <c r="AG1363" i="8"/>
  <c r="AG1362" i="8"/>
  <c r="AH1362" i="8" s="1"/>
  <c r="AH1361" i="8"/>
  <c r="AG1361" i="8"/>
  <c r="AH1360" i="8"/>
  <c r="AG1360" i="8"/>
  <c r="AG1359" i="8"/>
  <c r="AH1359" i="8" s="1"/>
  <c r="AG1358" i="8"/>
  <c r="AH1358" i="8" s="1"/>
  <c r="AG1357" i="8"/>
  <c r="AH1357" i="8" s="1"/>
  <c r="AG1356" i="8"/>
  <c r="AH1356" i="8" s="1"/>
  <c r="AG1355" i="8"/>
  <c r="AH1355" i="8" s="1"/>
  <c r="AG1354" i="8"/>
  <c r="AH1354" i="8" s="1"/>
  <c r="AH1353" i="8"/>
  <c r="AG1353" i="8"/>
  <c r="AG1352" i="8"/>
  <c r="AH1352" i="8" s="1"/>
  <c r="AH1351" i="8"/>
  <c r="AG1351" i="8"/>
  <c r="AG1350" i="8"/>
  <c r="AH1350" i="8" s="1"/>
  <c r="AG1349" i="8"/>
  <c r="AH1349" i="8" s="1"/>
  <c r="AH1348" i="8"/>
  <c r="AG1348" i="8"/>
  <c r="AG1347" i="8"/>
  <c r="AH1347" i="8" s="1"/>
  <c r="AG1346" i="8"/>
  <c r="AH1346" i="8" s="1"/>
  <c r="AG1345" i="8"/>
  <c r="AH1345" i="8" s="1"/>
  <c r="AH1344" i="8"/>
  <c r="AG1344" i="8"/>
  <c r="AH1343" i="8"/>
  <c r="AG1343" i="8"/>
  <c r="AG1342" i="8"/>
  <c r="AH1342" i="8" s="1"/>
  <c r="AH1341" i="8"/>
  <c r="AG1341" i="8"/>
  <c r="AH1340" i="8"/>
  <c r="AG1340" i="8"/>
  <c r="AG1339" i="8"/>
  <c r="AH1339" i="8" s="1"/>
  <c r="AH1338" i="8"/>
  <c r="AG1338" i="8"/>
  <c r="AG1337" i="8"/>
  <c r="AH1337" i="8" s="1"/>
  <c r="AG1336" i="8"/>
  <c r="AH1336" i="8" s="1"/>
  <c r="AG1335" i="8"/>
  <c r="AH1335" i="8" s="1"/>
  <c r="AH1334" i="8"/>
  <c r="AG1334" i="8"/>
  <c r="AG1333" i="8"/>
  <c r="AH1333" i="8" s="1"/>
  <c r="AH1332" i="8"/>
  <c r="AG1332" i="8"/>
  <c r="AG1331" i="8"/>
  <c r="AH1331" i="8" s="1"/>
  <c r="AH1330" i="8"/>
  <c r="AG1330" i="8"/>
  <c r="AG1329" i="8"/>
  <c r="AH1329" i="8" s="1"/>
  <c r="AH1328" i="8"/>
  <c r="AG1328" i="8"/>
  <c r="AG1327" i="8"/>
  <c r="AH1327" i="8" s="1"/>
  <c r="AG1326" i="8"/>
  <c r="AH1326" i="8" s="1"/>
  <c r="AG1325" i="8"/>
  <c r="AH1325" i="8" s="1"/>
  <c r="AG1324" i="8"/>
  <c r="AH1324" i="8" s="1"/>
  <c r="AG1323" i="8"/>
  <c r="AH1323" i="8" s="1"/>
  <c r="AG1322" i="8"/>
  <c r="AH1322" i="8" s="1"/>
  <c r="AH1321" i="8"/>
  <c r="AG1321" i="8"/>
  <c r="AH1320" i="8"/>
  <c r="AG1320" i="8"/>
  <c r="AG1319" i="8"/>
  <c r="AH1319" i="8" s="1"/>
  <c r="AH1318" i="8"/>
  <c r="AG1318" i="8"/>
  <c r="AG1317" i="8"/>
  <c r="AH1317" i="8" s="1"/>
  <c r="AG1316" i="8"/>
  <c r="AH1316" i="8" s="1"/>
  <c r="AG1315" i="8"/>
  <c r="AH1315" i="8" s="1"/>
  <c r="AG1314" i="8"/>
  <c r="AH1314" i="8" s="1"/>
  <c r="AG1313" i="8"/>
  <c r="AH1313" i="8" s="1"/>
  <c r="AH1312" i="8"/>
  <c r="AG1312" i="8"/>
  <c r="AH1311" i="8"/>
  <c r="AG1311" i="8"/>
  <c r="AG1310" i="8"/>
  <c r="AH1310" i="8" s="1"/>
  <c r="AH1309" i="8"/>
  <c r="AG1309" i="8"/>
  <c r="AG1308" i="8"/>
  <c r="AH1308" i="8" s="1"/>
  <c r="AG1307" i="8"/>
  <c r="AH1307" i="8" s="1"/>
  <c r="AG1306" i="8"/>
  <c r="AH1306" i="8" s="1"/>
  <c r="AG1305" i="8"/>
  <c r="AH1305" i="8" s="1"/>
  <c r="AH1304" i="8"/>
  <c r="AG1304" i="8"/>
  <c r="AG1303" i="8"/>
  <c r="AH1303" i="8" s="1"/>
  <c r="AH1302" i="8"/>
  <c r="AG1302" i="8"/>
  <c r="AH1301" i="8"/>
  <c r="AG1301" i="8"/>
  <c r="AG1300" i="8"/>
  <c r="AH1300" i="8" s="1"/>
  <c r="AG1299" i="8"/>
  <c r="AH1299" i="8" s="1"/>
  <c r="AG1298" i="8"/>
  <c r="AH1298" i="8" s="1"/>
  <c r="AG1297" i="8"/>
  <c r="AH1297" i="8" s="1"/>
  <c r="AG1296" i="8"/>
  <c r="AH1296" i="8" s="1"/>
  <c r="AG1295" i="8"/>
  <c r="AH1295" i="8" s="1"/>
  <c r="AH1294" i="8"/>
  <c r="AG1294" i="8"/>
  <c r="AG1293" i="8"/>
  <c r="AH1293" i="8" s="1"/>
  <c r="AH1292" i="8"/>
  <c r="AG1292" i="8"/>
  <c r="AG1291" i="8"/>
  <c r="AH1291" i="8" s="1"/>
  <c r="AG1290" i="8"/>
  <c r="AH1290" i="8" s="1"/>
  <c r="AH1289" i="8"/>
  <c r="AG1289" i="8"/>
  <c r="AH1288" i="8"/>
  <c r="AG1288" i="8"/>
  <c r="AG1287" i="8"/>
  <c r="AH1287" i="8" s="1"/>
  <c r="AG1286" i="8"/>
  <c r="AH1286" i="8" s="1"/>
  <c r="AG1285" i="8"/>
  <c r="AH1285" i="8" s="1"/>
  <c r="AH1284" i="8"/>
  <c r="AG1284" i="8"/>
  <c r="AG1283" i="8"/>
  <c r="AH1283" i="8" s="1"/>
  <c r="AH1282" i="8"/>
  <c r="AG1282" i="8"/>
  <c r="AH1281" i="8"/>
  <c r="AG1281" i="8"/>
  <c r="AG1280" i="8"/>
  <c r="AH1280" i="8" s="1"/>
  <c r="AH1279" i="8"/>
  <c r="AG1279" i="8"/>
  <c r="AG1278" i="8"/>
  <c r="AH1278" i="8" s="1"/>
  <c r="AG1277" i="8"/>
  <c r="AH1277" i="8" s="1"/>
  <c r="AG1276" i="8"/>
  <c r="AH1276" i="8" s="1"/>
  <c r="AG1275" i="8"/>
  <c r="AH1275" i="8" s="1"/>
  <c r="AG1274" i="8"/>
  <c r="AH1274" i="8" s="1"/>
  <c r="AH1273" i="8"/>
  <c r="AG1273" i="8"/>
  <c r="AG1272" i="8"/>
  <c r="AH1272" i="8" s="1"/>
  <c r="AH1271" i="8"/>
  <c r="AG1271" i="8"/>
  <c r="AG1270" i="8"/>
  <c r="AH1270" i="8" s="1"/>
  <c r="AH1269" i="8"/>
  <c r="AG1269" i="8"/>
  <c r="AG1268" i="8"/>
  <c r="AH1268" i="8" s="1"/>
  <c r="AG1267" i="8"/>
  <c r="AH1267" i="8" s="1"/>
  <c r="AG1266" i="8"/>
  <c r="AH1266" i="8" s="1"/>
  <c r="AG1265" i="8"/>
  <c r="AH1265" i="8" s="1"/>
  <c r="AG1264" i="8"/>
  <c r="AH1264" i="8" s="1"/>
  <c r="AG1263" i="8"/>
  <c r="AH1263" i="8" s="1"/>
  <c r="AG1262" i="8"/>
  <c r="AH1262" i="8" s="1"/>
  <c r="AH1261" i="8"/>
  <c r="AG1261" i="8"/>
  <c r="AG1260" i="8"/>
  <c r="AH1260" i="8" s="1"/>
  <c r="AH1259" i="8"/>
  <c r="AG1259" i="8"/>
  <c r="AH1258" i="8"/>
  <c r="AG1258" i="8"/>
  <c r="AG1257" i="8"/>
  <c r="AH1257" i="8" s="1"/>
  <c r="AG1256" i="8"/>
  <c r="AH1256" i="8" s="1"/>
  <c r="AG1255" i="8"/>
  <c r="AH1255" i="8" s="1"/>
  <c r="AG1254" i="8"/>
  <c r="AH1254" i="8" s="1"/>
  <c r="AH1253" i="8"/>
  <c r="AG1253" i="8"/>
  <c r="AH1252" i="8"/>
  <c r="AG1252" i="8"/>
  <c r="AG1251" i="8"/>
  <c r="AH1251" i="8" s="1"/>
  <c r="AG1250" i="8"/>
  <c r="AH1250" i="8" s="1"/>
  <c r="AG1249" i="8"/>
  <c r="AH1249" i="8" s="1"/>
  <c r="AH1248" i="8"/>
  <c r="AG1248" i="8"/>
  <c r="AG1247" i="8"/>
  <c r="AH1247" i="8" s="1"/>
  <c r="AG1246" i="8"/>
  <c r="AH1246" i="8" s="1"/>
  <c r="AG1245" i="8"/>
  <c r="AH1245" i="8" s="1"/>
  <c r="AG1244" i="8"/>
  <c r="AH1244" i="8" s="1"/>
  <c r="AH1243" i="8"/>
  <c r="AG1243" i="8"/>
  <c r="AH1242" i="8"/>
  <c r="AG1242" i="8"/>
  <c r="AG1241" i="8"/>
  <c r="AH1241" i="8" s="1"/>
  <c r="AG1240" i="8"/>
  <c r="AH1240" i="8" s="1"/>
  <c r="AH1239" i="8"/>
  <c r="AG1239" i="8"/>
  <c r="AH1238" i="8"/>
  <c r="AG1238" i="8"/>
  <c r="AG1237" i="8"/>
  <c r="AH1237" i="8" s="1"/>
  <c r="AG1236" i="8"/>
  <c r="AH1236" i="8" s="1"/>
  <c r="AG1235" i="8"/>
  <c r="AH1235" i="8" s="1"/>
  <c r="AG1234" i="8"/>
  <c r="AH1234" i="8" s="1"/>
  <c r="AH1233" i="8"/>
  <c r="AG1233" i="8"/>
  <c r="AG1232" i="8"/>
  <c r="AH1232" i="8" s="1"/>
  <c r="AG1231" i="8"/>
  <c r="AH1231" i="8" s="1"/>
  <c r="AH1230" i="8"/>
  <c r="AG1230" i="8"/>
  <c r="AH1229" i="8"/>
  <c r="AG1229" i="8"/>
  <c r="AG1228" i="8"/>
  <c r="AH1228" i="8" s="1"/>
  <c r="AG1227" i="8"/>
  <c r="AH1227" i="8" s="1"/>
  <c r="AG1226" i="8"/>
  <c r="AH1226" i="8" s="1"/>
  <c r="AG1225" i="8"/>
  <c r="AH1225" i="8" s="1"/>
  <c r="AG1224" i="8"/>
  <c r="AH1224" i="8" s="1"/>
  <c r="AH1223" i="8"/>
  <c r="AG1223" i="8"/>
  <c r="AH1222" i="8"/>
  <c r="AG1222" i="8"/>
  <c r="AG1221" i="8"/>
  <c r="AH1221" i="8" s="1"/>
  <c r="AH1220" i="8"/>
  <c r="AG1220" i="8"/>
  <c r="AH1219" i="8"/>
  <c r="AG1219" i="8"/>
  <c r="AG1218" i="8"/>
  <c r="AH1218" i="8" s="1"/>
  <c r="AG1217" i="8"/>
  <c r="AH1217" i="8" s="1"/>
  <c r="AG1216" i="8"/>
  <c r="AH1216" i="8" s="1"/>
  <c r="AG1215" i="8"/>
  <c r="AH1215" i="8" s="1"/>
  <c r="AH1214" i="8"/>
  <c r="AG1214" i="8"/>
  <c r="AG1213" i="8"/>
  <c r="AH1213" i="8" s="1"/>
  <c r="AH1212" i="8"/>
  <c r="AG1212" i="8"/>
  <c r="AG1211" i="8"/>
  <c r="AH1211" i="8" s="1"/>
  <c r="AH1210" i="8"/>
  <c r="AG1210" i="8"/>
  <c r="AG1209" i="8"/>
  <c r="AH1209" i="8" s="1"/>
  <c r="AG1208" i="8"/>
  <c r="AH1208" i="8" s="1"/>
  <c r="AG1207" i="8"/>
  <c r="AH1207" i="8" s="1"/>
  <c r="AG1206" i="8"/>
  <c r="AH1206" i="8" s="1"/>
  <c r="AG1205" i="8"/>
  <c r="AH1205" i="8" s="1"/>
  <c r="AG1204" i="8"/>
  <c r="AH1204" i="8" s="1"/>
  <c r="AH1203" i="8"/>
  <c r="AG1203" i="8"/>
  <c r="AH1202" i="8"/>
  <c r="AG1202" i="8"/>
  <c r="AG1201" i="8"/>
  <c r="AH1201" i="8" s="1"/>
  <c r="AH1200" i="8"/>
  <c r="AG1200" i="8"/>
  <c r="AH1199" i="8"/>
  <c r="AG1199" i="8"/>
  <c r="AG1198" i="8"/>
  <c r="AH1198" i="8" s="1"/>
  <c r="AG1197" i="8"/>
  <c r="AH1197" i="8" s="1"/>
  <c r="AG1196" i="8"/>
  <c r="AH1196" i="8" s="1"/>
  <c r="AG1195" i="8"/>
  <c r="AH1195" i="8" s="1"/>
  <c r="AH1194" i="8"/>
  <c r="AG1194" i="8"/>
  <c r="AH1193" i="8"/>
  <c r="AG1193" i="8"/>
  <c r="AG1192" i="8"/>
  <c r="AH1192" i="8" s="1"/>
  <c r="AH1191" i="8"/>
  <c r="AG1191" i="8"/>
  <c r="AG1190" i="8"/>
  <c r="AH1190" i="8" s="1"/>
  <c r="AH1189" i="8"/>
  <c r="AG1189" i="8"/>
  <c r="AG1188" i="8"/>
  <c r="AH1188" i="8" s="1"/>
  <c r="AG1187" i="8"/>
  <c r="AH1187" i="8" s="1"/>
  <c r="AG1186" i="8"/>
  <c r="AH1186" i="8" s="1"/>
  <c r="AG1185" i="8"/>
  <c r="AH1185" i="8" s="1"/>
  <c r="AH1184" i="8"/>
  <c r="AG1184" i="8"/>
  <c r="AG1183" i="8"/>
  <c r="AH1183" i="8" s="1"/>
  <c r="AG1182" i="8"/>
  <c r="AH1182" i="8" s="1"/>
  <c r="AG1181" i="8"/>
  <c r="AH1181" i="8" s="1"/>
  <c r="AG1180" i="8"/>
  <c r="AH1180" i="8" s="1"/>
  <c r="AH1179" i="8"/>
  <c r="AG1179" i="8"/>
  <c r="AG1178" i="8"/>
  <c r="AH1178" i="8" s="1"/>
  <c r="AG1177" i="8"/>
  <c r="AH1177" i="8" s="1"/>
  <c r="AG1176" i="8"/>
  <c r="AH1176" i="8" s="1"/>
  <c r="AG1175" i="8"/>
  <c r="AH1175" i="8" s="1"/>
  <c r="AH1174" i="8"/>
  <c r="AG1174" i="8"/>
  <c r="AG1173" i="8"/>
  <c r="AH1173" i="8" s="1"/>
  <c r="AG1172" i="8"/>
  <c r="AH1172" i="8" s="1"/>
  <c r="AH1171" i="8"/>
  <c r="AG1171" i="8"/>
  <c r="AH1170" i="8"/>
  <c r="AG1170" i="8"/>
  <c r="AG1169" i="8"/>
  <c r="AH1169" i="8" s="1"/>
  <c r="AG1168" i="8"/>
  <c r="AH1168" i="8" s="1"/>
  <c r="AG1167" i="8"/>
  <c r="AH1167" i="8" s="1"/>
  <c r="AG1166" i="8"/>
  <c r="AH1166" i="8" s="1"/>
  <c r="AG1165" i="8"/>
  <c r="AH1165" i="8" s="1"/>
  <c r="AH1164" i="8"/>
  <c r="AG1164" i="8"/>
  <c r="AH1163" i="8"/>
  <c r="AG1163" i="8"/>
  <c r="AG1162" i="8"/>
  <c r="AH1162" i="8" s="1"/>
  <c r="AH1161" i="8"/>
  <c r="AG1161" i="8"/>
  <c r="AG1160" i="8"/>
  <c r="AH1160" i="8" s="1"/>
  <c r="AG1159" i="8"/>
  <c r="AH1159" i="8" s="1"/>
  <c r="AG1158" i="8"/>
  <c r="AH1158" i="8" s="1"/>
  <c r="AG1157" i="8"/>
  <c r="AH1157" i="8" s="1"/>
  <c r="AG1156" i="8"/>
  <c r="AH1156" i="8" s="1"/>
  <c r="AG1155" i="8"/>
  <c r="AH1155" i="8" s="1"/>
  <c r="AG1154" i="8"/>
  <c r="AH1154" i="8" s="1"/>
  <c r="AH1153" i="8"/>
  <c r="AG1153" i="8"/>
  <c r="AG1152" i="8"/>
  <c r="AH1152" i="8" s="1"/>
  <c r="AH1151" i="8"/>
  <c r="AG1151" i="8"/>
  <c r="AG1150" i="8"/>
  <c r="AH1150" i="8" s="1"/>
  <c r="AG1149" i="8"/>
  <c r="AH1149" i="8" s="1"/>
  <c r="AH1148" i="8"/>
  <c r="AG1148" i="8"/>
  <c r="AG1147" i="8"/>
  <c r="AH1147" i="8" s="1"/>
  <c r="AG1146" i="8"/>
  <c r="AH1146" i="8" s="1"/>
  <c r="AG1145" i="8"/>
  <c r="AH1145" i="8" s="1"/>
  <c r="AG1144" i="8"/>
  <c r="AH1144" i="8" s="1"/>
  <c r="AH1143" i="8"/>
  <c r="AG1143" i="8"/>
  <c r="AG1142" i="8"/>
  <c r="AH1142" i="8" s="1"/>
  <c r="AH1141" i="8"/>
  <c r="AG1141" i="8"/>
  <c r="AH1140" i="8"/>
  <c r="AG1140" i="8"/>
  <c r="AG1139" i="8"/>
  <c r="AH1139" i="8" s="1"/>
  <c r="AH1138" i="8"/>
  <c r="AG1138" i="8"/>
  <c r="AG1137" i="8"/>
  <c r="AH1137" i="8" s="1"/>
  <c r="AG1136" i="8"/>
  <c r="AH1136" i="8" s="1"/>
  <c r="AG1135" i="8"/>
  <c r="AH1135" i="8" s="1"/>
  <c r="AH1134" i="8"/>
  <c r="AG1134" i="8"/>
  <c r="AG1133" i="8"/>
  <c r="AH1133" i="8" s="1"/>
  <c r="AH1132" i="8"/>
  <c r="AG1132" i="8"/>
  <c r="AG1131" i="8"/>
  <c r="AH1131" i="8" s="1"/>
  <c r="AH1130" i="8"/>
  <c r="AG1130" i="8"/>
  <c r="AG1129" i="8"/>
  <c r="AH1129" i="8" s="1"/>
  <c r="AH1128" i="8"/>
  <c r="AG1128" i="8"/>
  <c r="AG1127" i="8"/>
  <c r="AH1127" i="8" s="1"/>
  <c r="AG1126" i="8"/>
  <c r="AH1126" i="8" s="1"/>
  <c r="AG1125" i="8"/>
  <c r="AH1125" i="8" s="1"/>
  <c r="AH1124" i="8"/>
  <c r="AG1124" i="8"/>
  <c r="AG1123" i="8"/>
  <c r="AH1123" i="8" s="1"/>
  <c r="AG1122" i="8"/>
  <c r="AH1122" i="8" s="1"/>
  <c r="AH1121" i="8"/>
  <c r="AG1121" i="8"/>
  <c r="AH1120" i="8"/>
  <c r="AG1120" i="8"/>
  <c r="AG1119" i="8"/>
  <c r="AH1119" i="8" s="1"/>
  <c r="AH1118" i="8"/>
  <c r="AG1118" i="8"/>
  <c r="AG1117" i="8"/>
  <c r="AH1117" i="8" s="1"/>
  <c r="AG1116" i="8"/>
  <c r="AH1116" i="8" s="1"/>
  <c r="AG1115" i="8"/>
  <c r="AH1115" i="8" s="1"/>
  <c r="AG1114" i="8"/>
  <c r="AH1114" i="8" s="1"/>
  <c r="AG1113" i="8"/>
  <c r="AH1113" i="8" s="1"/>
  <c r="AH1112" i="8"/>
  <c r="AG1112" i="8"/>
  <c r="AH1111" i="8"/>
  <c r="AG1111" i="8"/>
  <c r="AG1110" i="8"/>
  <c r="AH1110" i="8" s="1"/>
  <c r="AH1109" i="8"/>
  <c r="AG1109" i="8"/>
  <c r="AG1108" i="8"/>
  <c r="AH1108" i="8" s="1"/>
  <c r="AG1107" i="8"/>
  <c r="AH1107" i="8" s="1"/>
  <c r="AG1106" i="8"/>
  <c r="AH1106" i="8" s="1"/>
  <c r="AG1105" i="8"/>
  <c r="AH1105" i="8" s="1"/>
  <c r="AH1104" i="8"/>
  <c r="AG1104" i="8"/>
  <c r="AG1103" i="8"/>
  <c r="AH1103" i="8" s="1"/>
  <c r="AH1102" i="8"/>
  <c r="AG1102" i="8"/>
  <c r="AH1101" i="8"/>
  <c r="AG1101" i="8"/>
  <c r="AG1100" i="8"/>
  <c r="AH1100" i="8" s="1"/>
  <c r="AG1099" i="8"/>
  <c r="AH1099" i="8" s="1"/>
  <c r="AG1098" i="8"/>
  <c r="AH1098" i="8" s="1"/>
  <c r="AG1097" i="8"/>
  <c r="AH1097" i="8" s="1"/>
  <c r="AG1096" i="8"/>
  <c r="AH1096" i="8" s="1"/>
  <c r="AG1095" i="8"/>
  <c r="AH1095" i="8" s="1"/>
  <c r="AH1094" i="8"/>
  <c r="AG1094" i="8"/>
  <c r="AG1093" i="8"/>
  <c r="AH1093" i="8" s="1"/>
  <c r="AH1092" i="8"/>
  <c r="AG1092" i="8"/>
  <c r="AG1091" i="8"/>
  <c r="AH1091" i="8" s="1"/>
  <c r="AG1090" i="8"/>
  <c r="AH1090" i="8" s="1"/>
  <c r="AH1089" i="8"/>
  <c r="AG1089" i="8"/>
  <c r="AH1088" i="8"/>
  <c r="AG1088" i="8"/>
  <c r="AG1087" i="8"/>
  <c r="AH1087" i="8" s="1"/>
  <c r="AG1086" i="8"/>
  <c r="AH1086" i="8" s="1"/>
  <c r="AG1085" i="8"/>
  <c r="AH1085" i="8" s="1"/>
  <c r="AH1084" i="8"/>
  <c r="AG1084" i="8"/>
  <c r="AG1083" i="8"/>
  <c r="AH1083" i="8" s="1"/>
  <c r="AH1082" i="8"/>
  <c r="AG1082" i="8"/>
  <c r="AH1081" i="8"/>
  <c r="AG1081" i="8"/>
  <c r="AG1080" i="8"/>
  <c r="AH1080" i="8" s="1"/>
  <c r="AH1079" i="8"/>
  <c r="AG1079" i="8"/>
  <c r="AG1078" i="8"/>
  <c r="AH1078" i="8" s="1"/>
  <c r="AG1077" i="8"/>
  <c r="AH1077" i="8" s="1"/>
  <c r="AG1076" i="8"/>
  <c r="AH1076" i="8" s="1"/>
  <c r="AG1075" i="8"/>
  <c r="AH1075" i="8" s="1"/>
  <c r="AG1074" i="8"/>
  <c r="AH1074" i="8" s="1"/>
  <c r="AG1073" i="8"/>
  <c r="AH1073" i="8" s="1"/>
  <c r="AG1072" i="8"/>
  <c r="AH1072" i="8" s="1"/>
  <c r="AH1071" i="8"/>
  <c r="AG1071" i="8"/>
  <c r="AG1070" i="8"/>
  <c r="AH1070" i="8" s="1"/>
  <c r="AH1069" i="8"/>
  <c r="AG1069" i="8"/>
  <c r="AG1068" i="8"/>
  <c r="AH1068" i="8" s="1"/>
  <c r="AG1067" i="8"/>
  <c r="AH1067" i="8" s="1"/>
  <c r="AG1066" i="8"/>
  <c r="AH1066" i="8" s="1"/>
  <c r="AG1065" i="8"/>
  <c r="AH1065" i="8" s="1"/>
  <c r="AG1064" i="8"/>
  <c r="AH1064" i="8" s="1"/>
  <c r="AG1063" i="8"/>
  <c r="AH1063" i="8" s="1"/>
  <c r="AG1062" i="8"/>
  <c r="AH1062" i="8" s="1"/>
  <c r="AH1061" i="8"/>
  <c r="AG1061" i="8"/>
  <c r="AG1060" i="8"/>
  <c r="AH1060" i="8" s="1"/>
  <c r="AH1059" i="8"/>
  <c r="AG1059" i="8"/>
  <c r="AH1058" i="8"/>
  <c r="AG1058" i="8"/>
  <c r="AG1057" i="8"/>
  <c r="AH1057" i="8" s="1"/>
  <c r="AG1056" i="8"/>
  <c r="AH1056" i="8" s="1"/>
  <c r="AG1055" i="8"/>
  <c r="AH1055" i="8" s="1"/>
  <c r="AG1054" i="8"/>
  <c r="AH1054" i="8" s="1"/>
  <c r="AH1053" i="8"/>
  <c r="AG1053" i="8"/>
  <c r="AH1052" i="8"/>
  <c r="AG1052" i="8"/>
  <c r="AG1051" i="8"/>
  <c r="AH1051" i="8" s="1"/>
  <c r="AH1050" i="8"/>
  <c r="AG1050" i="8"/>
  <c r="AG1049" i="8"/>
  <c r="AH1049" i="8" s="1"/>
  <c r="AH1048" i="8"/>
  <c r="AG1048" i="8"/>
  <c r="AG1047" i="8"/>
  <c r="AH1047" i="8" s="1"/>
  <c r="AG1046" i="8"/>
  <c r="AH1046" i="8" s="1"/>
  <c r="AG1045" i="8"/>
  <c r="AH1045" i="8" s="1"/>
  <c r="AG1044" i="8"/>
  <c r="AH1044" i="8" s="1"/>
  <c r="AH1043" i="8"/>
  <c r="AG1043" i="8"/>
  <c r="AH1042" i="8"/>
  <c r="AG1042" i="8"/>
  <c r="AG1041" i="8"/>
  <c r="AH1041" i="8" s="1"/>
  <c r="AG1040" i="8"/>
  <c r="AH1040" i="8" s="1"/>
  <c r="AH1039" i="8"/>
  <c r="AG1039" i="8"/>
  <c r="AH1038" i="8"/>
  <c r="AG1038" i="8"/>
  <c r="AG1037" i="8"/>
  <c r="AH1037" i="8" s="1"/>
  <c r="AG1036" i="8"/>
  <c r="AH1036" i="8" s="1"/>
  <c r="AG1035" i="8"/>
  <c r="AH1035" i="8" s="1"/>
  <c r="AG1034" i="8"/>
  <c r="AH1034" i="8" s="1"/>
  <c r="AH1033" i="8"/>
  <c r="AG1033" i="8"/>
  <c r="AG1032" i="8"/>
  <c r="AH1032" i="8" s="1"/>
  <c r="AG1031" i="8"/>
  <c r="AH1031" i="8" s="1"/>
  <c r="AH1030" i="8"/>
  <c r="AG1030" i="8"/>
  <c r="AH1029" i="8"/>
  <c r="AG1029" i="8"/>
  <c r="AG1028" i="8"/>
  <c r="AH1028" i="8" s="1"/>
  <c r="AG1027" i="8"/>
  <c r="AH1027" i="8" s="1"/>
  <c r="AG1026" i="8"/>
  <c r="AH1026" i="8" s="1"/>
  <c r="AG1025" i="8"/>
  <c r="AH1025" i="8" s="1"/>
  <c r="AG1024" i="8"/>
  <c r="AH1024" i="8" s="1"/>
  <c r="AH1023" i="8"/>
  <c r="AG1023" i="8"/>
  <c r="AH1022" i="8"/>
  <c r="AG1022" i="8"/>
  <c r="AG1021" i="8"/>
  <c r="AH1021" i="8" s="1"/>
  <c r="AH1020" i="8"/>
  <c r="AG1020" i="8"/>
  <c r="AH1019" i="8"/>
  <c r="AG1019" i="8"/>
  <c r="AG1018" i="8"/>
  <c r="AH1018" i="8" s="1"/>
  <c r="AG1017" i="8"/>
  <c r="AH1017" i="8" s="1"/>
  <c r="AG1016" i="8"/>
  <c r="AH1016" i="8" s="1"/>
  <c r="AG1015" i="8"/>
  <c r="AH1015" i="8" s="1"/>
  <c r="AH1014" i="8"/>
  <c r="AG1014" i="8"/>
  <c r="AG1013" i="8"/>
  <c r="AH1013" i="8" s="1"/>
  <c r="AH1012" i="8"/>
  <c r="AG1012" i="8"/>
  <c r="AG1011" i="8"/>
  <c r="AH1011" i="8" s="1"/>
  <c r="AH1010" i="8"/>
  <c r="AG1010" i="8"/>
  <c r="AG1009" i="8"/>
  <c r="AH1009" i="8" s="1"/>
  <c r="AG1008" i="8"/>
  <c r="AH1008" i="8" s="1"/>
  <c r="AG1007" i="8"/>
  <c r="AH1007" i="8" s="1"/>
  <c r="AG1006" i="8"/>
  <c r="AH1006" i="8" s="1"/>
  <c r="AG1005" i="8"/>
  <c r="AH1005" i="8" s="1"/>
  <c r="AG1004" i="8"/>
  <c r="AH1004" i="8" s="1"/>
  <c r="AH1003" i="8"/>
  <c r="AG1003" i="8"/>
  <c r="AH1002" i="8"/>
  <c r="AG1002" i="8"/>
  <c r="AG1001" i="8"/>
  <c r="AH1001" i="8" s="1"/>
  <c r="AH1000" i="8"/>
  <c r="AG1000" i="8"/>
  <c r="AH999" i="8"/>
  <c r="AG999" i="8"/>
  <c r="AG998" i="8"/>
  <c r="AH998" i="8" s="1"/>
  <c r="AG997" i="8"/>
  <c r="AH997" i="8" s="1"/>
  <c r="AG996" i="8"/>
  <c r="AH996" i="8" s="1"/>
  <c r="AG995" i="8"/>
  <c r="AH995" i="8" s="1"/>
  <c r="AH994" i="8"/>
  <c r="AG994" i="8"/>
  <c r="AH993" i="8"/>
  <c r="AG993" i="8"/>
  <c r="AG992" i="8"/>
  <c r="AH992" i="8" s="1"/>
  <c r="AH991" i="8"/>
  <c r="AG991" i="8"/>
  <c r="AG990" i="8"/>
  <c r="AH990" i="8" s="1"/>
  <c r="AH989" i="8"/>
  <c r="AG989" i="8"/>
  <c r="AG988" i="8"/>
  <c r="AH988" i="8" s="1"/>
  <c r="AG987" i="8"/>
  <c r="AH987" i="8" s="1"/>
  <c r="AG986" i="8"/>
  <c r="AH986" i="8" s="1"/>
  <c r="AG985" i="8"/>
  <c r="AH985" i="8" s="1"/>
  <c r="AH984" i="8"/>
  <c r="AG984" i="8"/>
  <c r="AH983" i="8"/>
  <c r="AG983" i="8"/>
  <c r="AG982" i="8"/>
  <c r="AH982" i="8" s="1"/>
  <c r="AG981" i="8"/>
  <c r="AH981" i="8" s="1"/>
  <c r="AG980" i="8"/>
  <c r="AH980" i="8" s="1"/>
  <c r="AH979" i="8"/>
  <c r="AG979" i="8"/>
  <c r="AG978" i="8"/>
  <c r="AH978" i="8" s="1"/>
  <c r="AG977" i="8"/>
  <c r="AH977" i="8" s="1"/>
  <c r="AG976" i="8"/>
  <c r="AH976" i="8" s="1"/>
  <c r="AG975" i="8"/>
  <c r="AH975" i="8" s="1"/>
  <c r="AH974" i="8"/>
  <c r="AG974" i="8"/>
  <c r="AG973" i="8"/>
  <c r="AH973" i="8" s="1"/>
  <c r="AG972" i="8"/>
  <c r="AH972" i="8" s="1"/>
  <c r="AH971" i="8"/>
  <c r="AG971" i="8"/>
  <c r="AH970" i="8"/>
  <c r="AG970" i="8"/>
  <c r="AG969" i="8"/>
  <c r="AH969" i="8" s="1"/>
  <c r="AG968" i="8"/>
  <c r="AH968" i="8" s="1"/>
  <c r="AG967" i="8"/>
  <c r="AH967" i="8" s="1"/>
  <c r="AG966" i="8"/>
  <c r="AH966" i="8" s="1"/>
  <c r="AG965" i="8"/>
  <c r="AH965" i="8" s="1"/>
  <c r="AH964" i="8"/>
  <c r="AG964" i="8"/>
  <c r="AH963" i="8"/>
  <c r="AG963" i="8"/>
  <c r="AG962" i="8"/>
  <c r="AH962" i="8" s="1"/>
  <c r="AH961" i="8"/>
  <c r="AG961" i="8"/>
  <c r="AG960" i="8"/>
  <c r="AH960" i="8" s="1"/>
  <c r="AG959" i="8"/>
  <c r="AH959" i="8" s="1"/>
  <c r="AG958" i="8"/>
  <c r="AH958" i="8" s="1"/>
  <c r="AG957" i="8"/>
  <c r="AH957" i="8" s="1"/>
  <c r="AG956" i="8"/>
  <c r="AH956" i="8" s="1"/>
  <c r="AG955" i="8"/>
  <c r="AH955" i="8" s="1"/>
  <c r="AG954" i="8"/>
  <c r="AH954" i="8" s="1"/>
  <c r="AG953" i="8"/>
  <c r="AH953" i="8" s="1"/>
  <c r="AG952" i="8"/>
  <c r="AH952" i="8" s="1"/>
  <c r="AH951" i="8"/>
  <c r="AG951" i="8"/>
  <c r="AG950" i="8"/>
  <c r="AH950" i="8" s="1"/>
  <c r="AG949" i="8"/>
  <c r="AH949" i="8" s="1"/>
  <c r="AH948" i="8"/>
  <c r="AG948" i="8"/>
  <c r="AG947" i="8"/>
  <c r="AH947" i="8" s="1"/>
  <c r="AG946" i="8"/>
  <c r="AH946" i="8" s="1"/>
  <c r="AG945" i="8"/>
  <c r="AH945" i="8" s="1"/>
  <c r="AG944" i="8"/>
  <c r="AH944" i="8" s="1"/>
  <c r="AH943" i="8"/>
  <c r="AG943" i="8"/>
  <c r="AG942" i="8"/>
  <c r="AH942" i="8" s="1"/>
  <c r="AH941" i="8"/>
  <c r="AG941" i="8"/>
  <c r="AH940" i="8"/>
  <c r="AG940" i="8"/>
  <c r="AG939" i="8"/>
  <c r="AH939" i="8" s="1"/>
  <c r="AH938" i="8"/>
  <c r="AG938" i="8"/>
  <c r="AG937" i="8"/>
  <c r="AH937" i="8" s="1"/>
  <c r="AG936" i="8"/>
  <c r="AH936" i="8" s="1"/>
  <c r="AG935" i="8"/>
  <c r="AH935" i="8" s="1"/>
  <c r="AH934" i="8"/>
  <c r="AG934" i="8"/>
  <c r="AG933" i="8"/>
  <c r="AH933" i="8" s="1"/>
  <c r="AH932" i="8"/>
  <c r="AG932" i="8"/>
  <c r="AG931" i="8"/>
  <c r="AH931" i="8" s="1"/>
  <c r="AH930" i="8"/>
  <c r="AG930" i="8"/>
  <c r="AG929" i="8"/>
  <c r="AH929" i="8" s="1"/>
  <c r="AH928" i="8"/>
  <c r="AG928" i="8"/>
  <c r="AG927" i="8"/>
  <c r="AH927" i="8" s="1"/>
  <c r="AG926" i="8"/>
  <c r="AH926" i="8" s="1"/>
  <c r="AH925" i="8"/>
  <c r="AG925" i="8"/>
  <c r="AH924" i="8"/>
  <c r="AG924" i="8"/>
  <c r="AG923" i="8"/>
  <c r="AH923" i="8" s="1"/>
  <c r="AH922" i="8"/>
  <c r="AG922" i="8"/>
  <c r="AG921" i="8"/>
  <c r="AH921" i="8" s="1"/>
  <c r="AH920" i="8"/>
  <c r="AG920" i="8"/>
  <c r="AG919" i="8"/>
  <c r="AH919" i="8" s="1"/>
  <c r="AH918" i="8"/>
  <c r="AG918" i="8"/>
  <c r="AG917" i="8"/>
  <c r="AH917" i="8" s="1"/>
  <c r="AG916" i="8"/>
  <c r="AH916" i="8" s="1"/>
  <c r="AH915" i="8"/>
  <c r="AG915" i="8"/>
  <c r="AH914" i="8"/>
  <c r="AG914" i="8"/>
  <c r="AG913" i="8"/>
  <c r="AH913" i="8" s="1"/>
  <c r="AG912" i="8"/>
  <c r="AH912" i="8" s="1"/>
  <c r="AG911" i="8"/>
  <c r="AH911" i="8" s="1"/>
  <c r="AG910" i="8"/>
  <c r="AH910" i="8" s="1"/>
  <c r="AG909" i="8"/>
  <c r="AH909" i="8" s="1"/>
  <c r="AH908" i="8"/>
  <c r="AG908" i="8"/>
  <c r="AG907" i="8"/>
  <c r="AH907" i="8" s="1"/>
  <c r="AG906" i="8"/>
  <c r="AH906" i="8" s="1"/>
  <c r="AH905" i="8"/>
  <c r="AG905" i="8"/>
  <c r="AH904" i="8"/>
  <c r="AG904" i="8"/>
  <c r="AG903" i="8"/>
  <c r="AH903" i="8" s="1"/>
  <c r="AG902" i="8"/>
  <c r="AH902" i="8" s="1"/>
  <c r="AG901" i="8"/>
  <c r="AH901" i="8" s="1"/>
  <c r="AH900" i="8"/>
  <c r="AG900" i="8"/>
  <c r="AG899" i="8"/>
  <c r="AH899" i="8" s="1"/>
  <c r="AH898" i="8"/>
  <c r="AG898" i="8"/>
  <c r="AG897" i="8"/>
  <c r="AH897" i="8" s="1"/>
  <c r="AG896" i="8"/>
  <c r="AH896" i="8" s="1"/>
  <c r="AH895" i="8"/>
  <c r="AG895" i="8"/>
  <c r="AH894" i="8"/>
  <c r="AG894" i="8"/>
  <c r="AG893" i="8"/>
  <c r="AH893" i="8" s="1"/>
  <c r="AH892" i="8"/>
  <c r="AG892" i="8"/>
  <c r="AG891" i="8"/>
  <c r="AH891" i="8" s="1"/>
  <c r="AH890" i="8"/>
  <c r="AG890" i="8"/>
  <c r="AG889" i="8"/>
  <c r="AH889" i="8" s="1"/>
  <c r="AH888" i="8"/>
  <c r="AG888" i="8"/>
  <c r="AG887" i="8"/>
  <c r="AH887" i="8" s="1"/>
  <c r="AG886" i="8"/>
  <c r="AH886" i="8" s="1"/>
  <c r="AH885" i="8"/>
  <c r="AG885" i="8"/>
  <c r="AH884" i="8"/>
  <c r="AG884" i="8"/>
  <c r="AG883" i="8"/>
  <c r="AH883" i="8" s="1"/>
  <c r="AH882" i="8"/>
  <c r="AG882" i="8"/>
  <c r="AG881" i="8"/>
  <c r="AH881" i="8" s="1"/>
  <c r="AG880" i="8"/>
  <c r="AH880" i="8" s="1"/>
  <c r="AG879" i="8"/>
  <c r="AH879" i="8" s="1"/>
  <c r="AH878" i="8"/>
  <c r="AG878" i="8"/>
  <c r="AG877" i="8"/>
  <c r="AH877" i="8" s="1"/>
  <c r="AG876" i="8"/>
  <c r="AH876" i="8" s="1"/>
  <c r="AH875" i="8"/>
  <c r="AG875" i="8"/>
  <c r="AH874" i="8"/>
  <c r="AG874" i="8"/>
  <c r="AG873" i="8"/>
  <c r="AH873" i="8" s="1"/>
  <c r="AG872" i="8"/>
  <c r="AH872" i="8" s="1"/>
  <c r="AG871" i="8"/>
  <c r="AH871" i="8" s="1"/>
  <c r="AG870" i="8"/>
  <c r="AH870" i="8" s="1"/>
  <c r="AG869" i="8"/>
  <c r="AH869" i="8" s="1"/>
  <c r="AH868" i="8"/>
  <c r="AG868" i="8"/>
  <c r="AG867" i="8"/>
  <c r="AH867" i="8" s="1"/>
  <c r="AG866" i="8"/>
  <c r="AH866" i="8" s="1"/>
  <c r="AH865" i="8"/>
  <c r="AG865" i="8"/>
  <c r="AH864" i="8"/>
  <c r="AG864" i="8"/>
  <c r="AG863" i="8"/>
  <c r="AH863" i="8" s="1"/>
  <c r="AG862" i="8"/>
  <c r="AH862" i="8" s="1"/>
  <c r="AG861" i="8"/>
  <c r="AH861" i="8" s="1"/>
  <c r="AH860" i="8"/>
  <c r="AG860" i="8"/>
  <c r="AG859" i="8"/>
  <c r="AH859" i="8" s="1"/>
  <c r="AH858" i="8"/>
  <c r="AG858" i="8"/>
  <c r="AG857" i="8"/>
  <c r="AH857" i="8" s="1"/>
  <c r="AG856" i="8"/>
  <c r="AH856" i="8" s="1"/>
  <c r="AH855" i="8"/>
  <c r="AG855" i="8"/>
  <c r="AH854" i="8"/>
  <c r="AG854" i="8"/>
  <c r="AG853" i="8"/>
  <c r="AH853" i="8" s="1"/>
  <c r="AH852" i="8"/>
  <c r="AG852" i="8"/>
  <c r="AG851" i="8"/>
  <c r="AH851" i="8" s="1"/>
  <c r="AH850" i="8"/>
  <c r="AG850" i="8"/>
  <c r="AG849" i="8"/>
  <c r="AH849" i="8" s="1"/>
  <c r="AH848" i="8"/>
  <c r="AG848" i="8"/>
  <c r="AG847" i="8"/>
  <c r="AH847" i="8" s="1"/>
  <c r="AG846" i="8"/>
  <c r="AH846" i="8" s="1"/>
  <c r="AH845" i="8"/>
  <c r="AG845" i="8"/>
  <c r="AH844" i="8"/>
  <c r="AG844" i="8"/>
  <c r="AG843" i="8"/>
  <c r="AH843" i="8" s="1"/>
  <c r="AH842" i="8"/>
  <c r="AG842" i="8"/>
  <c r="AG841" i="8"/>
  <c r="AH841" i="8" s="1"/>
  <c r="AG840" i="8"/>
  <c r="AH840" i="8" s="1"/>
  <c r="AG839" i="8"/>
  <c r="AH839" i="8" s="1"/>
  <c r="AH838" i="8"/>
  <c r="AG838" i="8"/>
  <c r="AG837" i="8"/>
  <c r="AH837" i="8" s="1"/>
  <c r="AG836" i="8"/>
  <c r="AH836" i="8" s="1"/>
  <c r="AH835" i="8"/>
  <c r="AG835" i="8"/>
  <c r="AH834" i="8"/>
  <c r="AG834" i="8"/>
  <c r="AG833" i="8"/>
  <c r="AH833" i="8" s="1"/>
  <c r="AG832" i="8"/>
  <c r="AH832" i="8" s="1"/>
  <c r="AG831" i="8"/>
  <c r="AH831" i="8" s="1"/>
  <c r="AG830" i="8"/>
  <c r="AH830" i="8" s="1"/>
  <c r="AG829" i="8"/>
  <c r="AH829" i="8" s="1"/>
  <c r="AH828" i="8"/>
  <c r="AG828" i="8"/>
  <c r="AG827" i="8"/>
  <c r="AH827" i="8" s="1"/>
  <c r="AG826" i="8"/>
  <c r="AH826" i="8" s="1"/>
  <c r="AH825" i="8"/>
  <c r="AG825" i="8"/>
  <c r="AH824" i="8"/>
  <c r="AG824" i="8"/>
  <c r="AG823" i="8"/>
  <c r="AH823" i="8" s="1"/>
  <c r="AG822" i="8"/>
  <c r="AH822" i="8" s="1"/>
  <c r="AG821" i="8"/>
  <c r="AH821" i="8" s="1"/>
  <c r="AH820" i="8"/>
  <c r="AG820" i="8"/>
  <c r="AG819" i="8"/>
  <c r="AH819" i="8" s="1"/>
  <c r="AH818" i="8"/>
  <c r="AG818" i="8"/>
  <c r="AG817" i="8"/>
  <c r="AH817" i="8" s="1"/>
  <c r="AG816" i="8"/>
  <c r="AH816" i="8" s="1"/>
  <c r="AH815" i="8"/>
  <c r="AG815" i="8"/>
  <c r="AH814" i="8"/>
  <c r="AG814" i="8"/>
  <c r="AG813" i="8"/>
  <c r="AH813" i="8" s="1"/>
  <c r="AH812" i="8"/>
  <c r="AG812" i="8"/>
  <c r="AG811" i="8"/>
  <c r="AH811" i="8" s="1"/>
  <c r="AH810" i="8"/>
  <c r="AG810" i="8"/>
  <c r="AG809" i="8"/>
  <c r="AH809" i="8" s="1"/>
  <c r="AH808" i="8"/>
  <c r="AG808" i="8"/>
  <c r="AG807" i="8"/>
  <c r="AH807" i="8" s="1"/>
  <c r="AG806" i="8"/>
  <c r="AH806" i="8" s="1"/>
  <c r="AH805" i="8"/>
  <c r="AG805" i="8"/>
  <c r="AH804" i="8"/>
  <c r="AG804" i="8"/>
  <c r="AG803" i="8"/>
  <c r="AH803" i="8" s="1"/>
  <c r="AH802" i="8"/>
  <c r="AG802" i="8"/>
  <c r="AG801" i="8"/>
  <c r="AH801" i="8" s="1"/>
  <c r="AG800" i="8"/>
  <c r="AH800" i="8" s="1"/>
  <c r="AG799" i="8"/>
  <c r="AH799" i="8" s="1"/>
  <c r="AH798" i="8"/>
  <c r="AG798" i="8"/>
  <c r="AG797" i="8"/>
  <c r="AH797" i="8" s="1"/>
  <c r="AG796" i="8"/>
  <c r="AH796" i="8" s="1"/>
  <c r="AH795" i="8"/>
  <c r="AG795" i="8"/>
  <c r="AH794" i="8"/>
  <c r="AG794" i="8"/>
  <c r="AG793" i="8"/>
  <c r="AH793" i="8" s="1"/>
  <c r="AG792" i="8"/>
  <c r="AH792" i="8" s="1"/>
  <c r="AG791" i="8"/>
  <c r="AH791" i="8" s="1"/>
  <c r="AG790" i="8"/>
  <c r="AH790" i="8" s="1"/>
  <c r="AG789" i="8"/>
  <c r="AH789" i="8" s="1"/>
  <c r="AH788" i="8"/>
  <c r="AG788" i="8"/>
  <c r="AG787" i="8"/>
  <c r="AH787" i="8" s="1"/>
  <c r="AG786" i="8"/>
  <c r="AH786" i="8" s="1"/>
  <c r="AH785" i="8"/>
  <c r="AG785" i="8"/>
  <c r="AH784" i="8"/>
  <c r="AG784" i="8"/>
  <c r="AG783" i="8"/>
  <c r="AH783" i="8" s="1"/>
  <c r="AG782" i="8"/>
  <c r="AH782" i="8" s="1"/>
  <c r="AG781" i="8"/>
  <c r="AH781" i="8" s="1"/>
  <c r="AG780" i="8"/>
  <c r="AH780" i="8" s="1"/>
  <c r="AG779" i="8"/>
  <c r="AH779" i="8" s="1"/>
  <c r="AH778" i="8"/>
  <c r="AG778" i="8"/>
  <c r="AG777" i="8"/>
  <c r="AH777" i="8" s="1"/>
  <c r="AG776" i="8"/>
  <c r="AH776" i="8" s="1"/>
  <c r="AH775" i="8"/>
  <c r="AG775" i="8"/>
  <c r="AH774" i="8"/>
  <c r="AG774" i="8"/>
  <c r="AG773" i="8"/>
  <c r="AH773" i="8" s="1"/>
  <c r="AH772" i="8"/>
  <c r="AG772" i="8"/>
  <c r="AG771" i="8"/>
  <c r="AH771" i="8" s="1"/>
  <c r="AH770" i="8"/>
  <c r="AG770" i="8"/>
  <c r="AG769" i="8"/>
  <c r="AH769" i="8" s="1"/>
  <c r="AH768" i="8"/>
  <c r="AG768" i="8"/>
  <c r="AG767" i="8"/>
  <c r="AH767" i="8" s="1"/>
  <c r="AG766" i="8"/>
  <c r="AH766" i="8" s="1"/>
  <c r="AH765" i="8"/>
  <c r="AG765" i="8"/>
  <c r="AH764" i="8"/>
  <c r="AG764" i="8"/>
  <c r="AG763" i="8"/>
  <c r="AH763" i="8" s="1"/>
  <c r="AH762" i="8"/>
  <c r="AG762" i="8"/>
  <c r="AG761" i="8"/>
  <c r="AH761" i="8" s="1"/>
  <c r="AG760" i="8"/>
  <c r="AH760" i="8" s="1"/>
  <c r="AG759" i="8"/>
  <c r="AH759" i="8" s="1"/>
  <c r="AH758" i="8"/>
  <c r="AG758" i="8"/>
  <c r="AG757" i="8"/>
  <c r="AH757" i="8" s="1"/>
  <c r="AG756" i="8"/>
  <c r="AH756" i="8" s="1"/>
  <c r="AH755" i="8"/>
  <c r="AG755" i="8"/>
  <c r="AH754" i="8"/>
  <c r="AG754" i="8"/>
  <c r="AG753" i="8"/>
  <c r="AH753" i="8" s="1"/>
  <c r="AG752" i="8"/>
  <c r="AH752" i="8" s="1"/>
  <c r="AG751" i="8"/>
  <c r="AH751" i="8" s="1"/>
  <c r="AG750" i="8"/>
  <c r="AH750" i="8" s="1"/>
  <c r="AG749" i="8"/>
  <c r="AH749" i="8" s="1"/>
  <c r="AH748" i="8"/>
  <c r="AG748" i="8"/>
  <c r="AG747" i="8"/>
  <c r="AH747" i="8" s="1"/>
  <c r="AG746" i="8"/>
  <c r="AH746" i="8" s="1"/>
  <c r="AH745" i="8"/>
  <c r="AG745" i="8"/>
  <c r="AH744" i="8"/>
  <c r="AG744" i="8"/>
  <c r="AG743" i="8"/>
  <c r="AH743" i="8" s="1"/>
  <c r="AG742" i="8"/>
  <c r="AH742" i="8" s="1"/>
  <c r="AG741" i="8"/>
  <c r="AH741" i="8" s="1"/>
  <c r="AG740" i="8"/>
  <c r="AH740" i="8" s="1"/>
  <c r="AG739" i="8"/>
  <c r="AH739" i="8" s="1"/>
  <c r="AH738" i="8"/>
  <c r="AG738" i="8"/>
  <c r="AG737" i="8"/>
  <c r="AH737" i="8" s="1"/>
  <c r="AG736" i="8"/>
  <c r="AH736" i="8" s="1"/>
  <c r="AH735" i="8"/>
  <c r="AG735" i="8"/>
  <c r="AH734" i="8"/>
  <c r="AG734" i="8"/>
  <c r="AG733" i="8"/>
  <c r="AH733" i="8" s="1"/>
  <c r="AH732" i="8"/>
  <c r="AG732" i="8"/>
  <c r="AG731" i="8"/>
  <c r="AH731" i="8" s="1"/>
  <c r="AH730" i="8"/>
  <c r="AG730" i="8"/>
  <c r="AG729" i="8"/>
  <c r="AH729" i="8" s="1"/>
  <c r="AH728" i="8"/>
  <c r="AG728" i="8"/>
  <c r="AG727" i="8"/>
  <c r="AH727" i="8" s="1"/>
  <c r="AG726" i="8"/>
  <c r="AH726" i="8" s="1"/>
  <c r="AH725" i="8"/>
  <c r="AG725" i="8"/>
  <c r="AH724" i="8"/>
  <c r="AG724" i="8"/>
  <c r="AG723" i="8"/>
  <c r="AH723" i="8" s="1"/>
  <c r="AH722" i="8"/>
  <c r="AG722" i="8"/>
  <c r="AG721" i="8"/>
  <c r="AH721" i="8" s="1"/>
  <c r="AG720" i="8"/>
  <c r="AH720" i="8" s="1"/>
  <c r="AG719" i="8"/>
  <c r="AH719" i="8" s="1"/>
  <c r="AH718" i="8"/>
  <c r="AG718" i="8"/>
  <c r="AG717" i="8"/>
  <c r="AH717" i="8" s="1"/>
  <c r="AG716" i="8"/>
  <c r="AH716" i="8" s="1"/>
  <c r="AH715" i="8"/>
  <c r="AG715" i="8"/>
  <c r="AH714" i="8"/>
  <c r="AG714" i="8"/>
  <c r="AG713" i="8"/>
  <c r="AH713" i="8" s="1"/>
  <c r="AG712" i="8"/>
  <c r="AH712" i="8" s="1"/>
  <c r="AG711" i="8"/>
  <c r="AH711" i="8" s="1"/>
  <c r="AG710" i="8"/>
  <c r="AH710" i="8" s="1"/>
  <c r="AG709" i="8"/>
  <c r="AH709" i="8" s="1"/>
  <c r="AH708" i="8"/>
  <c r="AG708" i="8"/>
  <c r="AG707" i="8"/>
  <c r="AH707" i="8" s="1"/>
  <c r="AG706" i="8"/>
  <c r="AH706" i="8" s="1"/>
  <c r="AH705" i="8"/>
  <c r="AG705" i="8"/>
  <c r="AH704" i="8"/>
  <c r="AG704" i="8"/>
  <c r="AG703" i="8"/>
  <c r="AH703" i="8" s="1"/>
  <c r="AG702" i="8"/>
  <c r="AH702" i="8" s="1"/>
  <c r="AG701" i="8"/>
  <c r="AH701" i="8" s="1"/>
  <c r="AG700" i="8"/>
  <c r="AH700" i="8" s="1"/>
  <c r="AG699" i="8"/>
  <c r="AH699" i="8" s="1"/>
  <c r="AH698" i="8"/>
  <c r="AG698" i="8"/>
  <c r="AG697" i="8"/>
  <c r="AH697" i="8" s="1"/>
  <c r="AG696" i="8"/>
  <c r="AH696" i="8" s="1"/>
  <c r="AH695" i="8"/>
  <c r="AG695" i="8"/>
  <c r="AH694" i="8"/>
  <c r="AG694" i="8"/>
  <c r="AG693" i="8"/>
  <c r="AH693" i="8" s="1"/>
  <c r="AH692" i="8"/>
  <c r="AG692" i="8"/>
  <c r="AG691" i="8"/>
  <c r="AH691" i="8" s="1"/>
  <c r="AH690" i="8"/>
  <c r="AG690" i="8"/>
  <c r="AG689" i="8"/>
  <c r="AH689" i="8" s="1"/>
  <c r="AH688" i="8"/>
  <c r="AG688" i="8"/>
  <c r="AG687" i="8"/>
  <c r="AH687" i="8" s="1"/>
  <c r="AG686" i="8"/>
  <c r="AH686" i="8" s="1"/>
  <c r="AH685" i="8"/>
  <c r="AG685" i="8"/>
  <c r="AH684" i="8"/>
  <c r="AG684" i="8"/>
  <c r="AG683" i="8"/>
  <c r="AH683" i="8" s="1"/>
  <c r="AH682" i="8"/>
  <c r="AG682" i="8"/>
  <c r="AG681" i="8"/>
  <c r="AH681" i="8" s="1"/>
  <c r="AG680" i="8"/>
  <c r="AH680" i="8" s="1"/>
  <c r="AG679" i="8"/>
  <c r="AH679" i="8" s="1"/>
  <c r="AH678" i="8"/>
  <c r="AG678" i="8"/>
  <c r="AG677" i="8"/>
  <c r="AH677" i="8" s="1"/>
  <c r="AG676" i="8"/>
  <c r="AH676" i="8" s="1"/>
  <c r="AH675" i="8"/>
  <c r="AG675" i="8"/>
  <c r="AH674" i="8"/>
  <c r="AG674" i="8"/>
  <c r="AG673" i="8"/>
  <c r="AH673" i="8" s="1"/>
  <c r="AG672" i="8"/>
  <c r="AH672" i="8" s="1"/>
  <c r="AG671" i="8"/>
  <c r="AH671" i="8" s="1"/>
  <c r="AG670" i="8"/>
  <c r="AH670" i="8" s="1"/>
  <c r="AG669" i="8"/>
  <c r="AH669" i="8" s="1"/>
  <c r="AH668" i="8"/>
  <c r="AG668" i="8"/>
  <c r="AG667" i="8"/>
  <c r="AH667" i="8" s="1"/>
  <c r="AG666" i="8"/>
  <c r="AH666" i="8" s="1"/>
  <c r="AH665" i="8"/>
  <c r="AG665" i="8"/>
  <c r="AH664" i="8"/>
  <c r="AG664" i="8"/>
  <c r="AG663" i="8"/>
  <c r="AH663" i="8" s="1"/>
  <c r="AH662" i="8"/>
  <c r="AG662" i="8"/>
  <c r="AG661" i="8"/>
  <c r="AH661" i="8" s="1"/>
  <c r="AH660" i="8"/>
  <c r="AG660" i="8"/>
  <c r="AG659" i="8"/>
  <c r="AH659" i="8" s="1"/>
  <c r="AH658" i="8"/>
  <c r="AG658" i="8"/>
  <c r="AG657" i="8"/>
  <c r="AH657" i="8" s="1"/>
  <c r="AG656" i="8"/>
  <c r="AH656" i="8" s="1"/>
  <c r="AH655" i="8"/>
  <c r="AG655" i="8"/>
  <c r="AH654" i="8"/>
  <c r="AG654" i="8"/>
  <c r="AG653" i="8"/>
  <c r="AH653" i="8" s="1"/>
  <c r="AH652" i="8"/>
  <c r="AG652" i="8"/>
  <c r="AG651" i="8"/>
  <c r="AH651" i="8" s="1"/>
  <c r="AH650" i="8"/>
  <c r="AG650" i="8"/>
  <c r="AG649" i="8"/>
  <c r="AH649" i="8" s="1"/>
  <c r="AH648" i="8"/>
  <c r="AG648" i="8"/>
  <c r="AG647" i="8"/>
  <c r="AH647" i="8" s="1"/>
  <c r="AG646" i="8"/>
  <c r="AH646" i="8" s="1"/>
  <c r="AH645" i="8"/>
  <c r="AG645" i="8"/>
  <c r="AH644" i="8"/>
  <c r="AG644" i="8"/>
  <c r="AG643" i="8"/>
  <c r="AH643" i="8" s="1"/>
  <c r="AH642" i="8"/>
  <c r="AG642" i="8"/>
  <c r="AG641" i="8"/>
  <c r="AH641" i="8" s="1"/>
  <c r="AG640" i="8"/>
  <c r="AH640" i="8" s="1"/>
  <c r="AG639" i="8"/>
  <c r="AH639" i="8" s="1"/>
  <c r="AH638" i="8"/>
  <c r="AG638" i="8"/>
  <c r="AG637" i="8"/>
  <c r="AH637" i="8" s="1"/>
  <c r="AG636" i="8"/>
  <c r="AH636" i="8" s="1"/>
  <c r="AH635" i="8"/>
  <c r="AG635" i="8"/>
  <c r="AH634" i="8"/>
  <c r="AG634" i="8"/>
  <c r="AG633" i="8"/>
  <c r="AH633" i="8" s="1"/>
  <c r="AH632" i="8"/>
  <c r="AG632" i="8"/>
  <c r="AG631" i="8"/>
  <c r="AH631" i="8" s="1"/>
  <c r="AG630" i="8"/>
  <c r="AH630" i="8" s="1"/>
  <c r="AG629" i="8"/>
  <c r="AH629" i="8" s="1"/>
  <c r="AH628" i="8"/>
  <c r="AG628" i="8"/>
  <c r="AG627" i="8"/>
  <c r="AH627" i="8" s="1"/>
  <c r="AG626" i="8"/>
  <c r="AH626" i="8" s="1"/>
  <c r="AH625" i="8"/>
  <c r="AG625" i="8"/>
  <c r="AH624" i="8"/>
  <c r="AG624" i="8"/>
  <c r="AG623" i="8"/>
  <c r="AH623" i="8" s="1"/>
  <c r="AH622" i="8"/>
  <c r="AG622" i="8"/>
  <c r="AG621" i="8"/>
  <c r="AH621" i="8" s="1"/>
  <c r="AH620" i="8"/>
  <c r="AG620" i="8"/>
  <c r="AG619" i="8"/>
  <c r="AH619" i="8" s="1"/>
  <c r="AH618" i="8"/>
  <c r="AG618" i="8"/>
  <c r="AG617" i="8"/>
  <c r="AH617" i="8" s="1"/>
  <c r="AG616" i="8"/>
  <c r="AH616" i="8" s="1"/>
  <c r="AH615" i="8"/>
  <c r="AG615" i="8"/>
  <c r="AH614" i="8"/>
  <c r="AG614" i="8"/>
  <c r="AG613" i="8"/>
  <c r="AH613" i="8" s="1"/>
  <c r="AH612" i="8"/>
  <c r="AG612" i="8"/>
  <c r="AG611" i="8"/>
  <c r="AH611" i="8" s="1"/>
  <c r="AH610" i="8"/>
  <c r="AG610" i="8"/>
  <c r="AG609" i="8"/>
  <c r="AH609" i="8" s="1"/>
  <c r="AH608" i="8"/>
  <c r="AG608" i="8"/>
  <c r="AG607" i="8"/>
  <c r="AH607" i="8" s="1"/>
  <c r="AG606" i="8"/>
  <c r="AH606" i="8" s="1"/>
  <c r="AH605" i="8"/>
  <c r="AG605" i="8"/>
  <c r="AH604" i="8"/>
  <c r="AG604" i="8"/>
  <c r="AG603" i="8"/>
  <c r="AH603" i="8" s="1"/>
  <c r="AH602" i="8"/>
  <c r="AG602" i="8"/>
  <c r="AG601" i="8"/>
  <c r="AH601" i="8" s="1"/>
  <c r="AG600" i="8"/>
  <c r="AH600" i="8" s="1"/>
  <c r="AG599" i="8"/>
  <c r="AH599" i="8" s="1"/>
  <c r="AH598" i="8"/>
  <c r="AG598" i="8"/>
  <c r="AG597" i="8"/>
  <c r="AH597" i="8" s="1"/>
  <c r="AG596" i="8"/>
  <c r="AH596" i="8" s="1"/>
  <c r="AH595" i="8"/>
  <c r="AG595" i="8"/>
  <c r="AH594" i="8"/>
  <c r="AG594" i="8"/>
  <c r="AG593" i="8"/>
  <c r="AH593" i="8" s="1"/>
  <c r="AH592" i="8"/>
  <c r="AG592" i="8"/>
  <c r="AG591" i="8"/>
  <c r="AH591" i="8" s="1"/>
  <c r="AG590" i="8"/>
  <c r="AH590" i="8" s="1"/>
  <c r="AG589" i="8"/>
  <c r="AH589" i="8" s="1"/>
  <c r="AH588" i="8"/>
  <c r="AG588" i="8"/>
  <c r="AG587" i="8"/>
  <c r="AH587" i="8" s="1"/>
  <c r="AG586" i="8"/>
  <c r="AH586" i="8" s="1"/>
  <c r="AH585" i="8"/>
  <c r="AG585" i="8"/>
  <c r="AH584" i="8"/>
  <c r="AG584" i="8"/>
  <c r="AG583" i="8"/>
  <c r="AH583" i="8" s="1"/>
  <c r="AH582" i="8"/>
  <c r="AG582" i="8"/>
  <c r="AG581" i="8"/>
  <c r="AH581" i="8" s="1"/>
  <c r="AH580" i="8"/>
  <c r="AG580" i="8"/>
  <c r="AG579" i="8"/>
  <c r="AH579" i="8" s="1"/>
  <c r="AH578" i="8"/>
  <c r="AG578" i="8"/>
  <c r="AG577" i="8"/>
  <c r="AH577" i="8" s="1"/>
  <c r="AG576" i="8"/>
  <c r="AH576" i="8" s="1"/>
  <c r="AH575" i="8"/>
  <c r="AG575" i="8"/>
  <c r="AH574" i="8"/>
  <c r="AG574" i="8"/>
  <c r="AG573" i="8"/>
  <c r="AH573" i="8" s="1"/>
  <c r="AH572" i="8"/>
  <c r="AG572" i="8"/>
  <c r="AG571" i="8"/>
  <c r="AH571" i="8" s="1"/>
  <c r="AH570" i="8"/>
  <c r="AG570" i="8"/>
  <c r="AG569" i="8"/>
  <c r="AH569" i="8" s="1"/>
  <c r="AH568" i="8"/>
  <c r="AG568" i="8"/>
  <c r="AG567" i="8"/>
  <c r="AH567" i="8" s="1"/>
  <c r="AG566" i="8"/>
  <c r="AH566" i="8" s="1"/>
  <c r="AH565" i="8"/>
  <c r="AG565" i="8"/>
  <c r="AH564" i="8"/>
  <c r="AG564" i="8"/>
  <c r="AG563" i="8"/>
  <c r="AH563" i="8" s="1"/>
  <c r="AH562" i="8"/>
  <c r="AG562" i="8"/>
  <c r="AG561" i="8"/>
  <c r="AH561" i="8" s="1"/>
  <c r="AG560" i="8"/>
  <c r="AH560" i="8" s="1"/>
  <c r="AG559" i="8"/>
  <c r="AH559" i="8" s="1"/>
  <c r="AH558" i="8"/>
  <c r="AG558" i="8"/>
  <c r="AG557" i="8"/>
  <c r="AH557" i="8" s="1"/>
  <c r="AG556" i="8"/>
  <c r="AH556" i="8" s="1"/>
  <c r="AH555" i="8"/>
  <c r="AG555" i="8"/>
  <c r="AH554" i="8"/>
  <c r="AG554" i="8"/>
  <c r="AG553" i="8"/>
  <c r="AH553" i="8" s="1"/>
  <c r="AH552" i="8"/>
  <c r="AG552" i="8"/>
  <c r="AG551" i="8"/>
  <c r="AH551" i="8" s="1"/>
  <c r="AG550" i="8"/>
  <c r="AH550" i="8" s="1"/>
  <c r="AG549" i="8"/>
  <c r="AH549" i="8" s="1"/>
  <c r="AH548" i="8"/>
  <c r="AG548" i="8"/>
  <c r="AG547" i="8"/>
  <c r="AH547" i="8" s="1"/>
  <c r="AG546" i="8"/>
  <c r="AH546" i="8" s="1"/>
  <c r="AH545" i="8"/>
  <c r="AG545" i="8"/>
  <c r="AH544" i="8"/>
  <c r="AG544" i="8"/>
  <c r="AG543" i="8"/>
  <c r="AH543" i="8" s="1"/>
  <c r="AH542" i="8"/>
  <c r="AG542" i="8"/>
  <c r="AG541" i="8"/>
  <c r="AH541" i="8" s="1"/>
  <c r="AH540" i="8"/>
  <c r="AG540" i="8"/>
  <c r="AG539" i="8"/>
  <c r="AH539" i="8" s="1"/>
  <c r="AH538" i="8"/>
  <c r="AG538" i="8"/>
  <c r="AG537" i="8"/>
  <c r="AH537" i="8" s="1"/>
  <c r="AG536" i="8"/>
  <c r="AH536" i="8" s="1"/>
  <c r="AH535" i="8"/>
  <c r="AG535" i="8"/>
  <c r="AH534" i="8"/>
  <c r="AG534" i="8"/>
  <c r="AG533" i="8"/>
  <c r="AH533" i="8" s="1"/>
  <c r="AH532" i="8"/>
  <c r="AG532" i="8"/>
  <c r="AG531" i="8"/>
  <c r="AH531" i="8" s="1"/>
  <c r="AH530" i="8"/>
  <c r="AG530" i="8"/>
  <c r="AG529" i="8"/>
  <c r="AH529" i="8" s="1"/>
  <c r="AH528" i="8"/>
  <c r="AG528" i="8"/>
  <c r="AG527" i="8"/>
  <c r="AH527" i="8" s="1"/>
  <c r="AG526" i="8"/>
  <c r="AH526" i="8" s="1"/>
  <c r="AH525" i="8"/>
  <c r="AG525" i="8"/>
  <c r="AH524" i="8"/>
  <c r="AG524" i="8"/>
  <c r="AG523" i="8"/>
  <c r="AH523" i="8" s="1"/>
  <c r="AH522" i="8"/>
  <c r="AG522" i="8"/>
  <c r="AG521" i="8"/>
  <c r="AH521" i="8" s="1"/>
  <c r="AG520" i="8"/>
  <c r="AH520" i="8" s="1"/>
  <c r="AG519" i="8"/>
  <c r="AH519" i="8" s="1"/>
  <c r="AH518" i="8"/>
  <c r="AG518" i="8"/>
  <c r="AG517" i="8"/>
  <c r="AH517" i="8" s="1"/>
  <c r="AG516" i="8"/>
  <c r="AH516" i="8" s="1"/>
  <c r="AH515" i="8"/>
  <c r="AG515" i="8"/>
  <c r="AH514" i="8"/>
  <c r="AG514" i="8"/>
  <c r="AG513" i="8"/>
  <c r="AH513" i="8" s="1"/>
  <c r="AH512" i="8"/>
  <c r="AG512" i="8"/>
  <c r="AG511" i="8"/>
  <c r="AH511" i="8" s="1"/>
  <c r="AG510" i="8"/>
  <c r="AH510" i="8" s="1"/>
  <c r="AG509" i="8"/>
  <c r="AH509" i="8" s="1"/>
  <c r="AH508" i="8"/>
  <c r="AG508" i="8"/>
  <c r="AG507" i="8"/>
  <c r="AH507" i="8" s="1"/>
  <c r="AG506" i="8"/>
  <c r="AH506" i="8" s="1"/>
  <c r="AH505" i="8"/>
  <c r="AG505" i="8"/>
  <c r="AH504" i="8"/>
  <c r="AG504" i="8"/>
  <c r="AG503" i="8"/>
  <c r="AH503" i="8" s="1"/>
  <c r="AH502" i="8"/>
  <c r="AG502" i="8"/>
  <c r="AG501" i="8"/>
  <c r="AH501" i="8" s="1"/>
  <c r="AH500" i="8"/>
  <c r="AG500" i="8"/>
  <c r="U500" i="8"/>
  <c r="T500" i="8"/>
  <c r="S500" i="8"/>
  <c r="R500" i="8"/>
  <c r="Q500" i="8"/>
  <c r="J500" i="8"/>
  <c r="G500" i="8"/>
  <c r="F500" i="8"/>
  <c r="D500" i="8"/>
  <c r="B500" i="8"/>
  <c r="AH499" i="8"/>
  <c r="AG499" i="8"/>
  <c r="U499" i="8"/>
  <c r="S499" i="8"/>
  <c r="R499" i="8"/>
  <c r="Q499" i="8"/>
  <c r="J499" i="8"/>
  <c r="G499" i="8"/>
  <c r="T499" i="8" s="1"/>
  <c r="F499" i="8"/>
  <c r="D499" i="8"/>
  <c r="B499" i="8"/>
  <c r="AH498" i="8"/>
  <c r="AG498" i="8"/>
  <c r="U498" i="8"/>
  <c r="S498" i="8"/>
  <c r="R498" i="8"/>
  <c r="Q498" i="8"/>
  <c r="J498" i="8"/>
  <c r="G498" i="8"/>
  <c r="T498" i="8" s="1"/>
  <c r="F498" i="8"/>
  <c r="D498" i="8"/>
  <c r="B498" i="8"/>
  <c r="AG497" i="8"/>
  <c r="AH497" i="8" s="1"/>
  <c r="U497" i="8"/>
  <c r="S497" i="8"/>
  <c r="R497" i="8"/>
  <c r="Q497" i="8"/>
  <c r="J497" i="8"/>
  <c r="G497" i="8"/>
  <c r="T497" i="8" s="1"/>
  <c r="F497" i="8"/>
  <c r="D497" i="8"/>
  <c r="B497" i="8"/>
  <c r="AG496" i="8"/>
  <c r="AH496" i="8" s="1"/>
  <c r="U496" i="8"/>
  <c r="S496" i="8"/>
  <c r="R496" i="8"/>
  <c r="Q496" i="8"/>
  <c r="J496" i="8"/>
  <c r="G496" i="8"/>
  <c r="F496" i="8"/>
  <c r="D496" i="8"/>
  <c r="B496" i="8"/>
  <c r="AH495" i="8"/>
  <c r="AG495" i="8"/>
  <c r="U495" i="8"/>
  <c r="S495" i="8"/>
  <c r="R495" i="8"/>
  <c r="Q495" i="8"/>
  <c r="J495" i="8"/>
  <c r="G495" i="8"/>
  <c r="T495" i="8" s="1"/>
  <c r="F495" i="8"/>
  <c r="D495" i="8"/>
  <c r="B495" i="8"/>
  <c r="AH494" i="8"/>
  <c r="AG494" i="8"/>
  <c r="U494" i="8"/>
  <c r="S494" i="8"/>
  <c r="R494" i="8"/>
  <c r="Q494" i="8"/>
  <c r="J494" i="8"/>
  <c r="G494" i="8"/>
  <c r="T494" i="8" s="1"/>
  <c r="F494" i="8"/>
  <c r="D494" i="8"/>
  <c r="B494" i="8"/>
  <c r="AH493" i="8"/>
  <c r="AG493" i="8"/>
  <c r="U493" i="8"/>
  <c r="S493" i="8"/>
  <c r="R493" i="8"/>
  <c r="Q493" i="8"/>
  <c r="J493" i="8"/>
  <c r="G493" i="8"/>
  <c r="T493" i="8" s="1"/>
  <c r="F493" i="8"/>
  <c r="D493" i="8"/>
  <c r="B493" i="8"/>
  <c r="AG492" i="8"/>
  <c r="AH492" i="8" s="1"/>
  <c r="U492" i="8"/>
  <c r="S492" i="8"/>
  <c r="R492" i="8"/>
  <c r="Q492" i="8"/>
  <c r="J492" i="8"/>
  <c r="G492" i="8"/>
  <c r="T492" i="8" s="1"/>
  <c r="F492" i="8"/>
  <c r="D492" i="8"/>
  <c r="B492" i="8"/>
  <c r="AG491" i="8"/>
  <c r="AH491" i="8" s="1"/>
  <c r="U491" i="8"/>
  <c r="S491" i="8"/>
  <c r="R491" i="8"/>
  <c r="Q491" i="8"/>
  <c r="J491" i="8"/>
  <c r="G491" i="8"/>
  <c r="F491" i="8"/>
  <c r="D491" i="8"/>
  <c r="B491" i="8"/>
  <c r="AG490" i="8"/>
  <c r="AH490" i="8" s="1"/>
  <c r="U490" i="8"/>
  <c r="T490" i="8"/>
  <c r="S490" i="8"/>
  <c r="R490" i="8"/>
  <c r="Q490" i="8"/>
  <c r="J490" i="8"/>
  <c r="G490" i="8"/>
  <c r="F490" i="8"/>
  <c r="D490" i="8"/>
  <c r="B490" i="8"/>
  <c r="AH489" i="8"/>
  <c r="AG489" i="8"/>
  <c r="U489" i="8"/>
  <c r="T489" i="8"/>
  <c r="S489" i="8"/>
  <c r="R489" i="8"/>
  <c r="Q489" i="8"/>
  <c r="J489" i="8"/>
  <c r="G489" i="8"/>
  <c r="F489" i="8"/>
  <c r="D489" i="8"/>
  <c r="B489" i="8"/>
  <c r="AH488" i="8"/>
  <c r="AG488" i="8"/>
  <c r="U488" i="8"/>
  <c r="S488" i="8"/>
  <c r="R488" i="8"/>
  <c r="Q488" i="8"/>
  <c r="J488" i="8"/>
  <c r="G488" i="8"/>
  <c r="T488" i="8" s="1"/>
  <c r="F488" i="8"/>
  <c r="D488" i="8"/>
  <c r="B488" i="8"/>
  <c r="AG487" i="8"/>
  <c r="AH487" i="8" s="1"/>
  <c r="U487" i="8"/>
  <c r="S487" i="8"/>
  <c r="R487" i="8"/>
  <c r="Q487" i="8"/>
  <c r="J487" i="8"/>
  <c r="G487" i="8"/>
  <c r="T487" i="8" s="1"/>
  <c r="F487" i="8"/>
  <c r="D487" i="8"/>
  <c r="B487" i="8"/>
  <c r="AG486" i="8"/>
  <c r="AH486" i="8" s="1"/>
  <c r="U486" i="8"/>
  <c r="S486" i="8"/>
  <c r="R486" i="8"/>
  <c r="Q486" i="8"/>
  <c r="J486" i="8"/>
  <c r="G486" i="8"/>
  <c r="F486" i="8"/>
  <c r="D486" i="8"/>
  <c r="B486" i="8"/>
  <c r="AG485" i="8"/>
  <c r="AH485" i="8" s="1"/>
  <c r="U485" i="8"/>
  <c r="T485" i="8"/>
  <c r="S485" i="8"/>
  <c r="R485" i="8"/>
  <c r="Q485" i="8"/>
  <c r="J485" i="8"/>
  <c r="G485" i="8"/>
  <c r="F485" i="8"/>
  <c r="D485" i="8"/>
  <c r="B485" i="8"/>
  <c r="AG484" i="8"/>
  <c r="AH484" i="8" s="1"/>
  <c r="U484" i="8"/>
  <c r="S484" i="8"/>
  <c r="R484" i="8"/>
  <c r="Q484" i="8"/>
  <c r="J484" i="8"/>
  <c r="G484" i="8"/>
  <c r="T484" i="8" s="1"/>
  <c r="F484" i="8"/>
  <c r="D484" i="8"/>
  <c r="B484" i="8"/>
  <c r="AH483" i="8"/>
  <c r="AG483" i="8"/>
  <c r="U483" i="8"/>
  <c r="S483" i="8"/>
  <c r="R483" i="8"/>
  <c r="Q483" i="8"/>
  <c r="J483" i="8"/>
  <c r="G483" i="8"/>
  <c r="T483" i="8" s="1"/>
  <c r="F483" i="8"/>
  <c r="D483" i="8"/>
  <c r="B483" i="8"/>
  <c r="AH482" i="8"/>
  <c r="AG482" i="8"/>
  <c r="U482" i="8"/>
  <c r="S482" i="8"/>
  <c r="R482" i="8"/>
  <c r="Q482" i="8"/>
  <c r="J482" i="8"/>
  <c r="G482" i="8"/>
  <c r="T482" i="8" s="1"/>
  <c r="F482" i="8"/>
  <c r="D482" i="8"/>
  <c r="B482" i="8"/>
  <c r="AH481" i="8"/>
  <c r="AG481" i="8"/>
  <c r="U481" i="8"/>
  <c r="T481" i="8" s="1"/>
  <c r="S481" i="8"/>
  <c r="R481" i="8"/>
  <c r="Q481" i="8"/>
  <c r="J481" i="8"/>
  <c r="G481" i="8"/>
  <c r="F481" i="8"/>
  <c r="D481" i="8"/>
  <c r="B481" i="8"/>
  <c r="AH480" i="8"/>
  <c r="AG480" i="8"/>
  <c r="U480" i="8"/>
  <c r="T480" i="8"/>
  <c r="S480" i="8"/>
  <c r="R480" i="8"/>
  <c r="Q480" i="8"/>
  <c r="J480" i="8"/>
  <c r="G480" i="8"/>
  <c r="F480" i="8"/>
  <c r="D480" i="8"/>
  <c r="B480" i="8"/>
  <c r="AH479" i="8"/>
  <c r="AG479" i="8"/>
  <c r="U479" i="8"/>
  <c r="T479" i="8"/>
  <c r="S479" i="8"/>
  <c r="R479" i="8"/>
  <c r="Q479" i="8"/>
  <c r="J479" i="8"/>
  <c r="G479" i="8"/>
  <c r="F479" i="8"/>
  <c r="D479" i="8"/>
  <c r="B479" i="8"/>
  <c r="AH478" i="8"/>
  <c r="AG478" i="8"/>
  <c r="U478" i="8"/>
  <c r="S478" i="8"/>
  <c r="R478" i="8"/>
  <c r="Q478" i="8"/>
  <c r="J478" i="8"/>
  <c r="G478" i="8"/>
  <c r="T478" i="8" s="1"/>
  <c r="F478" i="8"/>
  <c r="D478" i="8"/>
  <c r="B478" i="8"/>
  <c r="AG477" i="8"/>
  <c r="AH477" i="8" s="1"/>
  <c r="U477" i="8"/>
  <c r="S477" i="8"/>
  <c r="R477" i="8"/>
  <c r="Q477" i="8"/>
  <c r="J477" i="8"/>
  <c r="G477" i="8"/>
  <c r="T477" i="8" s="1"/>
  <c r="F477" i="8"/>
  <c r="D477" i="8"/>
  <c r="B477" i="8"/>
  <c r="AG476" i="8"/>
  <c r="AH476" i="8" s="1"/>
  <c r="U476" i="8"/>
  <c r="S476" i="8"/>
  <c r="R476" i="8"/>
  <c r="Q476" i="8"/>
  <c r="J476" i="8"/>
  <c r="G476" i="8"/>
  <c r="F476" i="8"/>
  <c r="D476" i="8"/>
  <c r="B476" i="8"/>
  <c r="AH475" i="8"/>
  <c r="AG475" i="8"/>
  <c r="U475" i="8"/>
  <c r="S475" i="8"/>
  <c r="R475" i="8"/>
  <c r="Q475" i="8"/>
  <c r="J475" i="8"/>
  <c r="G475" i="8"/>
  <c r="T475" i="8" s="1"/>
  <c r="F475" i="8"/>
  <c r="D475" i="8"/>
  <c r="B475" i="8"/>
  <c r="AG474" i="8"/>
  <c r="AH474" i="8" s="1"/>
  <c r="U474" i="8"/>
  <c r="S474" i="8"/>
  <c r="R474" i="8"/>
  <c r="Q474" i="8"/>
  <c r="J474" i="8"/>
  <c r="G474" i="8"/>
  <c r="T474" i="8" s="1"/>
  <c r="F474" i="8"/>
  <c r="D474" i="8"/>
  <c r="B474" i="8"/>
  <c r="AH473" i="8"/>
  <c r="AG473" i="8"/>
  <c r="U473" i="8"/>
  <c r="S473" i="8"/>
  <c r="R473" i="8"/>
  <c r="Q473" i="8"/>
  <c r="J473" i="8"/>
  <c r="G473" i="8"/>
  <c r="T473" i="8" s="1"/>
  <c r="F473" i="8"/>
  <c r="D473" i="8"/>
  <c r="B473" i="8"/>
  <c r="AG472" i="8"/>
  <c r="AH472" i="8" s="1"/>
  <c r="U472" i="8"/>
  <c r="S472" i="8"/>
  <c r="R472" i="8"/>
  <c r="Q472" i="8"/>
  <c r="J472" i="8"/>
  <c r="G472" i="8"/>
  <c r="T472" i="8" s="1"/>
  <c r="F472" i="8"/>
  <c r="D472" i="8"/>
  <c r="B472" i="8"/>
  <c r="AG471" i="8"/>
  <c r="AH471" i="8" s="1"/>
  <c r="U471" i="8"/>
  <c r="S471" i="8"/>
  <c r="R471" i="8"/>
  <c r="Q471" i="8"/>
  <c r="J471" i="8"/>
  <c r="G471" i="8"/>
  <c r="F471" i="8"/>
  <c r="D471" i="8"/>
  <c r="B471" i="8"/>
  <c r="AG470" i="8"/>
  <c r="AH470" i="8" s="1"/>
  <c r="U470" i="8"/>
  <c r="S470" i="8"/>
  <c r="R470" i="8"/>
  <c r="Q470" i="8"/>
  <c r="J470" i="8"/>
  <c r="G470" i="8"/>
  <c r="T470" i="8" s="1"/>
  <c r="F470" i="8"/>
  <c r="D470" i="8"/>
  <c r="B470" i="8"/>
  <c r="AH469" i="8"/>
  <c r="AG469" i="8"/>
  <c r="U469" i="8"/>
  <c r="S469" i="8"/>
  <c r="R469" i="8"/>
  <c r="Q469" i="8"/>
  <c r="J469" i="8"/>
  <c r="G469" i="8"/>
  <c r="T469" i="8" s="1"/>
  <c r="F469" i="8"/>
  <c r="D469" i="8"/>
  <c r="B469" i="8"/>
  <c r="AH468" i="8"/>
  <c r="AG468" i="8"/>
  <c r="U468" i="8"/>
  <c r="S468" i="8"/>
  <c r="R468" i="8"/>
  <c r="Q468" i="8"/>
  <c r="J468" i="8"/>
  <c r="G468" i="8"/>
  <c r="T468" i="8" s="1"/>
  <c r="F468" i="8"/>
  <c r="D468" i="8"/>
  <c r="B468" i="8"/>
  <c r="AH467" i="8"/>
  <c r="AG467" i="8"/>
  <c r="U467" i="8"/>
  <c r="S467" i="8"/>
  <c r="R467" i="8"/>
  <c r="Q467" i="8"/>
  <c r="J467" i="8"/>
  <c r="G467" i="8"/>
  <c r="T467" i="8" s="1"/>
  <c r="F467" i="8"/>
  <c r="D467" i="8"/>
  <c r="B467" i="8"/>
  <c r="AH466" i="8"/>
  <c r="AG466" i="8"/>
  <c r="U466" i="8"/>
  <c r="S466" i="8"/>
  <c r="R466" i="8"/>
  <c r="Q466" i="8"/>
  <c r="J466" i="8"/>
  <c r="G466" i="8"/>
  <c r="F466" i="8"/>
  <c r="D466" i="8"/>
  <c r="B466" i="8"/>
  <c r="AG465" i="8"/>
  <c r="AH465" i="8" s="1"/>
  <c r="U465" i="8"/>
  <c r="T465" i="8"/>
  <c r="S465" i="8"/>
  <c r="R465" i="8"/>
  <c r="Q465" i="8"/>
  <c r="J465" i="8"/>
  <c r="G465" i="8"/>
  <c r="F465" i="8"/>
  <c r="D465" i="8"/>
  <c r="B465" i="8"/>
  <c r="AH464" i="8"/>
  <c r="AG464" i="8"/>
  <c r="U464" i="8"/>
  <c r="T464" i="8"/>
  <c r="S464" i="8"/>
  <c r="R464" i="8"/>
  <c r="Q464" i="8"/>
  <c r="J464" i="8"/>
  <c r="G464" i="8"/>
  <c r="F464" i="8"/>
  <c r="D464" i="8"/>
  <c r="B464" i="8"/>
  <c r="AH463" i="8"/>
  <c r="AG463" i="8"/>
  <c r="U463" i="8"/>
  <c r="S463" i="8"/>
  <c r="R463" i="8"/>
  <c r="Q463" i="8"/>
  <c r="J463" i="8"/>
  <c r="G463" i="8"/>
  <c r="T463" i="8" s="1"/>
  <c r="F463" i="8"/>
  <c r="D463" i="8"/>
  <c r="B463" i="8"/>
  <c r="AG462" i="8"/>
  <c r="AH462" i="8" s="1"/>
  <c r="U462" i="8"/>
  <c r="S462" i="8"/>
  <c r="R462" i="8"/>
  <c r="Q462" i="8"/>
  <c r="J462" i="8"/>
  <c r="G462" i="8"/>
  <c r="T462" i="8" s="1"/>
  <c r="F462" i="8"/>
  <c r="D462" i="8"/>
  <c r="B462" i="8"/>
  <c r="AG461" i="8"/>
  <c r="AH461" i="8" s="1"/>
  <c r="U461" i="8"/>
  <c r="S461" i="8"/>
  <c r="R461" i="8"/>
  <c r="Q461" i="8"/>
  <c r="J461" i="8"/>
  <c r="G461" i="8"/>
  <c r="F461" i="8"/>
  <c r="D461" i="8"/>
  <c r="B461" i="8"/>
  <c r="AH460" i="8"/>
  <c r="AG460" i="8"/>
  <c r="U460" i="8"/>
  <c r="S460" i="8"/>
  <c r="R460" i="8"/>
  <c r="Q460" i="8"/>
  <c r="J460" i="8"/>
  <c r="G460" i="8"/>
  <c r="T460" i="8" s="1"/>
  <c r="F460" i="8"/>
  <c r="D460" i="8"/>
  <c r="B460" i="8"/>
  <c r="AG459" i="8"/>
  <c r="AH459" i="8" s="1"/>
  <c r="U459" i="8"/>
  <c r="S459" i="8"/>
  <c r="R459" i="8"/>
  <c r="Q459" i="8"/>
  <c r="J459" i="8"/>
  <c r="G459" i="8"/>
  <c r="T459" i="8" s="1"/>
  <c r="F459" i="8"/>
  <c r="D459" i="8"/>
  <c r="B459" i="8"/>
  <c r="AH458" i="8"/>
  <c r="AG458" i="8"/>
  <c r="U458" i="8"/>
  <c r="S458" i="8"/>
  <c r="R458" i="8"/>
  <c r="Q458" i="8"/>
  <c r="J458" i="8"/>
  <c r="G458" i="8"/>
  <c r="T458" i="8" s="1"/>
  <c r="F458" i="8"/>
  <c r="D458" i="8"/>
  <c r="B458" i="8"/>
  <c r="AH457" i="8"/>
  <c r="AG457" i="8"/>
  <c r="U457" i="8"/>
  <c r="S457" i="8"/>
  <c r="R457" i="8"/>
  <c r="Q457" i="8"/>
  <c r="J457" i="8"/>
  <c r="G457" i="8"/>
  <c r="T457" i="8" s="1"/>
  <c r="F457" i="8"/>
  <c r="D457" i="8"/>
  <c r="B457" i="8"/>
  <c r="AG456" i="8"/>
  <c r="AH456" i="8" s="1"/>
  <c r="U456" i="8"/>
  <c r="S456" i="8"/>
  <c r="R456" i="8"/>
  <c r="Q456" i="8"/>
  <c r="J456" i="8"/>
  <c r="G456" i="8"/>
  <c r="F456" i="8"/>
  <c r="D456" i="8"/>
  <c r="B456" i="8"/>
  <c r="AG455" i="8"/>
  <c r="AH455" i="8" s="1"/>
  <c r="U455" i="8"/>
  <c r="S455" i="8"/>
  <c r="R455" i="8"/>
  <c r="Q455" i="8"/>
  <c r="J455" i="8"/>
  <c r="G455" i="8"/>
  <c r="T455" i="8" s="1"/>
  <c r="F455" i="8"/>
  <c r="D455" i="8"/>
  <c r="B455" i="8"/>
  <c r="AG454" i="8"/>
  <c r="AH454" i="8" s="1"/>
  <c r="U454" i="8"/>
  <c r="T454" i="8"/>
  <c r="S454" i="8"/>
  <c r="R454" i="8"/>
  <c r="Q454" i="8"/>
  <c r="J454" i="8"/>
  <c r="G454" i="8"/>
  <c r="F454" i="8"/>
  <c r="D454" i="8"/>
  <c r="B454" i="8"/>
  <c r="AH453" i="8"/>
  <c r="AG453" i="8"/>
  <c r="U453" i="8"/>
  <c r="T453" i="8"/>
  <c r="S453" i="8"/>
  <c r="R453" i="8"/>
  <c r="Q453" i="8"/>
  <c r="J453" i="8"/>
  <c r="G453" i="8"/>
  <c r="F453" i="8"/>
  <c r="D453" i="8"/>
  <c r="B453" i="8"/>
  <c r="AH452" i="8"/>
  <c r="AG452" i="8"/>
  <c r="U452" i="8"/>
  <c r="S452" i="8"/>
  <c r="R452" i="8"/>
  <c r="Q452" i="8"/>
  <c r="J452" i="8"/>
  <c r="G452" i="8"/>
  <c r="T452" i="8" s="1"/>
  <c r="F452" i="8"/>
  <c r="D452" i="8"/>
  <c r="B452" i="8"/>
  <c r="AH451" i="8"/>
  <c r="AG451" i="8"/>
  <c r="U451" i="8"/>
  <c r="S451" i="8"/>
  <c r="R451" i="8"/>
  <c r="Q451" i="8"/>
  <c r="J451" i="8"/>
  <c r="G451" i="8"/>
  <c r="F451" i="8"/>
  <c r="D451" i="8"/>
  <c r="B451" i="8"/>
  <c r="AH450" i="8"/>
  <c r="AG450" i="8"/>
  <c r="U450" i="8"/>
  <c r="T450" i="8"/>
  <c r="S450" i="8"/>
  <c r="R450" i="8"/>
  <c r="Q450" i="8"/>
  <c r="J450" i="8"/>
  <c r="G450" i="8"/>
  <c r="F450" i="8"/>
  <c r="D450" i="8"/>
  <c r="B450" i="8"/>
  <c r="AH449" i="8"/>
  <c r="AG449" i="8"/>
  <c r="U449" i="8"/>
  <c r="T449" i="8"/>
  <c r="S449" i="8"/>
  <c r="R449" i="8"/>
  <c r="Q449" i="8"/>
  <c r="J449" i="8"/>
  <c r="G449" i="8"/>
  <c r="F449" i="8"/>
  <c r="D449" i="8"/>
  <c r="B449" i="8"/>
  <c r="AH448" i="8"/>
  <c r="AG448" i="8"/>
  <c r="U448" i="8"/>
  <c r="S448" i="8"/>
  <c r="R448" i="8"/>
  <c r="Q448" i="8"/>
  <c r="J448" i="8"/>
  <c r="G448" i="8"/>
  <c r="T448" i="8" s="1"/>
  <c r="F448" i="8"/>
  <c r="D448" i="8"/>
  <c r="B448" i="8"/>
  <c r="AG447" i="8"/>
  <c r="AH447" i="8" s="1"/>
  <c r="U447" i="8"/>
  <c r="S447" i="8"/>
  <c r="R447" i="8"/>
  <c r="Q447" i="8"/>
  <c r="J447" i="8"/>
  <c r="G447" i="8"/>
  <c r="T447" i="8" s="1"/>
  <c r="F447" i="8"/>
  <c r="D447" i="8"/>
  <c r="B447" i="8"/>
  <c r="AH446" i="8"/>
  <c r="AG446" i="8"/>
  <c r="U446" i="8"/>
  <c r="S446" i="8"/>
  <c r="R446" i="8"/>
  <c r="Q446" i="8"/>
  <c r="J446" i="8"/>
  <c r="G446" i="8"/>
  <c r="F446" i="8"/>
  <c r="D446" i="8"/>
  <c r="B446" i="8"/>
  <c r="AH445" i="8"/>
  <c r="AG445" i="8"/>
  <c r="U445" i="8"/>
  <c r="S445" i="8"/>
  <c r="R445" i="8"/>
  <c r="Q445" i="8"/>
  <c r="J445" i="8"/>
  <c r="G445" i="8"/>
  <c r="T445" i="8" s="1"/>
  <c r="F445" i="8"/>
  <c r="D445" i="8"/>
  <c r="B445" i="8"/>
  <c r="AH444" i="8"/>
  <c r="AG444" i="8"/>
  <c r="U444" i="8"/>
  <c r="S444" i="8"/>
  <c r="R444" i="8"/>
  <c r="Q444" i="8"/>
  <c r="J444" i="8"/>
  <c r="G444" i="8"/>
  <c r="T444" i="8" s="1"/>
  <c r="F444" i="8"/>
  <c r="D444" i="8"/>
  <c r="B444" i="8"/>
  <c r="AH443" i="8"/>
  <c r="AG443" i="8"/>
  <c r="U443" i="8"/>
  <c r="S443" i="8"/>
  <c r="R443" i="8"/>
  <c r="Q443" i="8"/>
  <c r="J443" i="8"/>
  <c r="G443" i="8"/>
  <c r="T443" i="8" s="1"/>
  <c r="F443" i="8"/>
  <c r="D443" i="8"/>
  <c r="B443" i="8"/>
  <c r="AG442" i="8"/>
  <c r="AH442" i="8" s="1"/>
  <c r="U442" i="8"/>
  <c r="S442" i="8"/>
  <c r="R442" i="8"/>
  <c r="Q442" i="8"/>
  <c r="J442" i="8"/>
  <c r="G442" i="8"/>
  <c r="T442" i="8" s="1"/>
  <c r="F442" i="8"/>
  <c r="D442" i="8"/>
  <c r="B442" i="8"/>
  <c r="AH441" i="8"/>
  <c r="AG441" i="8"/>
  <c r="U441" i="8"/>
  <c r="T441" i="8" s="1"/>
  <c r="S441" i="8"/>
  <c r="R441" i="8"/>
  <c r="Q441" i="8"/>
  <c r="J441" i="8"/>
  <c r="G441" i="8"/>
  <c r="F441" i="8"/>
  <c r="D441" i="8"/>
  <c r="B441" i="8"/>
  <c r="AG440" i="8"/>
  <c r="AH440" i="8" s="1"/>
  <c r="U440" i="8"/>
  <c r="S440" i="8"/>
  <c r="R440" i="8"/>
  <c r="Q440" i="8"/>
  <c r="J440" i="8"/>
  <c r="G440" i="8"/>
  <c r="T440" i="8" s="1"/>
  <c r="F440" i="8"/>
  <c r="D440" i="8"/>
  <c r="B440" i="8"/>
  <c r="AG439" i="8"/>
  <c r="AH439" i="8" s="1"/>
  <c r="U439" i="8"/>
  <c r="S439" i="8"/>
  <c r="R439" i="8"/>
  <c r="Q439" i="8"/>
  <c r="J439" i="8"/>
  <c r="G439" i="8"/>
  <c r="T439" i="8" s="1"/>
  <c r="F439" i="8"/>
  <c r="D439" i="8"/>
  <c r="B439" i="8"/>
  <c r="AH438" i="8"/>
  <c r="AG438" i="8"/>
  <c r="U438" i="8"/>
  <c r="S438" i="8"/>
  <c r="R438" i="8"/>
  <c r="Q438" i="8"/>
  <c r="J438" i="8"/>
  <c r="G438" i="8"/>
  <c r="T438" i="8" s="1"/>
  <c r="F438" i="8"/>
  <c r="D438" i="8"/>
  <c r="B438" i="8"/>
  <c r="AH437" i="8"/>
  <c r="AG437" i="8"/>
  <c r="U437" i="8"/>
  <c r="S437" i="8"/>
  <c r="R437" i="8"/>
  <c r="Q437" i="8"/>
  <c r="J437" i="8"/>
  <c r="G437" i="8"/>
  <c r="T437" i="8" s="1"/>
  <c r="F437" i="8"/>
  <c r="D437" i="8"/>
  <c r="B437" i="8"/>
  <c r="AH436" i="8"/>
  <c r="AG436" i="8"/>
  <c r="U436" i="8"/>
  <c r="S436" i="8"/>
  <c r="R436" i="8"/>
  <c r="Q436" i="8"/>
  <c r="J436" i="8"/>
  <c r="G436" i="8"/>
  <c r="F436" i="8"/>
  <c r="D436" i="8"/>
  <c r="B436" i="8"/>
  <c r="AG435" i="8"/>
  <c r="AH435" i="8" s="1"/>
  <c r="U435" i="8"/>
  <c r="S435" i="8"/>
  <c r="R435" i="8"/>
  <c r="Q435" i="8"/>
  <c r="J435" i="8"/>
  <c r="G435" i="8"/>
  <c r="T435" i="8" s="1"/>
  <c r="F435" i="8"/>
  <c r="D435" i="8"/>
  <c r="B435" i="8"/>
  <c r="AG434" i="8"/>
  <c r="AH434" i="8" s="1"/>
  <c r="U434" i="8"/>
  <c r="S434" i="8"/>
  <c r="R434" i="8"/>
  <c r="Q434" i="8"/>
  <c r="J434" i="8"/>
  <c r="G434" i="8"/>
  <c r="T434" i="8" s="1"/>
  <c r="F434" i="8"/>
  <c r="D434" i="8"/>
  <c r="B434" i="8"/>
  <c r="AH433" i="8"/>
  <c r="AG433" i="8"/>
  <c r="U433" i="8"/>
  <c r="S433" i="8"/>
  <c r="R433" i="8"/>
  <c r="Q433" i="8"/>
  <c r="J433" i="8"/>
  <c r="G433" i="8"/>
  <c r="T433" i="8" s="1"/>
  <c r="F433" i="8"/>
  <c r="D433" i="8"/>
  <c r="B433" i="8"/>
  <c r="AH432" i="8"/>
  <c r="AG432" i="8"/>
  <c r="U432" i="8"/>
  <c r="S432" i="8"/>
  <c r="R432" i="8"/>
  <c r="Q432" i="8"/>
  <c r="J432" i="8"/>
  <c r="G432" i="8"/>
  <c r="T432" i="8" s="1"/>
  <c r="F432" i="8"/>
  <c r="D432" i="8"/>
  <c r="B432" i="8"/>
  <c r="AH431" i="8"/>
  <c r="AG431" i="8"/>
  <c r="U431" i="8"/>
  <c r="S431" i="8"/>
  <c r="R431" i="8"/>
  <c r="Q431" i="8"/>
  <c r="J431" i="8"/>
  <c r="G431" i="8"/>
  <c r="F431" i="8"/>
  <c r="D431" i="8"/>
  <c r="B431" i="8"/>
  <c r="AH430" i="8"/>
  <c r="AG430" i="8"/>
  <c r="U430" i="8"/>
  <c r="S430" i="8"/>
  <c r="R430" i="8"/>
  <c r="Q430" i="8"/>
  <c r="J430" i="8"/>
  <c r="G430" i="8"/>
  <c r="T430" i="8" s="1"/>
  <c r="F430" i="8"/>
  <c r="D430" i="8"/>
  <c r="B430" i="8"/>
  <c r="AH429" i="8"/>
  <c r="AG429" i="8"/>
  <c r="U429" i="8"/>
  <c r="S429" i="8"/>
  <c r="R429" i="8"/>
  <c r="Q429" i="8"/>
  <c r="J429" i="8"/>
  <c r="G429" i="8"/>
  <c r="T429" i="8" s="1"/>
  <c r="F429" i="8"/>
  <c r="D429" i="8"/>
  <c r="B429" i="8"/>
  <c r="AH428" i="8"/>
  <c r="AG428" i="8"/>
  <c r="U428" i="8"/>
  <c r="S428" i="8"/>
  <c r="R428" i="8"/>
  <c r="Q428" i="8"/>
  <c r="J428" i="8"/>
  <c r="G428" i="8"/>
  <c r="T428" i="8" s="1"/>
  <c r="F428" i="8"/>
  <c r="D428" i="8"/>
  <c r="B428" i="8"/>
  <c r="AG427" i="8"/>
  <c r="AH427" i="8" s="1"/>
  <c r="U427" i="8"/>
  <c r="S427" i="8"/>
  <c r="R427" i="8"/>
  <c r="Q427" i="8"/>
  <c r="J427" i="8"/>
  <c r="G427" i="8"/>
  <c r="T427" i="8" s="1"/>
  <c r="F427" i="8"/>
  <c r="D427" i="8"/>
  <c r="B427" i="8"/>
  <c r="AG426" i="8"/>
  <c r="AH426" i="8" s="1"/>
  <c r="U426" i="8"/>
  <c r="S426" i="8"/>
  <c r="R426" i="8"/>
  <c r="Q426" i="8"/>
  <c r="J426" i="8"/>
  <c r="G426" i="8"/>
  <c r="F426" i="8"/>
  <c r="D426" i="8"/>
  <c r="B426" i="8"/>
  <c r="AH425" i="8"/>
  <c r="AG425" i="8"/>
  <c r="U425" i="8"/>
  <c r="S425" i="8"/>
  <c r="R425" i="8"/>
  <c r="Q425" i="8"/>
  <c r="J425" i="8"/>
  <c r="G425" i="8"/>
  <c r="T425" i="8" s="1"/>
  <c r="F425" i="8"/>
  <c r="D425" i="8"/>
  <c r="B425" i="8"/>
  <c r="AG424" i="8"/>
  <c r="AH424" i="8" s="1"/>
  <c r="U424" i="8"/>
  <c r="S424" i="8"/>
  <c r="R424" i="8"/>
  <c r="Q424" i="8"/>
  <c r="J424" i="8"/>
  <c r="G424" i="8"/>
  <c r="T424" i="8" s="1"/>
  <c r="F424" i="8"/>
  <c r="D424" i="8"/>
  <c r="B424" i="8"/>
  <c r="AH423" i="8"/>
  <c r="AG423" i="8"/>
  <c r="U423" i="8"/>
  <c r="S423" i="8"/>
  <c r="R423" i="8"/>
  <c r="Q423" i="8"/>
  <c r="J423" i="8"/>
  <c r="G423" i="8"/>
  <c r="T423" i="8" s="1"/>
  <c r="F423" i="8"/>
  <c r="D423" i="8"/>
  <c r="B423" i="8"/>
  <c r="AG422" i="8"/>
  <c r="AH422" i="8" s="1"/>
  <c r="U422" i="8"/>
  <c r="S422" i="8"/>
  <c r="R422" i="8"/>
  <c r="Q422" i="8"/>
  <c r="J422" i="8"/>
  <c r="G422" i="8"/>
  <c r="T422" i="8" s="1"/>
  <c r="F422" i="8"/>
  <c r="D422" i="8"/>
  <c r="B422" i="8"/>
  <c r="AG421" i="8"/>
  <c r="AH421" i="8" s="1"/>
  <c r="U421" i="8"/>
  <c r="S421" i="8"/>
  <c r="R421" i="8"/>
  <c r="Q421" i="8"/>
  <c r="J421" i="8"/>
  <c r="G421" i="8"/>
  <c r="F421" i="8"/>
  <c r="D421" i="8"/>
  <c r="B421" i="8"/>
  <c r="AG420" i="8"/>
  <c r="AH420" i="8" s="1"/>
  <c r="U420" i="8"/>
  <c r="S420" i="8"/>
  <c r="R420" i="8"/>
  <c r="Q420" i="8"/>
  <c r="J420" i="8"/>
  <c r="G420" i="8"/>
  <c r="T420" i="8" s="1"/>
  <c r="F420" i="8"/>
  <c r="D420" i="8"/>
  <c r="B420" i="8"/>
  <c r="AH419" i="8"/>
  <c r="AG419" i="8"/>
  <c r="U419" i="8"/>
  <c r="T419" i="8"/>
  <c r="S419" i="8"/>
  <c r="R419" i="8"/>
  <c r="Q419" i="8"/>
  <c r="J419" i="8"/>
  <c r="G419" i="8"/>
  <c r="F419" i="8"/>
  <c r="D419" i="8"/>
  <c r="B419" i="8"/>
  <c r="AH418" i="8"/>
  <c r="AG418" i="8"/>
  <c r="U418" i="8"/>
  <c r="T418" i="8"/>
  <c r="S418" i="8"/>
  <c r="R418" i="8"/>
  <c r="Q418" i="8"/>
  <c r="J418" i="8"/>
  <c r="G418" i="8"/>
  <c r="F418" i="8"/>
  <c r="D418" i="8"/>
  <c r="B418" i="8"/>
  <c r="AH417" i="8"/>
  <c r="AG417" i="8"/>
  <c r="U417" i="8"/>
  <c r="S417" i="8"/>
  <c r="R417" i="8"/>
  <c r="Q417" i="8"/>
  <c r="J417" i="8"/>
  <c r="G417" i="8"/>
  <c r="T417" i="8" s="1"/>
  <c r="F417" i="8"/>
  <c r="D417" i="8"/>
  <c r="B417" i="8"/>
  <c r="AH416" i="8"/>
  <c r="AG416" i="8"/>
  <c r="U416" i="8"/>
  <c r="T416" i="8" s="1"/>
  <c r="S416" i="8"/>
  <c r="R416" i="8"/>
  <c r="Q416" i="8"/>
  <c r="J416" i="8"/>
  <c r="G416" i="8"/>
  <c r="F416" i="8"/>
  <c r="D416" i="8"/>
  <c r="B416" i="8"/>
  <c r="AG415" i="8"/>
  <c r="AH415" i="8" s="1"/>
  <c r="U415" i="8"/>
  <c r="S415" i="8"/>
  <c r="R415" i="8"/>
  <c r="Q415" i="8"/>
  <c r="J415" i="8"/>
  <c r="G415" i="8"/>
  <c r="T415" i="8" s="1"/>
  <c r="F415" i="8"/>
  <c r="D415" i="8"/>
  <c r="B415" i="8"/>
  <c r="AH414" i="8"/>
  <c r="AG414" i="8"/>
  <c r="U414" i="8"/>
  <c r="S414" i="8"/>
  <c r="R414" i="8"/>
  <c r="Q414" i="8"/>
  <c r="J414" i="8"/>
  <c r="G414" i="8"/>
  <c r="F414" i="8"/>
  <c r="D414" i="8"/>
  <c r="B414" i="8"/>
  <c r="AH413" i="8"/>
  <c r="AG413" i="8"/>
  <c r="U413" i="8"/>
  <c r="S413" i="8"/>
  <c r="R413" i="8"/>
  <c r="Q413" i="8"/>
  <c r="J413" i="8"/>
  <c r="G413" i="8"/>
  <c r="T413" i="8" s="1"/>
  <c r="F413" i="8"/>
  <c r="D413" i="8"/>
  <c r="B413" i="8"/>
  <c r="AG412" i="8"/>
  <c r="AH412" i="8" s="1"/>
  <c r="U412" i="8"/>
  <c r="S412" i="8"/>
  <c r="R412" i="8"/>
  <c r="Q412" i="8"/>
  <c r="J412" i="8"/>
  <c r="G412" i="8"/>
  <c r="T412" i="8" s="1"/>
  <c r="F412" i="8"/>
  <c r="D412" i="8"/>
  <c r="B412" i="8"/>
  <c r="AG411" i="8"/>
  <c r="AH411" i="8" s="1"/>
  <c r="U411" i="8"/>
  <c r="S411" i="8"/>
  <c r="R411" i="8"/>
  <c r="Q411" i="8"/>
  <c r="J411" i="8"/>
  <c r="G411" i="8"/>
  <c r="F411" i="8"/>
  <c r="D411" i="8"/>
  <c r="B411" i="8"/>
  <c r="AH410" i="8"/>
  <c r="AG410" i="8"/>
  <c r="U410" i="8"/>
  <c r="S410" i="8"/>
  <c r="R410" i="8"/>
  <c r="Q410" i="8"/>
  <c r="J410" i="8"/>
  <c r="G410" i="8"/>
  <c r="T410" i="8" s="1"/>
  <c r="F410" i="8"/>
  <c r="D410" i="8"/>
  <c r="B410" i="8"/>
  <c r="AG409" i="8"/>
  <c r="AH409" i="8" s="1"/>
  <c r="U409" i="8"/>
  <c r="T409" i="8" s="1"/>
  <c r="S409" i="8"/>
  <c r="R409" i="8"/>
  <c r="Q409" i="8"/>
  <c r="J409" i="8"/>
  <c r="G409" i="8"/>
  <c r="F409" i="8"/>
  <c r="D409" i="8"/>
  <c r="B409" i="8"/>
  <c r="AG408" i="8"/>
  <c r="AH408" i="8" s="1"/>
  <c r="U408" i="8"/>
  <c r="S408" i="8"/>
  <c r="R408" i="8"/>
  <c r="Q408" i="8"/>
  <c r="J408" i="8"/>
  <c r="G408" i="8"/>
  <c r="T408" i="8" s="1"/>
  <c r="F408" i="8"/>
  <c r="D408" i="8"/>
  <c r="B408" i="8"/>
  <c r="AH407" i="8"/>
  <c r="AG407" i="8"/>
  <c r="U407" i="8"/>
  <c r="S407" i="8"/>
  <c r="R407" i="8"/>
  <c r="Q407" i="8"/>
  <c r="J407" i="8"/>
  <c r="G407" i="8"/>
  <c r="T407" i="8" s="1"/>
  <c r="F407" i="8"/>
  <c r="D407" i="8"/>
  <c r="B407" i="8"/>
  <c r="AG406" i="8"/>
  <c r="AH406" i="8" s="1"/>
  <c r="U406" i="8"/>
  <c r="S406" i="8"/>
  <c r="R406" i="8"/>
  <c r="Q406" i="8"/>
  <c r="J406" i="8"/>
  <c r="G406" i="8"/>
  <c r="F406" i="8"/>
  <c r="D406" i="8"/>
  <c r="B406" i="8"/>
  <c r="AG405" i="8"/>
  <c r="AH405" i="8" s="1"/>
  <c r="U405" i="8"/>
  <c r="S405" i="8"/>
  <c r="R405" i="8"/>
  <c r="Q405" i="8"/>
  <c r="J405" i="8"/>
  <c r="G405" i="8"/>
  <c r="T405" i="8" s="1"/>
  <c r="F405" i="8"/>
  <c r="D405" i="8"/>
  <c r="B405" i="8"/>
  <c r="AG404" i="8"/>
  <c r="AH404" i="8" s="1"/>
  <c r="U404" i="8"/>
  <c r="T404" i="8"/>
  <c r="S404" i="8"/>
  <c r="R404" i="8"/>
  <c r="Q404" i="8"/>
  <c r="J404" i="8"/>
  <c r="G404" i="8"/>
  <c r="F404" i="8"/>
  <c r="D404" i="8"/>
  <c r="B404" i="8"/>
  <c r="AG403" i="8"/>
  <c r="AH403" i="8" s="1"/>
  <c r="U403" i="8"/>
  <c r="S403" i="8"/>
  <c r="R403" i="8"/>
  <c r="Q403" i="8"/>
  <c r="J403" i="8"/>
  <c r="G403" i="8"/>
  <c r="T403" i="8" s="1"/>
  <c r="F403" i="8"/>
  <c r="D403" i="8"/>
  <c r="B403" i="8"/>
  <c r="AH402" i="8"/>
  <c r="AG402" i="8"/>
  <c r="U402" i="8"/>
  <c r="S402" i="8"/>
  <c r="R402" i="8"/>
  <c r="Q402" i="8"/>
  <c r="J402" i="8"/>
  <c r="G402" i="8"/>
  <c r="T402" i="8" s="1"/>
  <c r="F402" i="8"/>
  <c r="D402" i="8"/>
  <c r="B402" i="8"/>
  <c r="AH401" i="8"/>
  <c r="AG401" i="8"/>
  <c r="U401" i="8"/>
  <c r="S401" i="8"/>
  <c r="R401" i="8"/>
  <c r="Q401" i="8"/>
  <c r="J401" i="8"/>
  <c r="G401" i="8"/>
  <c r="F401" i="8"/>
  <c r="D401" i="8"/>
  <c r="B401" i="8"/>
  <c r="AH400" i="8"/>
  <c r="AG400" i="8"/>
  <c r="U400" i="8"/>
  <c r="T400" i="8"/>
  <c r="S400" i="8"/>
  <c r="R400" i="8"/>
  <c r="Q400" i="8"/>
  <c r="J400" i="8"/>
  <c r="G400" i="8"/>
  <c r="F400" i="8"/>
  <c r="D400" i="8"/>
  <c r="B400" i="8"/>
  <c r="AH399" i="8"/>
  <c r="AG399" i="8"/>
  <c r="U399" i="8"/>
  <c r="T399" i="8"/>
  <c r="S399" i="8"/>
  <c r="R399" i="8"/>
  <c r="Q399" i="8"/>
  <c r="J399" i="8"/>
  <c r="G399" i="8"/>
  <c r="F399" i="8"/>
  <c r="D399" i="8"/>
  <c r="B399" i="8"/>
  <c r="AH398" i="8"/>
  <c r="AG398" i="8"/>
  <c r="U398" i="8"/>
  <c r="S398" i="8"/>
  <c r="R398" i="8"/>
  <c r="Q398" i="8"/>
  <c r="J398" i="8"/>
  <c r="G398" i="8"/>
  <c r="T398" i="8" s="1"/>
  <c r="F398" i="8"/>
  <c r="D398" i="8"/>
  <c r="B398" i="8"/>
  <c r="AG397" i="8"/>
  <c r="AH397" i="8" s="1"/>
  <c r="U397" i="8"/>
  <c r="S397" i="8"/>
  <c r="R397" i="8"/>
  <c r="Q397" i="8"/>
  <c r="J397" i="8"/>
  <c r="G397" i="8"/>
  <c r="T397" i="8" s="1"/>
  <c r="F397" i="8"/>
  <c r="D397" i="8"/>
  <c r="B397" i="8"/>
  <c r="AH396" i="8"/>
  <c r="AG396" i="8"/>
  <c r="U396" i="8"/>
  <c r="S396" i="8"/>
  <c r="R396" i="8"/>
  <c r="Q396" i="8"/>
  <c r="J396" i="8"/>
  <c r="G396" i="8"/>
  <c r="F396" i="8"/>
  <c r="D396" i="8"/>
  <c r="B396" i="8"/>
  <c r="AH395" i="8"/>
  <c r="AG395" i="8"/>
  <c r="U395" i="8"/>
  <c r="S395" i="8"/>
  <c r="R395" i="8"/>
  <c r="Q395" i="8"/>
  <c r="J395" i="8"/>
  <c r="G395" i="8"/>
  <c r="T395" i="8" s="1"/>
  <c r="F395" i="8"/>
  <c r="D395" i="8"/>
  <c r="B395" i="8"/>
  <c r="AH394" i="8"/>
  <c r="AG394" i="8"/>
  <c r="U394" i="8"/>
  <c r="S394" i="8"/>
  <c r="R394" i="8"/>
  <c r="Q394" i="8"/>
  <c r="J394" i="8"/>
  <c r="G394" i="8"/>
  <c r="F394" i="8"/>
  <c r="D394" i="8"/>
  <c r="B394" i="8"/>
  <c r="AG393" i="8"/>
  <c r="AH393" i="8" s="1"/>
  <c r="U393" i="8"/>
  <c r="S393" i="8"/>
  <c r="R393" i="8"/>
  <c r="Q393" i="8"/>
  <c r="J393" i="8"/>
  <c r="G393" i="8"/>
  <c r="T393" i="8" s="1"/>
  <c r="F393" i="8"/>
  <c r="D393" i="8"/>
  <c r="B393" i="8"/>
  <c r="AG392" i="8"/>
  <c r="AH392" i="8" s="1"/>
  <c r="U392" i="8"/>
  <c r="S392" i="8"/>
  <c r="R392" i="8"/>
  <c r="Q392" i="8"/>
  <c r="J392" i="8"/>
  <c r="G392" i="8"/>
  <c r="T392" i="8" s="1"/>
  <c r="F392" i="8"/>
  <c r="D392" i="8"/>
  <c r="B392" i="8"/>
  <c r="AH391" i="8"/>
  <c r="AG391" i="8"/>
  <c r="U391" i="8"/>
  <c r="S391" i="8"/>
  <c r="R391" i="8"/>
  <c r="Q391" i="8"/>
  <c r="J391" i="8"/>
  <c r="G391" i="8"/>
  <c r="F391" i="8"/>
  <c r="D391" i="8"/>
  <c r="B391" i="8"/>
  <c r="AG390" i="8"/>
  <c r="AH390" i="8" s="1"/>
  <c r="U390" i="8"/>
  <c r="S390" i="8"/>
  <c r="R390" i="8"/>
  <c r="Q390" i="8"/>
  <c r="J390" i="8"/>
  <c r="G390" i="8"/>
  <c r="T390" i="8" s="1"/>
  <c r="F390" i="8"/>
  <c r="D390" i="8"/>
  <c r="B390" i="8"/>
  <c r="AG389" i="8"/>
  <c r="AH389" i="8" s="1"/>
  <c r="U389" i="8"/>
  <c r="T389" i="8" s="1"/>
  <c r="S389" i="8"/>
  <c r="R389" i="8"/>
  <c r="Q389" i="8"/>
  <c r="J389" i="8"/>
  <c r="G389" i="8"/>
  <c r="F389" i="8"/>
  <c r="D389" i="8"/>
  <c r="B389" i="8"/>
  <c r="AH388" i="8"/>
  <c r="AG388" i="8"/>
  <c r="U388" i="8"/>
  <c r="T388" i="8"/>
  <c r="S388" i="8"/>
  <c r="R388" i="8"/>
  <c r="Q388" i="8"/>
  <c r="J388" i="8"/>
  <c r="G388" i="8"/>
  <c r="F388" i="8"/>
  <c r="D388" i="8"/>
  <c r="B388" i="8"/>
  <c r="AH387" i="8"/>
  <c r="AG387" i="8"/>
  <c r="U387" i="8"/>
  <c r="S387" i="8"/>
  <c r="R387" i="8"/>
  <c r="Q387" i="8"/>
  <c r="J387" i="8"/>
  <c r="G387" i="8"/>
  <c r="T387" i="8" s="1"/>
  <c r="F387" i="8"/>
  <c r="D387" i="8"/>
  <c r="B387" i="8"/>
  <c r="AH386" i="8"/>
  <c r="AG386" i="8"/>
  <c r="U386" i="8"/>
  <c r="S386" i="8"/>
  <c r="R386" i="8"/>
  <c r="Q386" i="8"/>
  <c r="J386" i="8"/>
  <c r="G386" i="8"/>
  <c r="F386" i="8"/>
  <c r="D386" i="8"/>
  <c r="B386" i="8"/>
  <c r="AG385" i="8"/>
  <c r="AH385" i="8" s="1"/>
  <c r="U385" i="8"/>
  <c r="S385" i="8"/>
  <c r="R385" i="8"/>
  <c r="Q385" i="8"/>
  <c r="J385" i="8"/>
  <c r="G385" i="8"/>
  <c r="T385" i="8" s="1"/>
  <c r="F385" i="8"/>
  <c r="D385" i="8"/>
  <c r="B385" i="8"/>
  <c r="AG384" i="8"/>
  <c r="AH384" i="8" s="1"/>
  <c r="U384" i="8"/>
  <c r="T384" i="8"/>
  <c r="S384" i="8"/>
  <c r="R384" i="8"/>
  <c r="Q384" i="8"/>
  <c r="J384" i="8"/>
  <c r="G384" i="8"/>
  <c r="F384" i="8"/>
  <c r="D384" i="8"/>
  <c r="B384" i="8"/>
  <c r="AH383" i="8"/>
  <c r="AG383" i="8"/>
  <c r="U383" i="8"/>
  <c r="T383" i="8"/>
  <c r="S383" i="8"/>
  <c r="R383" i="8"/>
  <c r="Q383" i="8"/>
  <c r="J383" i="8"/>
  <c r="G383" i="8"/>
  <c r="F383" i="8"/>
  <c r="D383" i="8"/>
  <c r="B383" i="8"/>
  <c r="AH382" i="8"/>
  <c r="AG382" i="8"/>
  <c r="U382" i="8"/>
  <c r="S382" i="8"/>
  <c r="R382" i="8"/>
  <c r="Q382" i="8"/>
  <c r="J382" i="8"/>
  <c r="G382" i="8"/>
  <c r="T382" i="8" s="1"/>
  <c r="F382" i="8"/>
  <c r="D382" i="8"/>
  <c r="B382" i="8"/>
  <c r="AH381" i="8"/>
  <c r="AG381" i="8"/>
  <c r="U381" i="8"/>
  <c r="S381" i="8"/>
  <c r="R381" i="8"/>
  <c r="Q381" i="8"/>
  <c r="J381" i="8"/>
  <c r="G381" i="8"/>
  <c r="F381" i="8"/>
  <c r="D381" i="8"/>
  <c r="B381" i="8"/>
  <c r="AH380" i="8"/>
  <c r="AG380" i="8"/>
  <c r="U380" i="8"/>
  <c r="S380" i="8"/>
  <c r="R380" i="8"/>
  <c r="Q380" i="8"/>
  <c r="J380" i="8"/>
  <c r="G380" i="8"/>
  <c r="T380" i="8" s="1"/>
  <c r="F380" i="8"/>
  <c r="D380" i="8"/>
  <c r="B380" i="8"/>
  <c r="AH379" i="8"/>
  <c r="AG379" i="8"/>
  <c r="U379" i="8"/>
  <c r="S379" i="8"/>
  <c r="R379" i="8"/>
  <c r="Q379" i="8"/>
  <c r="J379" i="8"/>
  <c r="G379" i="8"/>
  <c r="T379" i="8" s="1"/>
  <c r="F379" i="8"/>
  <c r="D379" i="8"/>
  <c r="B379" i="8"/>
  <c r="AG378" i="8"/>
  <c r="AH378" i="8" s="1"/>
  <c r="U378" i="8"/>
  <c r="S378" i="8"/>
  <c r="R378" i="8"/>
  <c r="Q378" i="8"/>
  <c r="J378" i="8"/>
  <c r="G378" i="8"/>
  <c r="T378" i="8" s="1"/>
  <c r="F378" i="8"/>
  <c r="D378" i="8"/>
  <c r="B378" i="8"/>
  <c r="AG377" i="8"/>
  <c r="AH377" i="8" s="1"/>
  <c r="U377" i="8"/>
  <c r="S377" i="8"/>
  <c r="R377" i="8"/>
  <c r="Q377" i="8"/>
  <c r="J377" i="8"/>
  <c r="G377" i="8"/>
  <c r="T377" i="8" s="1"/>
  <c r="F377" i="8"/>
  <c r="D377" i="8"/>
  <c r="B377" i="8"/>
  <c r="AG376" i="8"/>
  <c r="AH376" i="8" s="1"/>
  <c r="U376" i="8"/>
  <c r="T376" i="8" s="1"/>
  <c r="S376" i="8"/>
  <c r="R376" i="8"/>
  <c r="Q376" i="8"/>
  <c r="J376" i="8"/>
  <c r="G376" i="8"/>
  <c r="F376" i="8"/>
  <c r="D376" i="8"/>
  <c r="B376" i="8"/>
  <c r="AH375" i="8"/>
  <c r="AG375" i="8"/>
  <c r="U375" i="8"/>
  <c r="S375" i="8"/>
  <c r="R375" i="8"/>
  <c r="Q375" i="8"/>
  <c r="J375" i="8"/>
  <c r="G375" i="8"/>
  <c r="T375" i="8" s="1"/>
  <c r="F375" i="8"/>
  <c r="D375" i="8"/>
  <c r="B375" i="8"/>
  <c r="AG374" i="8"/>
  <c r="AH374" i="8" s="1"/>
  <c r="U374" i="8"/>
  <c r="T374" i="8" s="1"/>
  <c r="S374" i="8"/>
  <c r="R374" i="8"/>
  <c r="Q374" i="8"/>
  <c r="J374" i="8"/>
  <c r="G374" i="8"/>
  <c r="F374" i="8"/>
  <c r="D374" i="8"/>
  <c r="B374" i="8"/>
  <c r="AG373" i="8"/>
  <c r="AH373" i="8" s="1"/>
  <c r="U373" i="8"/>
  <c r="S373" i="8"/>
  <c r="R373" i="8"/>
  <c r="Q373" i="8"/>
  <c r="J373" i="8"/>
  <c r="G373" i="8"/>
  <c r="T373" i="8" s="1"/>
  <c r="F373" i="8"/>
  <c r="D373" i="8"/>
  <c r="B373" i="8"/>
  <c r="AG372" i="8"/>
  <c r="AH372" i="8" s="1"/>
  <c r="U372" i="8"/>
  <c r="S372" i="8"/>
  <c r="R372" i="8"/>
  <c r="Q372" i="8"/>
  <c r="J372" i="8"/>
  <c r="G372" i="8"/>
  <c r="T372" i="8" s="1"/>
  <c r="F372" i="8"/>
  <c r="D372" i="8"/>
  <c r="B372" i="8"/>
  <c r="AH371" i="8"/>
  <c r="AG371" i="8"/>
  <c r="U371" i="8"/>
  <c r="S371" i="8"/>
  <c r="R371" i="8"/>
  <c r="Q371" i="8"/>
  <c r="J371" i="8"/>
  <c r="G371" i="8"/>
  <c r="F371" i="8"/>
  <c r="D371" i="8"/>
  <c r="B371" i="8"/>
  <c r="AG370" i="8"/>
  <c r="AH370" i="8" s="1"/>
  <c r="U370" i="8"/>
  <c r="S370" i="8"/>
  <c r="R370" i="8"/>
  <c r="Q370" i="8"/>
  <c r="J370" i="8"/>
  <c r="G370" i="8"/>
  <c r="T370" i="8" s="1"/>
  <c r="F370" i="8"/>
  <c r="D370" i="8"/>
  <c r="B370" i="8"/>
  <c r="AH369" i="8"/>
  <c r="AG369" i="8"/>
  <c r="U369" i="8"/>
  <c r="T369" i="8"/>
  <c r="S369" i="8"/>
  <c r="R369" i="8"/>
  <c r="Q369" i="8"/>
  <c r="J369" i="8"/>
  <c r="G369" i="8"/>
  <c r="F369" i="8"/>
  <c r="D369" i="8"/>
  <c r="B369" i="8"/>
  <c r="AH368" i="8"/>
  <c r="AG368" i="8"/>
  <c r="U368" i="8"/>
  <c r="T368" i="8"/>
  <c r="S368" i="8"/>
  <c r="R368" i="8"/>
  <c r="Q368" i="8"/>
  <c r="J368" i="8"/>
  <c r="G368" i="8"/>
  <c r="F368" i="8"/>
  <c r="D368" i="8"/>
  <c r="B368" i="8"/>
  <c r="AH367" i="8"/>
  <c r="AG367" i="8"/>
  <c r="U367" i="8"/>
  <c r="S367" i="8"/>
  <c r="R367" i="8"/>
  <c r="Q367" i="8"/>
  <c r="J367" i="8"/>
  <c r="G367" i="8"/>
  <c r="T367" i="8" s="1"/>
  <c r="F367" i="8"/>
  <c r="D367" i="8"/>
  <c r="B367" i="8"/>
  <c r="AH366" i="8"/>
  <c r="AG366" i="8"/>
  <c r="U366" i="8"/>
  <c r="T366" i="8" s="1"/>
  <c r="S366" i="8"/>
  <c r="R366" i="8"/>
  <c r="Q366" i="8"/>
  <c r="J366" i="8"/>
  <c r="G366" i="8"/>
  <c r="F366" i="8"/>
  <c r="D366" i="8"/>
  <c r="B366" i="8"/>
  <c r="AG365" i="8"/>
  <c r="AH365" i="8" s="1"/>
  <c r="U365" i="8"/>
  <c r="T365" i="8"/>
  <c r="S365" i="8"/>
  <c r="R365" i="8"/>
  <c r="Q365" i="8"/>
  <c r="J365" i="8"/>
  <c r="G365" i="8"/>
  <c r="F365" i="8"/>
  <c r="D365" i="8"/>
  <c r="B365" i="8"/>
  <c r="AH364" i="8"/>
  <c r="AG364" i="8"/>
  <c r="U364" i="8"/>
  <c r="S364" i="8"/>
  <c r="R364" i="8"/>
  <c r="Q364" i="8"/>
  <c r="J364" i="8"/>
  <c r="G364" i="8"/>
  <c r="F364" i="8"/>
  <c r="D364" i="8"/>
  <c r="B364" i="8"/>
  <c r="AH363" i="8"/>
  <c r="AG363" i="8"/>
  <c r="U363" i="8"/>
  <c r="S363" i="8"/>
  <c r="R363" i="8"/>
  <c r="Q363" i="8"/>
  <c r="J363" i="8"/>
  <c r="G363" i="8"/>
  <c r="T363" i="8" s="1"/>
  <c r="F363" i="8"/>
  <c r="D363" i="8"/>
  <c r="B363" i="8"/>
  <c r="AG362" i="8"/>
  <c r="AH362" i="8" s="1"/>
  <c r="U362" i="8"/>
  <c r="S362" i="8"/>
  <c r="R362" i="8"/>
  <c r="Q362" i="8"/>
  <c r="J362" i="8"/>
  <c r="G362" i="8"/>
  <c r="T362" i="8" s="1"/>
  <c r="F362" i="8"/>
  <c r="D362" i="8"/>
  <c r="B362" i="8"/>
  <c r="AG361" i="8"/>
  <c r="AH361" i="8" s="1"/>
  <c r="U361" i="8"/>
  <c r="T361" i="8" s="1"/>
  <c r="S361" i="8"/>
  <c r="R361" i="8"/>
  <c r="Q361" i="8"/>
  <c r="J361" i="8"/>
  <c r="G361" i="8"/>
  <c r="F361" i="8"/>
  <c r="D361" i="8"/>
  <c r="B361" i="8"/>
  <c r="AH360" i="8"/>
  <c r="AG360" i="8"/>
  <c r="U360" i="8"/>
  <c r="S360" i="8"/>
  <c r="R360" i="8"/>
  <c r="Q360" i="8"/>
  <c r="J360" i="8"/>
  <c r="G360" i="8"/>
  <c r="T360" i="8" s="1"/>
  <c r="F360" i="8"/>
  <c r="D360" i="8"/>
  <c r="B360" i="8"/>
  <c r="AG359" i="8"/>
  <c r="AH359" i="8" s="1"/>
  <c r="U359" i="8"/>
  <c r="T359" i="8" s="1"/>
  <c r="S359" i="8"/>
  <c r="R359" i="8"/>
  <c r="Q359" i="8"/>
  <c r="J359" i="8"/>
  <c r="G359" i="8"/>
  <c r="F359" i="8"/>
  <c r="D359" i="8"/>
  <c r="B359" i="8"/>
  <c r="AG358" i="8"/>
  <c r="AH358" i="8" s="1"/>
  <c r="U358" i="8"/>
  <c r="T358" i="8" s="1"/>
  <c r="S358" i="8"/>
  <c r="R358" i="8"/>
  <c r="Q358" i="8"/>
  <c r="J358" i="8"/>
  <c r="G358" i="8"/>
  <c r="F358" i="8"/>
  <c r="D358" i="8"/>
  <c r="B358" i="8"/>
  <c r="AH357" i="8"/>
  <c r="AG357" i="8"/>
  <c r="U357" i="8"/>
  <c r="S357" i="8"/>
  <c r="R357" i="8"/>
  <c r="Q357" i="8"/>
  <c r="J357" i="8"/>
  <c r="G357" i="8"/>
  <c r="T357" i="8" s="1"/>
  <c r="F357" i="8"/>
  <c r="D357" i="8"/>
  <c r="B357" i="8"/>
  <c r="AG356" i="8"/>
  <c r="AH356" i="8" s="1"/>
  <c r="U356" i="8"/>
  <c r="S356" i="8"/>
  <c r="R356" i="8"/>
  <c r="Q356" i="8"/>
  <c r="J356" i="8"/>
  <c r="G356" i="8"/>
  <c r="T356" i="8" s="1"/>
  <c r="F356" i="8"/>
  <c r="D356" i="8"/>
  <c r="B356" i="8"/>
  <c r="AH355" i="8"/>
  <c r="AG355" i="8"/>
  <c r="U355" i="8"/>
  <c r="S355" i="8"/>
  <c r="R355" i="8"/>
  <c r="Q355" i="8"/>
  <c r="J355" i="8"/>
  <c r="G355" i="8"/>
  <c r="T355" i="8" s="1"/>
  <c r="F355" i="8"/>
  <c r="D355" i="8"/>
  <c r="B355" i="8"/>
  <c r="AH354" i="8"/>
  <c r="AG354" i="8"/>
  <c r="U354" i="8"/>
  <c r="S354" i="8"/>
  <c r="R354" i="8"/>
  <c r="Q354" i="8"/>
  <c r="J354" i="8"/>
  <c r="G354" i="8"/>
  <c r="F354" i="8"/>
  <c r="D354" i="8"/>
  <c r="B354" i="8"/>
  <c r="AH353" i="8"/>
  <c r="AG353" i="8"/>
  <c r="U353" i="8"/>
  <c r="S353" i="8"/>
  <c r="R353" i="8"/>
  <c r="Q353" i="8"/>
  <c r="J353" i="8"/>
  <c r="G353" i="8"/>
  <c r="F353" i="8"/>
  <c r="D353" i="8"/>
  <c r="B353" i="8"/>
  <c r="AG352" i="8"/>
  <c r="AH352" i="8" s="1"/>
  <c r="U352" i="8"/>
  <c r="S352" i="8"/>
  <c r="R352" i="8"/>
  <c r="Q352" i="8"/>
  <c r="J352" i="8"/>
  <c r="G352" i="8"/>
  <c r="T352" i="8" s="1"/>
  <c r="F352" i="8"/>
  <c r="D352" i="8"/>
  <c r="B352" i="8"/>
  <c r="AH351" i="8"/>
  <c r="AG351" i="8"/>
  <c r="U351" i="8"/>
  <c r="S351" i="8"/>
  <c r="R351" i="8"/>
  <c r="Q351" i="8"/>
  <c r="J351" i="8"/>
  <c r="G351" i="8"/>
  <c r="F351" i="8"/>
  <c r="D351" i="8"/>
  <c r="B351" i="8"/>
  <c r="AG350" i="8"/>
  <c r="AH350" i="8" s="1"/>
  <c r="U350" i="8"/>
  <c r="S350" i="8"/>
  <c r="R350" i="8"/>
  <c r="Q350" i="8"/>
  <c r="J350" i="8"/>
  <c r="G350" i="8"/>
  <c r="T350" i="8" s="1"/>
  <c r="F350" i="8"/>
  <c r="D350" i="8"/>
  <c r="B350" i="8"/>
  <c r="AG349" i="8"/>
  <c r="AH349" i="8" s="1"/>
  <c r="U349" i="8"/>
  <c r="T349" i="8"/>
  <c r="S349" i="8"/>
  <c r="R349" i="8"/>
  <c r="Q349" i="8"/>
  <c r="J349" i="8"/>
  <c r="G349" i="8"/>
  <c r="F349" i="8"/>
  <c r="D349" i="8"/>
  <c r="B349" i="8"/>
  <c r="AG348" i="8"/>
  <c r="AH348" i="8" s="1"/>
  <c r="U348" i="8"/>
  <c r="T348" i="8"/>
  <c r="S348" i="8"/>
  <c r="R348" i="8"/>
  <c r="Q348" i="8"/>
  <c r="J348" i="8"/>
  <c r="G348" i="8"/>
  <c r="F348" i="8"/>
  <c r="D348" i="8"/>
  <c r="B348" i="8"/>
  <c r="AH347" i="8"/>
  <c r="AG347" i="8"/>
  <c r="U347" i="8"/>
  <c r="S347" i="8"/>
  <c r="R347" i="8"/>
  <c r="Q347" i="8"/>
  <c r="J347" i="8"/>
  <c r="G347" i="8"/>
  <c r="T347" i="8" s="1"/>
  <c r="F347" i="8"/>
  <c r="D347" i="8"/>
  <c r="B347" i="8"/>
  <c r="AH346" i="8"/>
  <c r="AG346" i="8"/>
  <c r="U346" i="8"/>
  <c r="S346" i="8"/>
  <c r="R346" i="8"/>
  <c r="Q346" i="8"/>
  <c r="J346" i="8"/>
  <c r="G346" i="8"/>
  <c r="T346" i="8" s="1"/>
  <c r="F346" i="8"/>
  <c r="D346" i="8"/>
  <c r="B346" i="8"/>
  <c r="AH345" i="8"/>
  <c r="AG345" i="8"/>
  <c r="U345" i="8"/>
  <c r="S345" i="8"/>
  <c r="R345" i="8"/>
  <c r="Q345" i="8"/>
  <c r="J345" i="8"/>
  <c r="G345" i="8"/>
  <c r="T345" i="8" s="1"/>
  <c r="F345" i="8"/>
  <c r="D345" i="8"/>
  <c r="B345" i="8"/>
  <c r="AG344" i="8"/>
  <c r="AH344" i="8" s="1"/>
  <c r="U344" i="8"/>
  <c r="S344" i="8"/>
  <c r="R344" i="8"/>
  <c r="Q344" i="8"/>
  <c r="J344" i="8"/>
  <c r="G344" i="8"/>
  <c r="F344" i="8"/>
  <c r="D344" i="8"/>
  <c r="B344" i="8"/>
  <c r="AG343" i="8"/>
  <c r="AH343" i="8" s="1"/>
  <c r="U343" i="8"/>
  <c r="T343" i="8" s="1"/>
  <c r="S343" i="8"/>
  <c r="R343" i="8"/>
  <c r="Q343" i="8"/>
  <c r="J343" i="8"/>
  <c r="G343" i="8"/>
  <c r="F343" i="8"/>
  <c r="D343" i="8"/>
  <c r="B343" i="8"/>
  <c r="AH342" i="8"/>
  <c r="AG342" i="8"/>
  <c r="U342" i="8"/>
  <c r="S342" i="8"/>
  <c r="R342" i="8"/>
  <c r="Q342" i="8"/>
  <c r="J342" i="8"/>
  <c r="G342" i="8"/>
  <c r="T342" i="8" s="1"/>
  <c r="F342" i="8"/>
  <c r="D342" i="8"/>
  <c r="B342" i="8"/>
  <c r="AG341" i="8"/>
  <c r="AH341" i="8" s="1"/>
  <c r="U341" i="8"/>
  <c r="T341" i="8" s="1"/>
  <c r="S341" i="8"/>
  <c r="R341" i="8"/>
  <c r="Q341" i="8"/>
  <c r="J341" i="8"/>
  <c r="G341" i="8"/>
  <c r="F341" i="8"/>
  <c r="D341" i="8"/>
  <c r="B341" i="8"/>
  <c r="AH340" i="8"/>
  <c r="AG340" i="8"/>
  <c r="U340" i="8"/>
  <c r="T340" i="8"/>
  <c r="S340" i="8"/>
  <c r="R340" i="8"/>
  <c r="Q340" i="8"/>
  <c r="J340" i="8"/>
  <c r="G340" i="8"/>
  <c r="F340" i="8"/>
  <c r="D340" i="8"/>
  <c r="B340" i="8"/>
  <c r="AH339" i="8"/>
  <c r="AG339" i="8"/>
  <c r="U339" i="8"/>
  <c r="S339" i="8"/>
  <c r="R339" i="8"/>
  <c r="Q339" i="8"/>
  <c r="J339" i="8"/>
  <c r="G339" i="8"/>
  <c r="T339" i="8" s="1"/>
  <c r="F339" i="8"/>
  <c r="D339" i="8"/>
  <c r="B339" i="8"/>
  <c r="AH338" i="8"/>
  <c r="AG338" i="8"/>
  <c r="U338" i="8"/>
  <c r="T338" i="8" s="1"/>
  <c r="S338" i="8"/>
  <c r="R338" i="8"/>
  <c r="Q338" i="8"/>
  <c r="J338" i="8"/>
  <c r="G338" i="8"/>
  <c r="F338" i="8"/>
  <c r="D338" i="8"/>
  <c r="B338" i="8"/>
  <c r="AG337" i="8"/>
  <c r="AH337" i="8" s="1"/>
  <c r="U337" i="8"/>
  <c r="S337" i="8"/>
  <c r="R337" i="8"/>
  <c r="Q337" i="8"/>
  <c r="J337" i="8"/>
  <c r="G337" i="8"/>
  <c r="T337" i="8" s="1"/>
  <c r="F337" i="8"/>
  <c r="D337" i="8"/>
  <c r="B337" i="8"/>
  <c r="AH336" i="8"/>
  <c r="AG336" i="8"/>
  <c r="U336" i="8"/>
  <c r="S336" i="8"/>
  <c r="R336" i="8"/>
  <c r="Q336" i="8"/>
  <c r="J336" i="8"/>
  <c r="G336" i="8"/>
  <c r="F336" i="8"/>
  <c r="D336" i="8"/>
  <c r="B336" i="8"/>
  <c r="AG335" i="8"/>
  <c r="AH335" i="8" s="1"/>
  <c r="U335" i="8"/>
  <c r="S335" i="8"/>
  <c r="R335" i="8"/>
  <c r="Q335" i="8"/>
  <c r="J335" i="8"/>
  <c r="G335" i="8"/>
  <c r="T335" i="8" s="1"/>
  <c r="F335" i="8"/>
  <c r="D335" i="8"/>
  <c r="B335" i="8"/>
  <c r="AG334" i="8"/>
  <c r="AH334" i="8" s="1"/>
  <c r="U334" i="8"/>
  <c r="T334" i="8" s="1"/>
  <c r="S334" i="8"/>
  <c r="R334" i="8"/>
  <c r="Q334" i="8"/>
  <c r="J334" i="8"/>
  <c r="G334" i="8"/>
  <c r="F334" i="8"/>
  <c r="D334" i="8"/>
  <c r="B334" i="8"/>
  <c r="AG333" i="8"/>
  <c r="AH333" i="8" s="1"/>
  <c r="U333" i="8"/>
  <c r="S333" i="8"/>
  <c r="R333" i="8"/>
  <c r="Q333" i="8"/>
  <c r="J333" i="8"/>
  <c r="G333" i="8"/>
  <c r="T333" i="8" s="1"/>
  <c r="F333" i="8"/>
  <c r="D333" i="8"/>
  <c r="B333" i="8"/>
  <c r="AH332" i="8"/>
  <c r="AG332" i="8"/>
  <c r="U332" i="8"/>
  <c r="S332" i="8"/>
  <c r="R332" i="8"/>
  <c r="Q332" i="8"/>
  <c r="J332" i="8"/>
  <c r="G332" i="8"/>
  <c r="T332" i="8" s="1"/>
  <c r="F332" i="8"/>
  <c r="D332" i="8"/>
  <c r="B332" i="8"/>
  <c r="AG331" i="8"/>
  <c r="AH331" i="8" s="1"/>
  <c r="U331" i="8"/>
  <c r="T331" i="8"/>
  <c r="S331" i="8"/>
  <c r="R331" i="8"/>
  <c r="Q331" i="8"/>
  <c r="J331" i="8"/>
  <c r="G331" i="8"/>
  <c r="F331" i="8"/>
  <c r="D331" i="8"/>
  <c r="B331" i="8"/>
  <c r="AH330" i="8"/>
  <c r="AG330" i="8"/>
  <c r="U330" i="8"/>
  <c r="S330" i="8"/>
  <c r="R330" i="8"/>
  <c r="Q330" i="8"/>
  <c r="J330" i="8"/>
  <c r="G330" i="8"/>
  <c r="T330" i="8" s="1"/>
  <c r="F330" i="8"/>
  <c r="D330" i="8"/>
  <c r="B330" i="8"/>
  <c r="AG329" i="8"/>
  <c r="AH329" i="8" s="1"/>
  <c r="U329" i="8"/>
  <c r="T329" i="8"/>
  <c r="S329" i="8"/>
  <c r="R329" i="8"/>
  <c r="Q329" i="8"/>
  <c r="J329" i="8"/>
  <c r="G329" i="8"/>
  <c r="F329" i="8"/>
  <c r="D329" i="8"/>
  <c r="B329" i="8"/>
  <c r="AG328" i="8"/>
  <c r="AH328" i="8" s="1"/>
  <c r="U328" i="8"/>
  <c r="S328" i="8"/>
  <c r="R328" i="8"/>
  <c r="Q328" i="8"/>
  <c r="J328" i="8"/>
  <c r="G328" i="8"/>
  <c r="F328" i="8"/>
  <c r="D328" i="8"/>
  <c r="B328" i="8"/>
  <c r="AG327" i="8"/>
  <c r="AH327" i="8" s="1"/>
  <c r="U327" i="8"/>
  <c r="S327" i="8"/>
  <c r="R327" i="8"/>
  <c r="Q327" i="8"/>
  <c r="J327" i="8"/>
  <c r="G327" i="8"/>
  <c r="F327" i="8"/>
  <c r="D327" i="8"/>
  <c r="B327" i="8"/>
  <c r="AG326" i="8"/>
  <c r="AH326" i="8" s="1"/>
  <c r="U326" i="8"/>
  <c r="S326" i="8"/>
  <c r="R326" i="8"/>
  <c r="Q326" i="8"/>
  <c r="J326" i="8"/>
  <c r="G326" i="8"/>
  <c r="F326" i="8"/>
  <c r="D326" i="8"/>
  <c r="B326" i="8"/>
  <c r="AH325" i="8"/>
  <c r="AG325" i="8"/>
  <c r="U325" i="8"/>
  <c r="S325" i="8"/>
  <c r="R325" i="8"/>
  <c r="Q325" i="8"/>
  <c r="J325" i="8"/>
  <c r="G325" i="8"/>
  <c r="T325" i="8" s="1"/>
  <c r="F325" i="8"/>
  <c r="D325" i="8"/>
  <c r="B325" i="8"/>
  <c r="AG324" i="8"/>
  <c r="AH324" i="8" s="1"/>
  <c r="U324" i="8"/>
  <c r="T324" i="8"/>
  <c r="S324" i="8"/>
  <c r="R324" i="8"/>
  <c r="Q324" i="8"/>
  <c r="J324" i="8"/>
  <c r="G324" i="8"/>
  <c r="F324" i="8"/>
  <c r="D324" i="8"/>
  <c r="B324" i="8"/>
  <c r="AH323" i="8"/>
  <c r="AG323" i="8"/>
  <c r="U323" i="8"/>
  <c r="S323" i="8"/>
  <c r="R323" i="8"/>
  <c r="Q323" i="8"/>
  <c r="J323" i="8"/>
  <c r="G323" i="8"/>
  <c r="F323" i="8"/>
  <c r="D323" i="8"/>
  <c r="B323" i="8"/>
  <c r="AH322" i="8"/>
  <c r="AG322" i="8"/>
  <c r="U322" i="8"/>
  <c r="S322" i="8"/>
  <c r="R322" i="8"/>
  <c r="Q322" i="8"/>
  <c r="J322" i="8"/>
  <c r="G322" i="8"/>
  <c r="F322" i="8"/>
  <c r="D322" i="8"/>
  <c r="B322" i="8"/>
  <c r="AG321" i="8"/>
  <c r="AH321" i="8" s="1"/>
  <c r="U321" i="8"/>
  <c r="T321" i="8"/>
  <c r="S321" i="8"/>
  <c r="R321" i="8"/>
  <c r="Q321" i="8"/>
  <c r="J321" i="8"/>
  <c r="G321" i="8"/>
  <c r="F321" i="8"/>
  <c r="D321" i="8"/>
  <c r="B321" i="8"/>
  <c r="AG320" i="8"/>
  <c r="AH320" i="8" s="1"/>
  <c r="U320" i="8"/>
  <c r="S320" i="8"/>
  <c r="R320" i="8"/>
  <c r="Q320" i="8"/>
  <c r="J320" i="8"/>
  <c r="G320" i="8"/>
  <c r="T320" i="8" s="1"/>
  <c r="F320" i="8"/>
  <c r="D320" i="8"/>
  <c r="B320" i="8"/>
  <c r="AG319" i="8"/>
  <c r="AH319" i="8" s="1"/>
  <c r="U319" i="8"/>
  <c r="S319" i="8"/>
  <c r="R319" i="8"/>
  <c r="Q319" i="8"/>
  <c r="J319" i="8"/>
  <c r="G319" i="8"/>
  <c r="F319" i="8"/>
  <c r="D319" i="8"/>
  <c r="B319" i="8"/>
  <c r="AH318" i="8"/>
  <c r="AG318" i="8"/>
  <c r="U318" i="8"/>
  <c r="S318" i="8"/>
  <c r="R318" i="8"/>
  <c r="Q318" i="8"/>
  <c r="J318" i="8"/>
  <c r="G318" i="8"/>
  <c r="F318" i="8"/>
  <c r="D318" i="8"/>
  <c r="B318" i="8"/>
  <c r="AG317" i="8"/>
  <c r="AH317" i="8" s="1"/>
  <c r="U317" i="8"/>
  <c r="S317" i="8"/>
  <c r="R317" i="8"/>
  <c r="Q317" i="8"/>
  <c r="J317" i="8"/>
  <c r="G317" i="8"/>
  <c r="F317" i="8"/>
  <c r="D317" i="8"/>
  <c r="B317" i="8"/>
  <c r="AG316" i="8"/>
  <c r="AH316" i="8" s="1"/>
  <c r="U316" i="8"/>
  <c r="S316" i="8"/>
  <c r="R316" i="8"/>
  <c r="Q316" i="8"/>
  <c r="J316" i="8"/>
  <c r="G316" i="8"/>
  <c r="T316" i="8" s="1"/>
  <c r="F316" i="8"/>
  <c r="D316" i="8"/>
  <c r="B316" i="8"/>
  <c r="AG315" i="8"/>
  <c r="AH315" i="8" s="1"/>
  <c r="U315" i="8"/>
  <c r="S315" i="8"/>
  <c r="R315" i="8"/>
  <c r="Q315" i="8"/>
  <c r="J315" i="8"/>
  <c r="G315" i="8"/>
  <c r="T315" i="8" s="1"/>
  <c r="F315" i="8"/>
  <c r="D315" i="8"/>
  <c r="B315" i="8"/>
  <c r="AH314" i="8"/>
  <c r="AG314" i="8"/>
  <c r="U314" i="8"/>
  <c r="S314" i="8"/>
  <c r="R314" i="8"/>
  <c r="Q314" i="8"/>
  <c r="J314" i="8"/>
  <c r="G314" i="8"/>
  <c r="T314" i="8" s="1"/>
  <c r="F314" i="8"/>
  <c r="D314" i="8"/>
  <c r="B314" i="8"/>
  <c r="AG313" i="8"/>
  <c r="AH313" i="8" s="1"/>
  <c r="U313" i="8"/>
  <c r="S313" i="8"/>
  <c r="R313" i="8"/>
  <c r="Q313" i="8"/>
  <c r="J313" i="8"/>
  <c r="G313" i="8"/>
  <c r="T313" i="8" s="1"/>
  <c r="F313" i="8"/>
  <c r="D313" i="8"/>
  <c r="B313" i="8"/>
  <c r="AG312" i="8"/>
  <c r="AH312" i="8" s="1"/>
  <c r="U312" i="8"/>
  <c r="T312" i="8" s="1"/>
  <c r="S312" i="8"/>
  <c r="R312" i="8"/>
  <c r="Q312" i="8"/>
  <c r="J312" i="8"/>
  <c r="G312" i="8"/>
  <c r="F312" i="8"/>
  <c r="D312" i="8"/>
  <c r="B312" i="8"/>
  <c r="AG311" i="8"/>
  <c r="AH311" i="8" s="1"/>
  <c r="U311" i="8"/>
  <c r="T311" i="8"/>
  <c r="S311" i="8"/>
  <c r="R311" i="8"/>
  <c r="Q311" i="8"/>
  <c r="J311" i="8"/>
  <c r="G311" i="8"/>
  <c r="F311" i="8"/>
  <c r="D311" i="8"/>
  <c r="B311" i="8"/>
  <c r="AG310" i="8"/>
  <c r="AH310" i="8" s="1"/>
  <c r="U310" i="8"/>
  <c r="S310" i="8"/>
  <c r="R310" i="8"/>
  <c r="Q310" i="8"/>
  <c r="J310" i="8"/>
  <c r="G310" i="8"/>
  <c r="T310" i="8" s="1"/>
  <c r="F310" i="8"/>
  <c r="D310" i="8"/>
  <c r="B310" i="8"/>
  <c r="AG309" i="8"/>
  <c r="AH309" i="8" s="1"/>
  <c r="U309" i="8"/>
  <c r="S309" i="8"/>
  <c r="R309" i="8"/>
  <c r="Q309" i="8"/>
  <c r="J309" i="8"/>
  <c r="G309" i="8"/>
  <c r="T309" i="8" s="1"/>
  <c r="F309" i="8"/>
  <c r="D309" i="8"/>
  <c r="B309" i="8"/>
  <c r="AG308" i="8"/>
  <c r="AH308" i="8" s="1"/>
  <c r="U308" i="8"/>
  <c r="S308" i="8"/>
  <c r="R308" i="8"/>
  <c r="Q308" i="8"/>
  <c r="J308" i="8"/>
  <c r="G308" i="8"/>
  <c r="T308" i="8" s="1"/>
  <c r="F308" i="8"/>
  <c r="D308" i="8"/>
  <c r="B308" i="8"/>
  <c r="AH307" i="8"/>
  <c r="AG307" i="8"/>
  <c r="U307" i="8"/>
  <c r="S307" i="8"/>
  <c r="R307" i="8"/>
  <c r="Q307" i="8"/>
  <c r="J307" i="8"/>
  <c r="G307" i="8"/>
  <c r="F307" i="8"/>
  <c r="D307" i="8"/>
  <c r="B307" i="8"/>
  <c r="AG306" i="8"/>
  <c r="AH306" i="8" s="1"/>
  <c r="U306" i="8"/>
  <c r="S306" i="8"/>
  <c r="R306" i="8"/>
  <c r="Q306" i="8"/>
  <c r="J306" i="8"/>
  <c r="G306" i="8"/>
  <c r="F306" i="8"/>
  <c r="D306" i="8"/>
  <c r="B306" i="8"/>
  <c r="AH305" i="8"/>
  <c r="AG305" i="8"/>
  <c r="U305" i="8"/>
  <c r="S305" i="8"/>
  <c r="R305" i="8"/>
  <c r="Q305" i="8"/>
  <c r="J305" i="8"/>
  <c r="G305" i="8"/>
  <c r="T305" i="8" s="1"/>
  <c r="F305" i="8"/>
  <c r="D305" i="8"/>
  <c r="B305" i="8"/>
  <c r="AG304" i="8"/>
  <c r="AH304" i="8" s="1"/>
  <c r="U304" i="8"/>
  <c r="T304" i="8" s="1"/>
  <c r="S304" i="8"/>
  <c r="R304" i="8"/>
  <c r="Q304" i="8"/>
  <c r="J304" i="8"/>
  <c r="G304" i="8"/>
  <c r="F304" i="8"/>
  <c r="D304" i="8"/>
  <c r="B304" i="8"/>
  <c r="AG303" i="8"/>
  <c r="AH303" i="8" s="1"/>
  <c r="U303" i="8"/>
  <c r="T303" i="8"/>
  <c r="S303" i="8"/>
  <c r="R303" i="8"/>
  <c r="Q303" i="8"/>
  <c r="J303" i="8"/>
  <c r="G303" i="8"/>
  <c r="F303" i="8"/>
  <c r="D303" i="8"/>
  <c r="B303" i="8"/>
  <c r="AG302" i="8"/>
  <c r="AH302" i="8" s="1"/>
  <c r="U302" i="8"/>
  <c r="S302" i="8"/>
  <c r="R302" i="8"/>
  <c r="Q302" i="8"/>
  <c r="J302" i="8"/>
  <c r="G302" i="8"/>
  <c r="F302" i="8"/>
  <c r="D302" i="8"/>
  <c r="B302" i="8"/>
  <c r="AG301" i="8"/>
  <c r="AH301" i="8" s="1"/>
  <c r="U301" i="8"/>
  <c r="S301" i="8"/>
  <c r="R301" i="8"/>
  <c r="Q301" i="8"/>
  <c r="J301" i="8"/>
  <c r="G301" i="8"/>
  <c r="T301" i="8" s="1"/>
  <c r="F301" i="8"/>
  <c r="D301" i="8"/>
  <c r="B301" i="8"/>
  <c r="AH300" i="8"/>
  <c r="AG300" i="8"/>
  <c r="U300" i="8"/>
  <c r="S300" i="8"/>
  <c r="R300" i="8"/>
  <c r="Q300" i="8"/>
  <c r="J300" i="8"/>
  <c r="G300" i="8"/>
  <c r="T300" i="8" s="1"/>
  <c r="F300" i="8"/>
  <c r="D300" i="8"/>
  <c r="B300" i="8"/>
  <c r="AG299" i="8"/>
  <c r="AH299" i="8" s="1"/>
  <c r="U299" i="8"/>
  <c r="S299" i="8"/>
  <c r="R299" i="8"/>
  <c r="Q299" i="8"/>
  <c r="J299" i="8"/>
  <c r="G299" i="8"/>
  <c r="F299" i="8"/>
  <c r="D299" i="8"/>
  <c r="B299" i="8"/>
  <c r="AG298" i="8"/>
  <c r="AH298" i="8" s="1"/>
  <c r="U298" i="8"/>
  <c r="S298" i="8"/>
  <c r="R298" i="8"/>
  <c r="Q298" i="8"/>
  <c r="J298" i="8"/>
  <c r="G298" i="8"/>
  <c r="T298" i="8" s="1"/>
  <c r="F298" i="8"/>
  <c r="D298" i="8"/>
  <c r="B298" i="8"/>
  <c r="AH297" i="8"/>
  <c r="AG297" i="8"/>
  <c r="U297" i="8"/>
  <c r="T297" i="8" s="1"/>
  <c r="S297" i="8"/>
  <c r="R297" i="8"/>
  <c r="Q297" i="8"/>
  <c r="J297" i="8"/>
  <c r="G297" i="8"/>
  <c r="F297" i="8"/>
  <c r="D297" i="8"/>
  <c r="B297" i="8"/>
  <c r="AG296" i="8"/>
  <c r="AH296" i="8" s="1"/>
  <c r="U296" i="8"/>
  <c r="T296" i="8"/>
  <c r="S296" i="8"/>
  <c r="R296" i="8"/>
  <c r="Q296" i="8"/>
  <c r="J296" i="8"/>
  <c r="G296" i="8"/>
  <c r="F296" i="8"/>
  <c r="D296" i="8"/>
  <c r="B296" i="8"/>
  <c r="AG295" i="8"/>
  <c r="AH295" i="8" s="1"/>
  <c r="U295" i="8"/>
  <c r="S295" i="8"/>
  <c r="R295" i="8"/>
  <c r="Q295" i="8"/>
  <c r="J295" i="8"/>
  <c r="G295" i="8"/>
  <c r="T295" i="8" s="1"/>
  <c r="F295" i="8"/>
  <c r="D295" i="8"/>
  <c r="B295" i="8"/>
  <c r="AH294" i="8"/>
  <c r="AG294" i="8"/>
  <c r="U294" i="8"/>
  <c r="T294" i="8"/>
  <c r="S294" i="8"/>
  <c r="R294" i="8"/>
  <c r="Q294" i="8"/>
  <c r="J294" i="8"/>
  <c r="G294" i="8"/>
  <c r="F294" i="8"/>
  <c r="D294" i="8"/>
  <c r="B294" i="8"/>
  <c r="AG293" i="8"/>
  <c r="AH293" i="8" s="1"/>
  <c r="U293" i="8"/>
  <c r="S293" i="8"/>
  <c r="R293" i="8"/>
  <c r="Q293" i="8"/>
  <c r="J293" i="8"/>
  <c r="G293" i="8"/>
  <c r="T293" i="8" s="1"/>
  <c r="F293" i="8"/>
  <c r="D293" i="8"/>
  <c r="B293" i="8"/>
  <c r="AG292" i="8"/>
  <c r="AH292" i="8" s="1"/>
  <c r="U292" i="8"/>
  <c r="S292" i="8"/>
  <c r="R292" i="8"/>
  <c r="Q292" i="8"/>
  <c r="J292" i="8"/>
  <c r="G292" i="8"/>
  <c r="F292" i="8"/>
  <c r="D292" i="8"/>
  <c r="B292" i="8"/>
  <c r="AG291" i="8"/>
  <c r="AH291" i="8" s="1"/>
  <c r="U291" i="8"/>
  <c r="S291" i="8"/>
  <c r="R291" i="8"/>
  <c r="Q291" i="8"/>
  <c r="J291" i="8"/>
  <c r="G291" i="8"/>
  <c r="F291" i="8"/>
  <c r="D291" i="8"/>
  <c r="B291" i="8"/>
  <c r="AG290" i="8"/>
  <c r="AH290" i="8" s="1"/>
  <c r="U290" i="8"/>
  <c r="T290" i="8"/>
  <c r="S290" i="8"/>
  <c r="R290" i="8"/>
  <c r="Q290" i="8"/>
  <c r="J290" i="8"/>
  <c r="G290" i="8"/>
  <c r="F290" i="8"/>
  <c r="D290" i="8"/>
  <c r="B290" i="8"/>
  <c r="AH289" i="8"/>
  <c r="AG289" i="8"/>
  <c r="U289" i="8"/>
  <c r="S289" i="8"/>
  <c r="R289" i="8"/>
  <c r="Q289" i="8"/>
  <c r="J289" i="8"/>
  <c r="G289" i="8"/>
  <c r="T289" i="8" s="1"/>
  <c r="F289" i="8"/>
  <c r="D289" i="8"/>
  <c r="B289" i="8"/>
  <c r="AG288" i="8"/>
  <c r="AH288" i="8" s="1"/>
  <c r="U288" i="8"/>
  <c r="S288" i="8"/>
  <c r="R288" i="8"/>
  <c r="Q288" i="8"/>
  <c r="J288" i="8"/>
  <c r="G288" i="8"/>
  <c r="T288" i="8" s="1"/>
  <c r="F288" i="8"/>
  <c r="D288" i="8"/>
  <c r="B288" i="8"/>
  <c r="AG287" i="8"/>
  <c r="AH287" i="8" s="1"/>
  <c r="U287" i="8"/>
  <c r="T287" i="8" s="1"/>
  <c r="S287" i="8"/>
  <c r="R287" i="8"/>
  <c r="Q287" i="8"/>
  <c r="J287" i="8"/>
  <c r="G287" i="8"/>
  <c r="F287" i="8"/>
  <c r="D287" i="8"/>
  <c r="B287" i="8"/>
  <c r="AG286" i="8"/>
  <c r="AH286" i="8" s="1"/>
  <c r="U286" i="8"/>
  <c r="S286" i="8"/>
  <c r="R286" i="8"/>
  <c r="Q286" i="8"/>
  <c r="J286" i="8"/>
  <c r="G286" i="8"/>
  <c r="T286" i="8" s="1"/>
  <c r="F286" i="8"/>
  <c r="D286" i="8"/>
  <c r="B286" i="8"/>
  <c r="AH285" i="8"/>
  <c r="AG285" i="8"/>
  <c r="U285" i="8"/>
  <c r="S285" i="8"/>
  <c r="R285" i="8"/>
  <c r="Q285" i="8"/>
  <c r="J285" i="8"/>
  <c r="G285" i="8"/>
  <c r="T285" i="8" s="1"/>
  <c r="F285" i="8"/>
  <c r="D285" i="8"/>
  <c r="B285" i="8"/>
  <c r="AH284" i="8"/>
  <c r="AG284" i="8"/>
  <c r="U284" i="8"/>
  <c r="S284" i="8"/>
  <c r="R284" i="8"/>
  <c r="Q284" i="8"/>
  <c r="J284" i="8"/>
  <c r="G284" i="8"/>
  <c r="F284" i="8"/>
  <c r="D284" i="8"/>
  <c r="B284" i="8"/>
  <c r="AH283" i="8"/>
  <c r="AG283" i="8"/>
  <c r="U283" i="8"/>
  <c r="S283" i="8"/>
  <c r="R283" i="8"/>
  <c r="Q283" i="8"/>
  <c r="J283" i="8"/>
  <c r="G283" i="8"/>
  <c r="T283" i="8" s="1"/>
  <c r="F283" i="8"/>
  <c r="D283" i="8"/>
  <c r="B283" i="8"/>
  <c r="AG282" i="8"/>
  <c r="AH282" i="8" s="1"/>
  <c r="U282" i="8"/>
  <c r="S282" i="8"/>
  <c r="R282" i="8"/>
  <c r="Q282" i="8"/>
  <c r="J282" i="8"/>
  <c r="G282" i="8"/>
  <c r="F282" i="8"/>
  <c r="D282" i="8"/>
  <c r="B282" i="8"/>
  <c r="AG281" i="8"/>
  <c r="AH281" i="8" s="1"/>
  <c r="U281" i="8"/>
  <c r="S281" i="8"/>
  <c r="R281" i="8"/>
  <c r="Q281" i="8"/>
  <c r="J281" i="8"/>
  <c r="G281" i="8"/>
  <c r="T281" i="8" s="1"/>
  <c r="F281" i="8"/>
  <c r="D281" i="8"/>
  <c r="B281" i="8"/>
  <c r="AH280" i="8"/>
  <c r="AG280" i="8"/>
  <c r="U280" i="8"/>
  <c r="S280" i="8"/>
  <c r="R280" i="8"/>
  <c r="Q280" i="8"/>
  <c r="J280" i="8"/>
  <c r="G280" i="8"/>
  <c r="T280" i="8" s="1"/>
  <c r="F280" i="8"/>
  <c r="D280" i="8"/>
  <c r="B280" i="8"/>
  <c r="AG279" i="8"/>
  <c r="AH279" i="8" s="1"/>
  <c r="U279" i="8"/>
  <c r="T279" i="8" s="1"/>
  <c r="S279" i="8"/>
  <c r="R279" i="8"/>
  <c r="Q279" i="8"/>
  <c r="J279" i="8"/>
  <c r="G279" i="8"/>
  <c r="F279" i="8"/>
  <c r="D279" i="8"/>
  <c r="B279" i="8"/>
  <c r="AH278" i="8"/>
  <c r="AG278" i="8"/>
  <c r="U278" i="8"/>
  <c r="S278" i="8"/>
  <c r="R278" i="8"/>
  <c r="Q278" i="8"/>
  <c r="J278" i="8"/>
  <c r="G278" i="8"/>
  <c r="T278" i="8" s="1"/>
  <c r="F278" i="8"/>
  <c r="D278" i="8"/>
  <c r="B278" i="8"/>
  <c r="AG277" i="8"/>
  <c r="AH277" i="8" s="1"/>
  <c r="U277" i="8"/>
  <c r="S277" i="8"/>
  <c r="R277" i="8"/>
  <c r="Q277" i="8"/>
  <c r="J277" i="8"/>
  <c r="G277" i="8"/>
  <c r="F277" i="8"/>
  <c r="D277" i="8"/>
  <c r="B277" i="8"/>
  <c r="AG276" i="8"/>
  <c r="AH276" i="8" s="1"/>
  <c r="U276" i="8"/>
  <c r="S276" i="8"/>
  <c r="R276" i="8"/>
  <c r="Q276" i="8"/>
  <c r="J276" i="8"/>
  <c r="G276" i="8"/>
  <c r="T276" i="8" s="1"/>
  <c r="F276" i="8"/>
  <c r="D276" i="8"/>
  <c r="B276" i="8"/>
  <c r="AH275" i="8"/>
  <c r="AG275" i="8"/>
  <c r="U275" i="8"/>
  <c r="S275" i="8"/>
  <c r="R275" i="8"/>
  <c r="Q275" i="8"/>
  <c r="J275" i="8"/>
  <c r="G275" i="8"/>
  <c r="T275" i="8" s="1"/>
  <c r="F275" i="8"/>
  <c r="D275" i="8"/>
  <c r="B275" i="8"/>
  <c r="AG274" i="8"/>
  <c r="AH274" i="8" s="1"/>
  <c r="U274" i="8"/>
  <c r="S274" i="8"/>
  <c r="R274" i="8"/>
  <c r="Q274" i="8"/>
  <c r="J274" i="8"/>
  <c r="G274" i="8"/>
  <c r="T274" i="8" s="1"/>
  <c r="F274" i="8"/>
  <c r="D274" i="8"/>
  <c r="B274" i="8"/>
  <c r="AG273" i="8"/>
  <c r="AH273" i="8" s="1"/>
  <c r="U273" i="8"/>
  <c r="S273" i="8"/>
  <c r="R273" i="8"/>
  <c r="Q273" i="8"/>
  <c r="J273" i="8"/>
  <c r="G273" i="8"/>
  <c r="F273" i="8"/>
  <c r="D273" i="8"/>
  <c r="B273" i="8"/>
  <c r="AG272" i="8"/>
  <c r="AH272" i="8" s="1"/>
  <c r="U272" i="8"/>
  <c r="S272" i="8"/>
  <c r="R272" i="8"/>
  <c r="Q272" i="8"/>
  <c r="J272" i="8"/>
  <c r="G272" i="8"/>
  <c r="F272" i="8"/>
  <c r="D272" i="8"/>
  <c r="B272" i="8"/>
  <c r="AG271" i="8"/>
  <c r="AH271" i="8" s="1"/>
  <c r="U271" i="8"/>
  <c r="S271" i="8"/>
  <c r="R271" i="8"/>
  <c r="Q271" i="8"/>
  <c r="J271" i="8"/>
  <c r="G271" i="8"/>
  <c r="T271" i="8" s="1"/>
  <c r="F271" i="8"/>
  <c r="D271" i="8"/>
  <c r="B271" i="8"/>
  <c r="AH270" i="8"/>
  <c r="AG270" i="8"/>
  <c r="U270" i="8"/>
  <c r="T270" i="8"/>
  <c r="S270" i="8"/>
  <c r="R270" i="8"/>
  <c r="Q270" i="8"/>
  <c r="J270" i="8"/>
  <c r="G270" i="8"/>
  <c r="F270" i="8"/>
  <c r="D270" i="8"/>
  <c r="B270" i="8"/>
  <c r="AG269" i="8"/>
  <c r="AH269" i="8" s="1"/>
  <c r="U269" i="8"/>
  <c r="S269" i="8"/>
  <c r="R269" i="8"/>
  <c r="Q269" i="8"/>
  <c r="J269" i="8"/>
  <c r="G269" i="8"/>
  <c r="F269" i="8"/>
  <c r="D269" i="8"/>
  <c r="B269" i="8"/>
  <c r="AH268" i="8"/>
  <c r="AG268" i="8"/>
  <c r="U268" i="8"/>
  <c r="T268" i="8" s="1"/>
  <c r="S268" i="8"/>
  <c r="R268" i="8"/>
  <c r="Q268" i="8"/>
  <c r="J268" i="8"/>
  <c r="G268" i="8"/>
  <c r="F268" i="8"/>
  <c r="D268" i="8"/>
  <c r="B268" i="8"/>
  <c r="AG267" i="8"/>
  <c r="AH267" i="8" s="1"/>
  <c r="U267" i="8"/>
  <c r="S267" i="8"/>
  <c r="R267" i="8"/>
  <c r="Q267" i="8"/>
  <c r="J267" i="8"/>
  <c r="G267" i="8"/>
  <c r="F267" i="8"/>
  <c r="D267" i="8"/>
  <c r="B267" i="8"/>
  <c r="AH266" i="8"/>
  <c r="AG266" i="8"/>
  <c r="U266" i="8"/>
  <c r="S266" i="8"/>
  <c r="R266" i="8"/>
  <c r="Q266" i="8"/>
  <c r="J266" i="8"/>
  <c r="G266" i="8"/>
  <c r="T266" i="8" s="1"/>
  <c r="F266" i="8"/>
  <c r="D266" i="8"/>
  <c r="B266" i="8"/>
  <c r="AG265" i="8"/>
  <c r="AH265" i="8" s="1"/>
  <c r="U265" i="8"/>
  <c r="S265" i="8"/>
  <c r="R265" i="8"/>
  <c r="Q265" i="8"/>
  <c r="J265" i="8"/>
  <c r="G265" i="8"/>
  <c r="T265" i="8" s="1"/>
  <c r="F265" i="8"/>
  <c r="D265" i="8"/>
  <c r="B265" i="8"/>
  <c r="AG264" i="8"/>
  <c r="AH264" i="8" s="1"/>
  <c r="U264" i="8"/>
  <c r="S264" i="8"/>
  <c r="R264" i="8"/>
  <c r="Q264" i="8"/>
  <c r="J264" i="8"/>
  <c r="G264" i="8"/>
  <c r="T264" i="8" s="1"/>
  <c r="F264" i="8"/>
  <c r="D264" i="8"/>
  <c r="B264" i="8"/>
  <c r="AH263" i="8"/>
  <c r="AG263" i="8"/>
  <c r="U263" i="8"/>
  <c r="T263" i="8"/>
  <c r="S263" i="8"/>
  <c r="R263" i="8"/>
  <c r="Q263" i="8"/>
  <c r="J263" i="8"/>
  <c r="G263" i="8"/>
  <c r="F263" i="8"/>
  <c r="D263" i="8"/>
  <c r="B263" i="8"/>
  <c r="AG262" i="8"/>
  <c r="AH262" i="8" s="1"/>
  <c r="U262" i="8"/>
  <c r="S262" i="8"/>
  <c r="R262" i="8"/>
  <c r="Q262" i="8"/>
  <c r="J262" i="8"/>
  <c r="G262" i="8"/>
  <c r="F262" i="8"/>
  <c r="D262" i="8"/>
  <c r="B262" i="8"/>
  <c r="AH261" i="8"/>
  <c r="AG261" i="8"/>
  <c r="U261" i="8"/>
  <c r="S261" i="8"/>
  <c r="R261" i="8"/>
  <c r="Q261" i="8"/>
  <c r="J261" i="8"/>
  <c r="G261" i="8"/>
  <c r="T261" i="8" s="1"/>
  <c r="F261" i="8"/>
  <c r="D261" i="8"/>
  <c r="B261" i="8"/>
  <c r="AG260" i="8"/>
  <c r="AH260" i="8" s="1"/>
  <c r="U260" i="8"/>
  <c r="T260" i="8"/>
  <c r="S260" i="8"/>
  <c r="R260" i="8"/>
  <c r="Q260" i="8"/>
  <c r="J260" i="8"/>
  <c r="G260" i="8"/>
  <c r="F260" i="8"/>
  <c r="D260" i="8"/>
  <c r="B260" i="8"/>
  <c r="AG259" i="8"/>
  <c r="AH259" i="8" s="1"/>
  <c r="U259" i="8"/>
  <c r="S259" i="8"/>
  <c r="R259" i="8"/>
  <c r="Q259" i="8"/>
  <c r="J259" i="8"/>
  <c r="G259" i="8"/>
  <c r="T259" i="8" s="1"/>
  <c r="F259" i="8"/>
  <c r="D259" i="8"/>
  <c r="B259" i="8"/>
  <c r="AG258" i="8"/>
  <c r="AH258" i="8" s="1"/>
  <c r="U258" i="8"/>
  <c r="S258" i="8"/>
  <c r="R258" i="8"/>
  <c r="Q258" i="8"/>
  <c r="J258" i="8"/>
  <c r="G258" i="8"/>
  <c r="T258" i="8" s="1"/>
  <c r="F258" i="8"/>
  <c r="D258" i="8"/>
  <c r="B258" i="8"/>
  <c r="AH257" i="8"/>
  <c r="AG257" i="8"/>
  <c r="U257" i="8"/>
  <c r="S257" i="8"/>
  <c r="R257" i="8"/>
  <c r="Q257" i="8"/>
  <c r="J257" i="8"/>
  <c r="G257" i="8"/>
  <c r="F257" i="8"/>
  <c r="D257" i="8"/>
  <c r="B257" i="8"/>
  <c r="AH256" i="8"/>
  <c r="AG256" i="8"/>
  <c r="U256" i="8"/>
  <c r="S256" i="8"/>
  <c r="R256" i="8"/>
  <c r="Q256" i="8"/>
  <c r="J256" i="8"/>
  <c r="G256" i="8"/>
  <c r="F256" i="8"/>
  <c r="D256" i="8"/>
  <c r="B256" i="8"/>
  <c r="AG255" i="8"/>
  <c r="AH255" i="8" s="1"/>
  <c r="U255" i="8"/>
  <c r="S255" i="8"/>
  <c r="R255" i="8"/>
  <c r="Q255" i="8"/>
  <c r="J255" i="8"/>
  <c r="G255" i="8"/>
  <c r="T255" i="8" s="1"/>
  <c r="F255" i="8"/>
  <c r="D255" i="8"/>
  <c r="B255" i="8"/>
  <c r="AG254" i="8"/>
  <c r="AH254" i="8" s="1"/>
  <c r="U254" i="8"/>
  <c r="S254" i="8"/>
  <c r="R254" i="8"/>
  <c r="Q254" i="8"/>
  <c r="J254" i="8"/>
  <c r="G254" i="8"/>
  <c r="T254" i="8" s="1"/>
  <c r="F254" i="8"/>
  <c r="D254" i="8"/>
  <c r="B254" i="8"/>
  <c r="AH253" i="8"/>
  <c r="AG253" i="8"/>
  <c r="U253" i="8"/>
  <c r="S253" i="8"/>
  <c r="R253" i="8"/>
  <c r="Q253" i="8"/>
  <c r="J253" i="8"/>
  <c r="G253" i="8"/>
  <c r="T253" i="8" s="1"/>
  <c r="F253" i="8"/>
  <c r="D253" i="8"/>
  <c r="B253" i="8"/>
  <c r="AH252" i="8"/>
  <c r="AG252" i="8"/>
  <c r="U252" i="8"/>
  <c r="T252" i="8" s="1"/>
  <c r="S252" i="8"/>
  <c r="R252" i="8"/>
  <c r="Q252" i="8"/>
  <c r="J252" i="8"/>
  <c r="G252" i="8"/>
  <c r="F252" i="8"/>
  <c r="D252" i="8"/>
  <c r="B252" i="8"/>
  <c r="AH251" i="8"/>
  <c r="AG251" i="8"/>
  <c r="U251" i="8"/>
  <c r="T251" i="8"/>
  <c r="S251" i="8"/>
  <c r="R251" i="8"/>
  <c r="Q251" i="8"/>
  <c r="J251" i="8"/>
  <c r="G251" i="8"/>
  <c r="F251" i="8"/>
  <c r="D251" i="8"/>
  <c r="B251" i="8"/>
  <c r="AG250" i="8"/>
  <c r="AH250" i="8" s="1"/>
  <c r="U250" i="8"/>
  <c r="S250" i="8"/>
  <c r="R250" i="8"/>
  <c r="Q250" i="8"/>
  <c r="J250" i="8"/>
  <c r="G250" i="8"/>
  <c r="T250" i="8" s="1"/>
  <c r="F250" i="8"/>
  <c r="D250" i="8"/>
  <c r="B250" i="8"/>
  <c r="AG249" i="8"/>
  <c r="AH249" i="8" s="1"/>
  <c r="U249" i="8"/>
  <c r="S249" i="8"/>
  <c r="R249" i="8"/>
  <c r="Q249" i="8"/>
  <c r="J249" i="8"/>
  <c r="G249" i="8"/>
  <c r="T249" i="8" s="1"/>
  <c r="F249" i="8"/>
  <c r="D249" i="8"/>
  <c r="B249" i="8"/>
  <c r="AG248" i="8"/>
  <c r="AH248" i="8" s="1"/>
  <c r="U248" i="8"/>
  <c r="T248" i="8" s="1"/>
  <c r="S248" i="8"/>
  <c r="R248" i="8"/>
  <c r="Q248" i="8"/>
  <c r="AG247" i="8"/>
  <c r="AH247" i="8" s="1"/>
  <c r="U247" i="8"/>
  <c r="S247" i="8"/>
  <c r="R247" i="8"/>
  <c r="Q247" i="8"/>
  <c r="AG246" i="8"/>
  <c r="AH246" i="8" s="1"/>
  <c r="U246" i="8"/>
  <c r="T246" i="8" s="1"/>
  <c r="S246" i="8"/>
  <c r="R246" i="8"/>
  <c r="Q246" i="8"/>
  <c r="AG245" i="8"/>
  <c r="AH245" i="8" s="1"/>
  <c r="U245" i="8"/>
  <c r="T245" i="8" s="1"/>
  <c r="S245" i="8"/>
  <c r="R245" i="8"/>
  <c r="Q245" i="8"/>
  <c r="AH244" i="8"/>
  <c r="AG244" i="8"/>
  <c r="U244" i="8"/>
  <c r="T244" i="8" s="1"/>
  <c r="S244" i="8"/>
  <c r="R244" i="8"/>
  <c r="Q244" i="8"/>
  <c r="AH243" i="8"/>
  <c r="AG243" i="8"/>
  <c r="U243" i="8"/>
  <c r="S243" i="8"/>
  <c r="R243" i="8"/>
  <c r="Q243" i="8"/>
  <c r="AG242" i="8"/>
  <c r="AH242" i="8" s="1"/>
  <c r="U242" i="8"/>
  <c r="T242" i="8" s="1"/>
  <c r="S242" i="8"/>
  <c r="R242" i="8"/>
  <c r="Q242" i="8"/>
  <c r="AH241" i="8"/>
  <c r="AG241" i="8"/>
  <c r="U241" i="8"/>
  <c r="T241" i="8"/>
  <c r="S241" i="8"/>
  <c r="R241" i="8"/>
  <c r="Q241" i="8"/>
  <c r="AG240" i="8"/>
  <c r="AH240" i="8" s="1"/>
  <c r="U240" i="8"/>
  <c r="T240" i="8" s="1"/>
  <c r="S240" i="8"/>
  <c r="R240" i="8"/>
  <c r="Q240" i="8"/>
  <c r="AH239" i="8"/>
  <c r="AG239" i="8"/>
  <c r="U239" i="8"/>
  <c r="T239" i="8" s="1"/>
  <c r="S239" i="8"/>
  <c r="R239" i="8"/>
  <c r="Q239" i="8"/>
  <c r="AG238" i="8"/>
  <c r="AH238" i="8" s="1"/>
  <c r="U238" i="8"/>
  <c r="T238" i="8" s="1"/>
  <c r="S238" i="8"/>
  <c r="R238" i="8"/>
  <c r="Q238" i="8"/>
  <c r="AG237" i="8"/>
  <c r="AH237" i="8" s="1"/>
  <c r="U237" i="8"/>
  <c r="S237" i="8"/>
  <c r="R237" i="8"/>
  <c r="Q237" i="8"/>
  <c r="AG236" i="8"/>
  <c r="AH236" i="8" s="1"/>
  <c r="U236" i="8"/>
  <c r="T236" i="8" s="1"/>
  <c r="S236" i="8"/>
  <c r="R236" i="8"/>
  <c r="Q236" i="8"/>
  <c r="AG235" i="8"/>
  <c r="AH235" i="8" s="1"/>
  <c r="U235" i="8"/>
  <c r="T235" i="8" s="1"/>
  <c r="S235" i="8"/>
  <c r="R235" i="8"/>
  <c r="Q235" i="8"/>
  <c r="AG234" i="8"/>
  <c r="AH234" i="8" s="1"/>
  <c r="U234" i="8"/>
  <c r="S234" i="8"/>
  <c r="R234" i="8"/>
  <c r="Q234" i="8"/>
  <c r="AG233" i="8"/>
  <c r="AH233" i="8" s="1"/>
  <c r="U233" i="8"/>
  <c r="T233" i="8" s="1"/>
  <c r="S233" i="8"/>
  <c r="R233" i="8"/>
  <c r="Q233" i="8"/>
  <c r="AG232" i="8"/>
  <c r="AH232" i="8" s="1"/>
  <c r="U232" i="8"/>
  <c r="S232" i="8"/>
  <c r="R232" i="8"/>
  <c r="Q232" i="8"/>
  <c r="AH231" i="8"/>
  <c r="AG231" i="8"/>
  <c r="U231" i="8"/>
  <c r="S231" i="8"/>
  <c r="R231" i="8"/>
  <c r="Q231" i="8"/>
  <c r="AG230" i="8"/>
  <c r="AH230" i="8" s="1"/>
  <c r="U230" i="8"/>
  <c r="S230" i="8"/>
  <c r="R230" i="8"/>
  <c r="Q230" i="8"/>
  <c r="T230" i="8"/>
  <c r="AG229" i="8"/>
  <c r="AH229" i="8" s="1"/>
  <c r="U229" i="8"/>
  <c r="S229" i="8"/>
  <c r="R229" i="8"/>
  <c r="Q229" i="8"/>
  <c r="T229" i="8"/>
  <c r="AG228" i="8"/>
  <c r="AH228" i="8" s="1"/>
  <c r="U228" i="8"/>
  <c r="S228" i="8"/>
  <c r="R228" i="8"/>
  <c r="Q228" i="8"/>
  <c r="AG227" i="8"/>
  <c r="AH227" i="8" s="1"/>
  <c r="U227" i="8"/>
  <c r="S227" i="8"/>
  <c r="R227" i="8"/>
  <c r="Q227" i="8"/>
  <c r="AH226" i="8"/>
  <c r="AG226" i="8"/>
  <c r="U226" i="8"/>
  <c r="S226" i="8"/>
  <c r="R226" i="8"/>
  <c r="Q226" i="8"/>
  <c r="T226" i="8"/>
  <c r="AG225" i="8"/>
  <c r="AH225" i="8" s="1"/>
  <c r="U225" i="8"/>
  <c r="T225" i="8" s="1"/>
  <c r="S225" i="8"/>
  <c r="R225" i="8"/>
  <c r="Q225" i="8"/>
  <c r="AH224" i="8"/>
  <c r="AG224" i="8"/>
  <c r="U224" i="8"/>
  <c r="T224" i="8" s="1"/>
  <c r="S224" i="8"/>
  <c r="R224" i="8"/>
  <c r="Q224" i="8"/>
  <c r="AG223" i="8"/>
  <c r="AH223" i="8" s="1"/>
  <c r="U223" i="8"/>
  <c r="T223" i="8" s="1"/>
  <c r="S223" i="8"/>
  <c r="R223" i="8"/>
  <c r="Q223" i="8"/>
  <c r="AH222" i="8"/>
  <c r="AG222" i="8"/>
  <c r="U222" i="8"/>
  <c r="S222" i="8"/>
  <c r="R222" i="8"/>
  <c r="Q222" i="8"/>
  <c r="AG221" i="8"/>
  <c r="AH221" i="8" s="1"/>
  <c r="U221" i="8"/>
  <c r="S221" i="8"/>
  <c r="R221" i="8"/>
  <c r="Q221" i="8"/>
  <c r="AG220" i="8"/>
  <c r="AH220" i="8" s="1"/>
  <c r="U220" i="8"/>
  <c r="S220" i="8"/>
  <c r="R220" i="8"/>
  <c r="Q220" i="8"/>
  <c r="T220" i="8"/>
  <c r="AG219" i="8"/>
  <c r="AH219" i="8" s="1"/>
  <c r="U219" i="8"/>
  <c r="T219" i="8" s="1"/>
  <c r="S219" i="8"/>
  <c r="R219" i="8"/>
  <c r="Q219" i="8"/>
  <c r="AH218" i="8"/>
  <c r="AG218" i="8"/>
  <c r="U218" i="8"/>
  <c r="T218" i="8"/>
  <c r="S218" i="8"/>
  <c r="R218" i="8"/>
  <c r="Q218" i="8"/>
  <c r="AH217" i="8"/>
  <c r="AG217" i="8"/>
  <c r="U217" i="8"/>
  <c r="S217" i="8"/>
  <c r="R217" i="8"/>
  <c r="Q217" i="8"/>
  <c r="T217" i="8"/>
  <c r="AH216" i="8"/>
  <c r="AG216" i="8"/>
  <c r="U216" i="8"/>
  <c r="S216" i="8"/>
  <c r="R216" i="8"/>
  <c r="Q216" i="8"/>
  <c r="T216" i="8"/>
  <c r="AG215" i="8"/>
  <c r="AH215" i="8" s="1"/>
  <c r="U215" i="8"/>
  <c r="T215" i="8" s="1"/>
  <c r="S215" i="8"/>
  <c r="R215" i="8"/>
  <c r="Q215" i="8"/>
  <c r="AG214" i="8"/>
  <c r="AH214" i="8" s="1"/>
  <c r="U214" i="8"/>
  <c r="T214" i="8" s="1"/>
  <c r="S214" i="8"/>
  <c r="R214" i="8"/>
  <c r="Q214" i="8"/>
  <c r="AG213" i="8"/>
  <c r="AH213" i="8" s="1"/>
  <c r="U213" i="8"/>
  <c r="T213" i="8" s="1"/>
  <c r="S213" i="8"/>
  <c r="R213" i="8"/>
  <c r="Q213" i="8"/>
  <c r="AH212" i="8"/>
  <c r="AG212" i="8"/>
  <c r="U212" i="8"/>
  <c r="S212" i="8"/>
  <c r="R212" i="8"/>
  <c r="Q212" i="8"/>
  <c r="T212" i="8"/>
  <c r="AG211" i="8"/>
  <c r="AH211" i="8" s="1"/>
  <c r="U211" i="8"/>
  <c r="S211" i="8"/>
  <c r="R211" i="8"/>
  <c r="Q211" i="8"/>
  <c r="AG210" i="8"/>
  <c r="AH210" i="8" s="1"/>
  <c r="U210" i="8"/>
  <c r="T210" i="8" s="1"/>
  <c r="S210" i="8"/>
  <c r="R210" i="8"/>
  <c r="Q210" i="8"/>
  <c r="AG209" i="8"/>
  <c r="AH209" i="8" s="1"/>
  <c r="U209" i="8"/>
  <c r="T209" i="8"/>
  <c r="S209" i="8"/>
  <c r="R209" i="8"/>
  <c r="Q209" i="8"/>
  <c r="AH208" i="8"/>
  <c r="AG208" i="8"/>
  <c r="U208" i="8"/>
  <c r="S208" i="8"/>
  <c r="R208" i="8"/>
  <c r="Q208" i="8"/>
  <c r="T208" i="8"/>
  <c r="AG207" i="8"/>
  <c r="AH207" i="8" s="1"/>
  <c r="U207" i="8"/>
  <c r="T207" i="8" s="1"/>
  <c r="S207" i="8"/>
  <c r="R207" i="8"/>
  <c r="Q207" i="8"/>
  <c r="AG206" i="8"/>
  <c r="AH206" i="8" s="1"/>
  <c r="U206" i="8"/>
  <c r="S206" i="8"/>
  <c r="R206" i="8"/>
  <c r="Q206" i="8"/>
  <c r="T206" i="8"/>
  <c r="AG205" i="8"/>
  <c r="AH205" i="8" s="1"/>
  <c r="U205" i="8"/>
  <c r="T205" i="8" s="1"/>
  <c r="S205" i="8"/>
  <c r="R205" i="8"/>
  <c r="Q205" i="8"/>
  <c r="AG204" i="8"/>
  <c r="AH204" i="8" s="1"/>
  <c r="U204" i="8"/>
  <c r="S204" i="8"/>
  <c r="R204" i="8"/>
  <c r="Q204" i="8"/>
  <c r="T204" i="8"/>
  <c r="AH203" i="8"/>
  <c r="AG203" i="8"/>
  <c r="U203" i="8"/>
  <c r="S203" i="8"/>
  <c r="R203" i="8"/>
  <c r="Q203" i="8"/>
  <c r="AG202" i="8"/>
  <c r="AH202" i="8" s="1"/>
  <c r="U202" i="8"/>
  <c r="S202" i="8"/>
  <c r="R202" i="8"/>
  <c r="Q202" i="8"/>
  <c r="T202" i="8"/>
  <c r="AG201" i="8"/>
  <c r="AH201" i="8" s="1"/>
  <c r="U201" i="8"/>
  <c r="T201" i="8"/>
  <c r="S201" i="8"/>
  <c r="R201" i="8"/>
  <c r="Q201" i="8"/>
  <c r="AG200" i="8"/>
  <c r="AH200" i="8" s="1"/>
  <c r="U200" i="8"/>
  <c r="S200" i="8"/>
  <c r="R200" i="8"/>
  <c r="Q200" i="8"/>
  <c r="T200" i="8"/>
  <c r="AH199" i="8"/>
  <c r="AG199" i="8"/>
  <c r="U199" i="8"/>
  <c r="T199" i="8" s="1"/>
  <c r="S199" i="8"/>
  <c r="R199" i="8"/>
  <c r="Q199" i="8"/>
  <c r="AH198" i="8"/>
  <c r="AG198" i="8"/>
  <c r="U198" i="8"/>
  <c r="T198" i="8" s="1"/>
  <c r="S198" i="8"/>
  <c r="R198" i="8"/>
  <c r="Q198" i="8"/>
  <c r="AG197" i="8"/>
  <c r="AH197" i="8" s="1"/>
  <c r="U197" i="8"/>
  <c r="S197" i="8"/>
  <c r="R197" i="8"/>
  <c r="Q197" i="8"/>
  <c r="T197" i="8"/>
  <c r="AG196" i="8"/>
  <c r="AH196" i="8" s="1"/>
  <c r="U196" i="8"/>
  <c r="T196" i="8" s="1"/>
  <c r="S196" i="8"/>
  <c r="R196" i="8"/>
  <c r="Q196" i="8"/>
  <c r="AG195" i="8"/>
  <c r="AH195" i="8" s="1"/>
  <c r="U195" i="8"/>
  <c r="S195" i="8"/>
  <c r="R195" i="8"/>
  <c r="Q195" i="8"/>
  <c r="T195" i="8"/>
  <c r="AG194" i="8"/>
  <c r="AH194" i="8" s="1"/>
  <c r="U194" i="8"/>
  <c r="S194" i="8"/>
  <c r="R194" i="8"/>
  <c r="Q194" i="8"/>
  <c r="AH193" i="8"/>
  <c r="AG193" i="8"/>
  <c r="U193" i="8"/>
  <c r="T193" i="8" s="1"/>
  <c r="S193" i="8"/>
  <c r="R193" i="8"/>
  <c r="Q193" i="8"/>
  <c r="AG192" i="8"/>
  <c r="AH192" i="8" s="1"/>
  <c r="U192" i="8"/>
  <c r="S192" i="8"/>
  <c r="R192" i="8"/>
  <c r="Q192" i="8"/>
  <c r="T192" i="8"/>
  <c r="AG191" i="8"/>
  <c r="AH191" i="8" s="1"/>
  <c r="U191" i="8"/>
  <c r="T191" i="8"/>
  <c r="S191" i="8"/>
  <c r="R191" i="8"/>
  <c r="Q191" i="8"/>
  <c r="AG190" i="8"/>
  <c r="AH190" i="8" s="1"/>
  <c r="U190" i="8"/>
  <c r="T190" i="8" s="1"/>
  <c r="S190" i="8"/>
  <c r="R190" i="8"/>
  <c r="Q190" i="8"/>
  <c r="AH189" i="8"/>
  <c r="AG189" i="8"/>
  <c r="U189" i="8"/>
  <c r="T189" i="8" s="1"/>
  <c r="S189" i="8"/>
  <c r="R189" i="8"/>
  <c r="Q189" i="8"/>
  <c r="AG188" i="8"/>
  <c r="AH188" i="8" s="1"/>
  <c r="U188" i="8"/>
  <c r="T188" i="8" s="1"/>
  <c r="S188" i="8"/>
  <c r="R188" i="8"/>
  <c r="Q188" i="8"/>
  <c r="AH187" i="8"/>
  <c r="AG187" i="8"/>
  <c r="U187" i="8"/>
  <c r="T187" i="8" s="1"/>
  <c r="S187" i="8"/>
  <c r="R187" i="8"/>
  <c r="Q187" i="8"/>
  <c r="AG186" i="8"/>
  <c r="AH186" i="8" s="1"/>
  <c r="U186" i="8"/>
  <c r="T186" i="8" s="1"/>
  <c r="S186" i="8"/>
  <c r="R186" i="8"/>
  <c r="Q186" i="8"/>
  <c r="AG185" i="8"/>
  <c r="AH185" i="8" s="1"/>
  <c r="U185" i="8"/>
  <c r="T185" i="8" s="1"/>
  <c r="S185" i="8"/>
  <c r="R185" i="8"/>
  <c r="Q185" i="8"/>
  <c r="AH184" i="8"/>
  <c r="AG184" i="8"/>
  <c r="U184" i="8"/>
  <c r="S184" i="8"/>
  <c r="R184" i="8"/>
  <c r="Q184" i="8"/>
  <c r="AG183" i="8"/>
  <c r="AH183" i="8" s="1"/>
  <c r="U183" i="8"/>
  <c r="T183" i="8" s="1"/>
  <c r="S183" i="8"/>
  <c r="R183" i="8"/>
  <c r="Q183" i="8"/>
  <c r="AG182" i="8"/>
  <c r="AH182" i="8" s="1"/>
  <c r="U182" i="8"/>
  <c r="T182" i="8" s="1"/>
  <c r="S182" i="8"/>
  <c r="R182" i="8"/>
  <c r="Q182" i="8"/>
  <c r="AG181" i="8"/>
  <c r="AH181" i="8" s="1"/>
  <c r="U181" i="8"/>
  <c r="T181" i="8" s="1"/>
  <c r="S181" i="8"/>
  <c r="R181" i="8"/>
  <c r="Q181" i="8"/>
  <c r="AG180" i="8"/>
  <c r="AH180" i="8" s="1"/>
  <c r="U180" i="8"/>
  <c r="T180" i="8"/>
  <c r="S180" i="8"/>
  <c r="R180" i="8"/>
  <c r="Q180" i="8"/>
  <c r="AH179" i="8"/>
  <c r="AG179" i="8"/>
  <c r="U179" i="8"/>
  <c r="T179" i="8" s="1"/>
  <c r="S179" i="8"/>
  <c r="R179" i="8"/>
  <c r="Q179" i="8"/>
  <c r="AG178" i="8"/>
  <c r="AH178" i="8" s="1"/>
  <c r="U178" i="8"/>
  <c r="T178" i="8"/>
  <c r="S178" i="8"/>
  <c r="R178" i="8"/>
  <c r="Q178" i="8"/>
  <c r="AH177" i="8"/>
  <c r="AG177" i="8"/>
  <c r="U177" i="8"/>
  <c r="T177" i="8" s="1"/>
  <c r="S177" i="8"/>
  <c r="R177" i="8"/>
  <c r="Q177" i="8"/>
  <c r="AH176" i="8"/>
  <c r="AG176" i="8"/>
  <c r="U176" i="8"/>
  <c r="S176" i="8"/>
  <c r="R176" i="8"/>
  <c r="Q176" i="8"/>
  <c r="T176" i="8"/>
  <c r="AG175" i="8"/>
  <c r="AH175" i="8" s="1"/>
  <c r="U175" i="8"/>
  <c r="T175" i="8" s="1"/>
  <c r="S175" i="8"/>
  <c r="R175" i="8"/>
  <c r="Q175" i="8"/>
  <c r="AH174" i="8"/>
  <c r="AG174" i="8"/>
  <c r="U174" i="8"/>
  <c r="S174" i="8"/>
  <c r="R174" i="8"/>
  <c r="Q174" i="8"/>
  <c r="AG173" i="8"/>
  <c r="AH173" i="8" s="1"/>
  <c r="U173" i="8"/>
  <c r="T173" i="8" s="1"/>
  <c r="S173" i="8"/>
  <c r="R173" i="8"/>
  <c r="Q173" i="8"/>
  <c r="AH172" i="8"/>
  <c r="AG172" i="8"/>
  <c r="U172" i="8"/>
  <c r="T172" i="8" s="1"/>
  <c r="S172" i="8"/>
  <c r="R172" i="8"/>
  <c r="Q172" i="8"/>
  <c r="AG171" i="8"/>
  <c r="AH171" i="8" s="1"/>
  <c r="U171" i="8"/>
  <c r="T171" i="8" s="1"/>
  <c r="S171" i="8"/>
  <c r="R171" i="8"/>
  <c r="Q171" i="8"/>
  <c r="AG170" i="8"/>
  <c r="AH170" i="8" s="1"/>
  <c r="U170" i="8"/>
  <c r="T170" i="8"/>
  <c r="S170" i="8"/>
  <c r="R170" i="8"/>
  <c r="Q170" i="8"/>
  <c r="AG169" i="8"/>
  <c r="AH169" i="8" s="1"/>
  <c r="U169" i="8"/>
  <c r="T169" i="8" s="1"/>
  <c r="S169" i="8"/>
  <c r="R169" i="8"/>
  <c r="Q169" i="8"/>
  <c r="AH168" i="8"/>
  <c r="AG168" i="8"/>
  <c r="U168" i="8"/>
  <c r="T168" i="8"/>
  <c r="S168" i="8"/>
  <c r="R168" i="8"/>
  <c r="Q168" i="8"/>
  <c r="AH167" i="8"/>
  <c r="AG167" i="8"/>
  <c r="U167" i="8"/>
  <c r="S167" i="8"/>
  <c r="R167" i="8"/>
  <c r="Q167" i="8"/>
  <c r="T167" i="8"/>
  <c r="AH166" i="8"/>
  <c r="AG166" i="8"/>
  <c r="U166" i="8"/>
  <c r="T166" i="8" s="1"/>
  <c r="S166" i="8"/>
  <c r="R166" i="8"/>
  <c r="Q166" i="8"/>
  <c r="AG165" i="8"/>
  <c r="AH165" i="8" s="1"/>
  <c r="U165" i="8"/>
  <c r="T165" i="8" s="1"/>
  <c r="S165" i="8"/>
  <c r="R165" i="8"/>
  <c r="Q165" i="8"/>
  <c r="AG164" i="8"/>
  <c r="AH164" i="8" s="1"/>
  <c r="U164" i="8"/>
  <c r="S164" i="8"/>
  <c r="R164" i="8"/>
  <c r="Q164" i="8"/>
  <c r="T164" i="8"/>
  <c r="AG163" i="8"/>
  <c r="AH163" i="8" s="1"/>
  <c r="U163" i="8"/>
  <c r="S163" i="8"/>
  <c r="R163" i="8"/>
  <c r="Q163" i="8"/>
  <c r="AH162" i="8"/>
  <c r="AG162" i="8"/>
  <c r="U162" i="8"/>
  <c r="S162" i="8"/>
  <c r="R162" i="8"/>
  <c r="Q162" i="8"/>
  <c r="T162" i="8"/>
  <c r="AG161" i="8"/>
  <c r="AH161" i="8" s="1"/>
  <c r="U161" i="8"/>
  <c r="T161" i="8" s="1"/>
  <c r="S161" i="8"/>
  <c r="R161" i="8"/>
  <c r="Q161" i="8"/>
  <c r="AG160" i="8"/>
  <c r="AH160" i="8" s="1"/>
  <c r="U160" i="8"/>
  <c r="T160" i="8" s="1"/>
  <c r="S160" i="8"/>
  <c r="R160" i="8"/>
  <c r="Q160" i="8"/>
  <c r="AG159" i="8"/>
  <c r="AH159" i="8" s="1"/>
  <c r="U159" i="8"/>
  <c r="T159" i="8"/>
  <c r="S159" i="8"/>
  <c r="R159" i="8"/>
  <c r="Q159" i="8"/>
  <c r="AH158" i="8"/>
  <c r="AG158" i="8"/>
  <c r="U158" i="8"/>
  <c r="T158" i="8" s="1"/>
  <c r="S158" i="8"/>
  <c r="R158" i="8"/>
  <c r="Q158" i="8"/>
  <c r="AG157" i="8"/>
  <c r="AH157" i="8" s="1"/>
  <c r="U157" i="8"/>
  <c r="T157" i="8" s="1"/>
  <c r="S157" i="8"/>
  <c r="R157" i="8"/>
  <c r="Q157" i="8"/>
  <c r="AG156" i="8"/>
  <c r="AH156" i="8" s="1"/>
  <c r="U156" i="8"/>
  <c r="S156" i="8"/>
  <c r="R156" i="8"/>
  <c r="Q156" i="8"/>
  <c r="T156" i="8"/>
  <c r="AG155" i="8"/>
  <c r="AH155" i="8" s="1"/>
  <c r="U155" i="8"/>
  <c r="T155" i="8" s="1"/>
  <c r="S155" i="8"/>
  <c r="R155" i="8"/>
  <c r="Q155" i="8"/>
  <c r="AG154" i="8"/>
  <c r="AH154" i="8" s="1"/>
  <c r="U154" i="8"/>
  <c r="T154" i="8"/>
  <c r="S154" i="8"/>
  <c r="R154" i="8"/>
  <c r="Q154" i="8"/>
  <c r="AH153" i="8"/>
  <c r="AG153" i="8"/>
  <c r="U153" i="8"/>
  <c r="S153" i="8"/>
  <c r="R153" i="8"/>
  <c r="Q153" i="8"/>
  <c r="AG152" i="8"/>
  <c r="AH152" i="8" s="1"/>
  <c r="U152" i="8"/>
  <c r="S152" i="8"/>
  <c r="R152" i="8"/>
  <c r="Q152" i="8"/>
  <c r="T152" i="8"/>
  <c r="AG151" i="8"/>
  <c r="AH151" i="8" s="1"/>
  <c r="U151" i="8"/>
  <c r="T151" i="8" s="1"/>
  <c r="S151" i="8"/>
  <c r="R151" i="8"/>
  <c r="Q151" i="8"/>
  <c r="AG150" i="8"/>
  <c r="AH150" i="8" s="1"/>
  <c r="U150" i="8"/>
  <c r="S150" i="8"/>
  <c r="R150" i="8"/>
  <c r="Q150" i="8"/>
  <c r="T150" i="8"/>
  <c r="AH149" i="8"/>
  <c r="AG149" i="8"/>
  <c r="U149" i="8"/>
  <c r="T149" i="8"/>
  <c r="S149" i="8"/>
  <c r="R149" i="8"/>
  <c r="Q149" i="8"/>
  <c r="AH148" i="8"/>
  <c r="AG148" i="8"/>
  <c r="U148" i="8"/>
  <c r="S148" i="8"/>
  <c r="R148" i="8"/>
  <c r="Q148" i="8"/>
  <c r="AG147" i="8"/>
  <c r="AH147" i="8" s="1"/>
  <c r="U147" i="8"/>
  <c r="S147" i="8"/>
  <c r="R147" i="8"/>
  <c r="Q147" i="8"/>
  <c r="T147" i="8"/>
  <c r="AG146" i="8"/>
  <c r="AH146" i="8" s="1"/>
  <c r="U146" i="8"/>
  <c r="T146" i="8" s="1"/>
  <c r="S146" i="8"/>
  <c r="R146" i="8"/>
  <c r="Q146" i="8"/>
  <c r="AG145" i="8"/>
  <c r="AH145" i="8" s="1"/>
  <c r="U145" i="8"/>
  <c r="S145" i="8"/>
  <c r="R145" i="8"/>
  <c r="Q145" i="8"/>
  <c r="T145" i="8"/>
  <c r="AG144" i="8"/>
  <c r="AH144" i="8" s="1"/>
  <c r="U144" i="8"/>
  <c r="T144" i="8" s="1"/>
  <c r="S144" i="8"/>
  <c r="R144" i="8"/>
  <c r="Q144" i="8"/>
  <c r="AH143" i="8"/>
  <c r="AG143" i="8"/>
  <c r="U143" i="8"/>
  <c r="T143" i="8" s="1"/>
  <c r="S143" i="8"/>
  <c r="R143" i="8"/>
  <c r="Q143" i="8"/>
  <c r="AG142" i="8"/>
  <c r="AH142" i="8" s="1"/>
  <c r="U142" i="8"/>
  <c r="S142" i="8"/>
  <c r="R142" i="8"/>
  <c r="Q142" i="8"/>
  <c r="T142" i="8"/>
  <c r="AG141" i="8"/>
  <c r="AH141" i="8" s="1"/>
  <c r="U141" i="8"/>
  <c r="T141" i="8" s="1"/>
  <c r="S141" i="8"/>
  <c r="R141" i="8"/>
  <c r="Q141" i="8"/>
  <c r="AG140" i="8"/>
  <c r="AH140" i="8" s="1"/>
  <c r="U140" i="8"/>
  <c r="S140" i="8"/>
  <c r="R140" i="8"/>
  <c r="Q140" i="8"/>
  <c r="T140" i="8"/>
  <c r="AH139" i="8"/>
  <c r="AG139" i="8"/>
  <c r="U139" i="8"/>
  <c r="S139" i="8"/>
  <c r="R139" i="8"/>
  <c r="Q139" i="8"/>
  <c r="T139" i="8"/>
  <c r="AG138" i="8"/>
  <c r="AH138" i="8" s="1"/>
  <c r="U138" i="8"/>
  <c r="S138" i="8"/>
  <c r="R138" i="8"/>
  <c r="Q138" i="8"/>
  <c r="AH137" i="8"/>
  <c r="AG137" i="8"/>
  <c r="U137" i="8"/>
  <c r="S137" i="8"/>
  <c r="R137" i="8"/>
  <c r="Q137" i="8"/>
  <c r="T137" i="8"/>
  <c r="AG136" i="8"/>
  <c r="AH136" i="8" s="1"/>
  <c r="U136" i="8"/>
  <c r="T136" i="8"/>
  <c r="S136" i="8"/>
  <c r="R136" i="8"/>
  <c r="Q136" i="8"/>
  <c r="AG135" i="8"/>
  <c r="AH135" i="8" s="1"/>
  <c r="U135" i="8"/>
  <c r="S135" i="8"/>
  <c r="R135" i="8"/>
  <c r="Q135" i="8"/>
  <c r="T135" i="8"/>
  <c r="AH134" i="8"/>
  <c r="AG134" i="8"/>
  <c r="U134" i="8"/>
  <c r="T134" i="8" s="1"/>
  <c r="S134" i="8"/>
  <c r="R134" i="8"/>
  <c r="Q134" i="8"/>
  <c r="AG133" i="8"/>
  <c r="AH133" i="8" s="1"/>
  <c r="U133" i="8"/>
  <c r="S133" i="8"/>
  <c r="R133" i="8"/>
  <c r="Q133" i="8"/>
  <c r="T133" i="8"/>
  <c r="AG132" i="8"/>
  <c r="AH132" i="8" s="1"/>
  <c r="U132" i="8"/>
  <c r="T132" i="8" s="1"/>
  <c r="S132" i="8"/>
  <c r="R132" i="8"/>
  <c r="Q132" i="8"/>
  <c r="AG131" i="8"/>
  <c r="AH131" i="8" s="1"/>
  <c r="U131" i="8"/>
  <c r="S131" i="8"/>
  <c r="R131" i="8"/>
  <c r="Q131" i="8"/>
  <c r="T131" i="8"/>
  <c r="AG130" i="8"/>
  <c r="AH130" i="8" s="1"/>
  <c r="U130" i="8"/>
  <c r="T130" i="8" s="1"/>
  <c r="S130" i="8"/>
  <c r="R130" i="8"/>
  <c r="Q130" i="8"/>
  <c r="AH129" i="8"/>
  <c r="AG129" i="8"/>
  <c r="U129" i="8"/>
  <c r="S129" i="8"/>
  <c r="R129" i="8"/>
  <c r="Q129" i="8"/>
  <c r="AG128" i="8"/>
  <c r="AH128" i="8" s="1"/>
  <c r="AC128" i="8"/>
  <c r="AB128" i="8"/>
  <c r="U128" i="8"/>
  <c r="S128" i="8"/>
  <c r="R128" i="8"/>
  <c r="Q128" i="8"/>
  <c r="T128" i="8"/>
  <c r="AG127" i="8"/>
  <c r="AH127" i="8" s="1"/>
  <c r="AC127" i="8"/>
  <c r="AB127" i="8"/>
  <c r="U127" i="8"/>
  <c r="T127" i="8" s="1"/>
  <c r="S127" i="8"/>
  <c r="R127" i="8"/>
  <c r="Q127" i="8"/>
  <c r="AG126" i="8"/>
  <c r="AH126" i="8" s="1"/>
  <c r="AC126" i="8"/>
  <c r="AB126" i="8"/>
  <c r="U126" i="8"/>
  <c r="S126" i="8"/>
  <c r="R126" i="8"/>
  <c r="Q126" i="8"/>
  <c r="T126" i="8"/>
  <c r="AG125" i="8"/>
  <c r="AH125" i="8" s="1"/>
  <c r="AC125" i="8"/>
  <c r="AB125" i="8"/>
  <c r="U125" i="8"/>
  <c r="S125" i="8"/>
  <c r="R125" i="8"/>
  <c r="Q125" i="8"/>
  <c r="T125" i="8"/>
  <c r="AG124" i="8"/>
  <c r="AH124" i="8" s="1"/>
  <c r="AC124" i="8"/>
  <c r="AB124" i="8"/>
  <c r="U124" i="8"/>
  <c r="T124" i="8" s="1"/>
  <c r="S124" i="8"/>
  <c r="R124" i="8"/>
  <c r="Q124" i="8"/>
  <c r="AH123" i="8"/>
  <c r="AG123" i="8"/>
  <c r="AC123" i="8"/>
  <c r="AB123" i="8"/>
  <c r="U123" i="8"/>
  <c r="T123" i="8" s="1"/>
  <c r="S123" i="8"/>
  <c r="R123" i="8"/>
  <c r="Q123" i="8"/>
  <c r="AG122" i="8"/>
  <c r="AH122" i="8" s="1"/>
  <c r="AC122" i="8"/>
  <c r="AB122" i="8"/>
  <c r="U122" i="8"/>
  <c r="T122" i="8" s="1"/>
  <c r="S122" i="8"/>
  <c r="R122" i="8"/>
  <c r="Q122" i="8"/>
  <c r="AG121" i="8"/>
  <c r="AH121" i="8" s="1"/>
  <c r="AC121" i="8"/>
  <c r="AB121" i="8"/>
  <c r="U121" i="8"/>
  <c r="T121" i="8"/>
  <c r="S121" i="8"/>
  <c r="R121" i="8"/>
  <c r="Q121" i="8"/>
  <c r="AH120" i="8"/>
  <c r="AG120" i="8"/>
  <c r="AC120" i="8"/>
  <c r="AB120" i="8"/>
  <c r="U120" i="8"/>
  <c r="T120" i="8" s="1"/>
  <c r="S120" i="8"/>
  <c r="R120" i="8"/>
  <c r="Q120" i="8"/>
  <c r="AG119" i="8"/>
  <c r="AH119" i="8" s="1"/>
  <c r="AC119" i="8"/>
  <c r="AB119" i="8"/>
  <c r="U119" i="8"/>
  <c r="S119" i="8"/>
  <c r="R119" i="8"/>
  <c r="Q119" i="8"/>
  <c r="T119" i="8"/>
  <c r="AG118" i="8"/>
  <c r="AH118" i="8" s="1"/>
  <c r="AC118" i="8"/>
  <c r="AB118" i="8"/>
  <c r="U118" i="8"/>
  <c r="S118" i="8"/>
  <c r="R118" i="8"/>
  <c r="Q118" i="8"/>
  <c r="AG117" i="8"/>
  <c r="AH117" i="8" s="1"/>
  <c r="AC117" i="8"/>
  <c r="AB117" i="8"/>
  <c r="U117" i="8"/>
  <c r="T117" i="8" s="1"/>
  <c r="S117" i="8"/>
  <c r="R117" i="8"/>
  <c r="Q117" i="8"/>
  <c r="AG116" i="8"/>
  <c r="AH116" i="8" s="1"/>
  <c r="AC116" i="8"/>
  <c r="AB116" i="8"/>
  <c r="U116" i="8"/>
  <c r="S116" i="8"/>
  <c r="R116" i="8"/>
  <c r="Q116" i="8"/>
  <c r="AH115" i="8"/>
  <c r="AG115" i="8"/>
  <c r="AC115" i="8"/>
  <c r="AB115" i="8"/>
  <c r="U115" i="8"/>
  <c r="S115" i="8"/>
  <c r="R115" i="8"/>
  <c r="Q115" i="8"/>
  <c r="T115" i="8"/>
  <c r="AG114" i="8"/>
  <c r="AH114" i="8" s="1"/>
  <c r="AC114" i="8"/>
  <c r="AB114" i="8"/>
  <c r="U114" i="8"/>
  <c r="T114" i="8" s="1"/>
  <c r="S114" i="8"/>
  <c r="R114" i="8"/>
  <c r="Q114" i="8"/>
  <c r="AH113" i="8"/>
  <c r="AG113" i="8"/>
  <c r="AC113" i="8"/>
  <c r="AB113" i="8"/>
  <c r="U113" i="8"/>
  <c r="S113" i="8"/>
  <c r="R113" i="8"/>
  <c r="Q113" i="8"/>
  <c r="T113" i="8"/>
  <c r="AH112" i="8"/>
  <c r="AG112" i="8"/>
  <c r="AC112" i="8"/>
  <c r="AB112" i="8"/>
  <c r="U112" i="8"/>
  <c r="T112" i="8" s="1"/>
  <c r="S112" i="8"/>
  <c r="R112" i="8"/>
  <c r="Q112" i="8"/>
  <c r="AG111" i="8"/>
  <c r="AH111" i="8" s="1"/>
  <c r="AC111" i="8"/>
  <c r="AB111" i="8"/>
  <c r="U111" i="8"/>
  <c r="S111" i="8"/>
  <c r="R111" i="8"/>
  <c r="Q111" i="8"/>
  <c r="T111" i="8"/>
  <c r="AH110" i="8"/>
  <c r="AG110" i="8"/>
  <c r="AC110" i="8"/>
  <c r="AB110" i="8"/>
  <c r="U110" i="8"/>
  <c r="S110" i="8"/>
  <c r="R110" i="8"/>
  <c r="Q110" i="8"/>
  <c r="T110" i="8"/>
  <c r="AH109" i="8"/>
  <c r="AG109" i="8"/>
  <c r="AC109" i="8"/>
  <c r="AB109" i="8"/>
  <c r="U109" i="8"/>
  <c r="T109" i="8" s="1"/>
  <c r="S109" i="8"/>
  <c r="R109" i="8"/>
  <c r="Q109" i="8"/>
  <c r="AH108" i="8"/>
  <c r="AG108" i="8"/>
  <c r="AC108" i="8"/>
  <c r="AB108" i="8"/>
  <c r="U108" i="8"/>
  <c r="T108" i="8"/>
  <c r="S108" i="8"/>
  <c r="R108" i="8"/>
  <c r="Q108" i="8"/>
  <c r="AG107" i="8"/>
  <c r="AH107" i="8" s="1"/>
  <c r="AC107" i="8"/>
  <c r="AB107" i="8"/>
  <c r="U107" i="8"/>
  <c r="T107" i="8" s="1"/>
  <c r="S107" i="8"/>
  <c r="R107" i="8"/>
  <c r="Q107" i="8"/>
  <c r="AG106" i="8"/>
  <c r="AH106" i="8" s="1"/>
  <c r="AC106" i="8"/>
  <c r="AB106" i="8"/>
  <c r="U106" i="8"/>
  <c r="T106" i="8"/>
  <c r="S106" i="8"/>
  <c r="R106" i="8"/>
  <c r="Q106" i="8"/>
  <c r="AG105" i="8"/>
  <c r="AH105" i="8" s="1"/>
  <c r="AC105" i="8"/>
  <c r="AB105" i="8"/>
  <c r="U105" i="8"/>
  <c r="T105" i="8"/>
  <c r="S105" i="8"/>
  <c r="R105" i="8"/>
  <c r="Q105" i="8"/>
  <c r="AG104" i="8"/>
  <c r="AH104" i="8" s="1"/>
  <c r="AC104" i="8"/>
  <c r="AB104" i="8"/>
  <c r="U104" i="8"/>
  <c r="S104" i="8"/>
  <c r="R104" i="8"/>
  <c r="Q104" i="8"/>
  <c r="AG103" i="8"/>
  <c r="AH103" i="8" s="1"/>
  <c r="AC103" i="8"/>
  <c r="AB103" i="8"/>
  <c r="U103" i="8"/>
  <c r="T103" i="8" s="1"/>
  <c r="S103" i="8"/>
  <c r="R103" i="8"/>
  <c r="Q103" i="8"/>
  <c r="AG102" i="8"/>
  <c r="AH102" i="8" s="1"/>
  <c r="AC102" i="8"/>
  <c r="AB102" i="8"/>
  <c r="U102" i="8"/>
  <c r="S102" i="8"/>
  <c r="R102" i="8"/>
  <c r="Q102" i="8"/>
  <c r="T102" i="8"/>
  <c r="AG101" i="8"/>
  <c r="AH101" i="8" s="1"/>
  <c r="AC101" i="8"/>
  <c r="AB101" i="8"/>
  <c r="U101" i="8"/>
  <c r="S101" i="8"/>
  <c r="R101" i="8"/>
  <c r="Q101" i="8"/>
  <c r="AG100" i="8"/>
  <c r="AH100" i="8" s="1"/>
  <c r="AC100" i="8"/>
  <c r="AB100" i="8"/>
  <c r="U100" i="8"/>
  <c r="S100" i="8"/>
  <c r="R100" i="8"/>
  <c r="Q100" i="8"/>
  <c r="T100" i="8"/>
  <c r="AG99" i="8"/>
  <c r="AH99" i="8" s="1"/>
  <c r="AC99" i="8"/>
  <c r="AB99" i="8"/>
  <c r="U99" i="8"/>
  <c r="T99" i="8" s="1"/>
  <c r="S99" i="8"/>
  <c r="R99" i="8"/>
  <c r="Q99" i="8"/>
  <c r="AG98" i="8"/>
  <c r="AH98" i="8" s="1"/>
  <c r="AC98" i="8"/>
  <c r="AB98" i="8"/>
  <c r="U98" i="8"/>
  <c r="S98" i="8"/>
  <c r="R98" i="8"/>
  <c r="Q98" i="8"/>
  <c r="T98" i="8"/>
  <c r="AG97" i="8"/>
  <c r="AH97" i="8" s="1"/>
  <c r="AC97" i="8"/>
  <c r="AB97" i="8"/>
  <c r="U97" i="8"/>
  <c r="S97" i="8"/>
  <c r="R97" i="8"/>
  <c r="Q97" i="8"/>
  <c r="T97" i="8"/>
  <c r="AH96" i="8"/>
  <c r="AG96" i="8"/>
  <c r="AC96" i="8"/>
  <c r="AB96" i="8"/>
  <c r="U96" i="8"/>
  <c r="S96" i="8"/>
  <c r="R96" i="8"/>
  <c r="Q96" i="8"/>
  <c r="AH95" i="8"/>
  <c r="AG95" i="8"/>
  <c r="AC95" i="8"/>
  <c r="AB95" i="8"/>
  <c r="U95" i="8"/>
  <c r="S95" i="8"/>
  <c r="R95" i="8"/>
  <c r="Q95" i="8"/>
  <c r="AG94" i="8"/>
  <c r="AH94" i="8" s="1"/>
  <c r="AC94" i="8"/>
  <c r="AB94" i="8"/>
  <c r="U94" i="8"/>
  <c r="T94" i="8" s="1"/>
  <c r="S94" i="8"/>
  <c r="R94" i="8"/>
  <c r="Q94" i="8"/>
  <c r="AG93" i="8"/>
  <c r="AH93" i="8" s="1"/>
  <c r="AC93" i="8"/>
  <c r="AB93" i="8"/>
  <c r="U93" i="8"/>
  <c r="S93" i="8"/>
  <c r="R93" i="8"/>
  <c r="Q93" i="8"/>
  <c r="T93" i="8"/>
  <c r="AH92" i="8"/>
  <c r="AG92" i="8"/>
  <c r="AC92" i="8"/>
  <c r="AB92" i="8"/>
  <c r="U92" i="8"/>
  <c r="T92" i="8" s="1"/>
  <c r="S92" i="8"/>
  <c r="R92" i="8"/>
  <c r="Q92" i="8"/>
  <c r="AG91" i="8"/>
  <c r="AH91" i="8" s="1"/>
  <c r="AC91" i="8"/>
  <c r="AB91" i="8"/>
  <c r="U91" i="8"/>
  <c r="S91" i="8"/>
  <c r="R91" i="8"/>
  <c r="Q91" i="8"/>
  <c r="AG90" i="8"/>
  <c r="AH90" i="8" s="1"/>
  <c r="AC90" i="8"/>
  <c r="AB90" i="8"/>
  <c r="U90" i="8"/>
  <c r="T90" i="8" s="1"/>
  <c r="S90" i="8"/>
  <c r="R90" i="8"/>
  <c r="Q90" i="8"/>
  <c r="AH89" i="8"/>
  <c r="AG89" i="8"/>
  <c r="AC89" i="8"/>
  <c r="AB89" i="8"/>
  <c r="U89" i="8"/>
  <c r="T89" i="8" s="1"/>
  <c r="S89" i="8"/>
  <c r="R89" i="8"/>
  <c r="Q89" i="8"/>
  <c r="AG88" i="8"/>
  <c r="AH88" i="8" s="1"/>
  <c r="AC88" i="8"/>
  <c r="AB88" i="8"/>
  <c r="U88" i="8"/>
  <c r="T88" i="8" s="1"/>
  <c r="S88" i="8"/>
  <c r="R88" i="8"/>
  <c r="Q88" i="8"/>
  <c r="AG87" i="8"/>
  <c r="AH87" i="8" s="1"/>
  <c r="AC87" i="8"/>
  <c r="AB87" i="8"/>
  <c r="U87" i="8"/>
  <c r="T87" i="8" s="1"/>
  <c r="S87" i="8"/>
  <c r="R87" i="8"/>
  <c r="Q87" i="8"/>
  <c r="AG86" i="8"/>
  <c r="AH86" i="8" s="1"/>
  <c r="AC86" i="8"/>
  <c r="AB86" i="8"/>
  <c r="U86" i="8"/>
  <c r="T86" i="8"/>
  <c r="S86" i="8"/>
  <c r="R86" i="8"/>
  <c r="Q86" i="8"/>
  <c r="AG85" i="8"/>
  <c r="AH85" i="8" s="1"/>
  <c r="AC85" i="8"/>
  <c r="AB85" i="8"/>
  <c r="U85" i="8"/>
  <c r="T85" i="8"/>
  <c r="S85" i="8"/>
  <c r="R85" i="8"/>
  <c r="Q85" i="8"/>
  <c r="AG84" i="8"/>
  <c r="AH84" i="8" s="1"/>
  <c r="AC84" i="8"/>
  <c r="AB84" i="8"/>
  <c r="U84" i="8"/>
  <c r="T84" i="8" s="1"/>
  <c r="S84" i="8"/>
  <c r="R84" i="8"/>
  <c r="Q84" i="8"/>
  <c r="AH83" i="8"/>
  <c r="AG83" i="8"/>
  <c r="AC83" i="8"/>
  <c r="AB83" i="8"/>
  <c r="U83" i="8"/>
  <c r="T83" i="8" s="1"/>
  <c r="S83" i="8"/>
  <c r="R83" i="8"/>
  <c r="Q83" i="8"/>
  <c r="AG82" i="8"/>
  <c r="AH82" i="8" s="1"/>
  <c r="AC82" i="8"/>
  <c r="AB82" i="8"/>
  <c r="U82" i="8"/>
  <c r="T82" i="8" s="1"/>
  <c r="S82" i="8"/>
  <c r="R82" i="8"/>
  <c r="Q82" i="8"/>
  <c r="AG81" i="8"/>
  <c r="AH81" i="8" s="1"/>
  <c r="AC81" i="8"/>
  <c r="AB81" i="8"/>
  <c r="U81" i="8"/>
  <c r="T81" i="8"/>
  <c r="S81" i="8"/>
  <c r="R81" i="8"/>
  <c r="Q81" i="8"/>
  <c r="AH80" i="8"/>
  <c r="AG80" i="8"/>
  <c r="AC80" i="8"/>
  <c r="AB80" i="8"/>
  <c r="U80" i="8"/>
  <c r="S80" i="8"/>
  <c r="R80" i="8"/>
  <c r="Q80" i="8"/>
  <c r="T80" i="8"/>
  <c r="AG79" i="8"/>
  <c r="AH79" i="8" s="1"/>
  <c r="AC79" i="8"/>
  <c r="AB79" i="8"/>
  <c r="U79" i="8"/>
  <c r="T79" i="8"/>
  <c r="S79" i="8"/>
  <c r="R79" i="8"/>
  <c r="Q79" i="8"/>
  <c r="AG78" i="8"/>
  <c r="AH78" i="8" s="1"/>
  <c r="AC78" i="8"/>
  <c r="AB78" i="8"/>
  <c r="U78" i="8"/>
  <c r="T78" i="8" s="1"/>
  <c r="S78" i="8"/>
  <c r="R78" i="8"/>
  <c r="Q78" i="8"/>
  <c r="AG77" i="8"/>
  <c r="AH77" i="8" s="1"/>
  <c r="AC77" i="8"/>
  <c r="AB77" i="8"/>
  <c r="U77" i="8"/>
  <c r="T77" i="8" s="1"/>
  <c r="S77" i="8"/>
  <c r="R77" i="8"/>
  <c r="Q77" i="8"/>
  <c r="AG76" i="8"/>
  <c r="AH76" i="8" s="1"/>
  <c r="AC76" i="8"/>
  <c r="AB76" i="8"/>
  <c r="U76" i="8"/>
  <c r="S76" i="8"/>
  <c r="R76" i="8"/>
  <c r="Q76" i="8"/>
  <c r="AH75" i="8"/>
  <c r="AG75" i="8"/>
  <c r="AC75" i="8"/>
  <c r="AB75" i="8"/>
  <c r="U75" i="8"/>
  <c r="T75" i="8"/>
  <c r="S75" i="8"/>
  <c r="R75" i="8"/>
  <c r="Q75" i="8"/>
  <c r="AG74" i="8"/>
  <c r="AH74" i="8" s="1"/>
  <c r="AC74" i="8"/>
  <c r="AB74" i="8"/>
  <c r="U74" i="8"/>
  <c r="T74" i="8" s="1"/>
  <c r="S74" i="8"/>
  <c r="R74" i="8"/>
  <c r="Q74" i="8"/>
  <c r="AH73" i="8"/>
  <c r="AG73" i="8"/>
  <c r="AC73" i="8"/>
  <c r="AB73" i="8"/>
  <c r="U73" i="8"/>
  <c r="S73" i="8"/>
  <c r="R73" i="8"/>
  <c r="Q73" i="8"/>
  <c r="T73" i="8"/>
  <c r="AH72" i="8"/>
  <c r="AG72" i="8"/>
  <c r="AC72" i="8"/>
  <c r="AB72" i="8"/>
  <c r="U72" i="8"/>
  <c r="S72" i="8"/>
  <c r="R72" i="8"/>
  <c r="Q72" i="8"/>
  <c r="T72" i="8"/>
  <c r="AG71" i="8"/>
  <c r="AH71" i="8" s="1"/>
  <c r="AC71" i="8"/>
  <c r="AB71" i="8"/>
  <c r="U71" i="8"/>
  <c r="T71" i="8" s="1"/>
  <c r="S71" i="8"/>
  <c r="R71" i="8"/>
  <c r="Q71" i="8"/>
  <c r="AH70" i="8"/>
  <c r="AG70" i="8"/>
  <c r="AC70" i="8"/>
  <c r="AB70" i="8"/>
  <c r="U70" i="8"/>
  <c r="S70" i="8"/>
  <c r="R70" i="8"/>
  <c r="Q70" i="8"/>
  <c r="T70" i="8"/>
  <c r="AH69" i="8"/>
  <c r="AG69" i="8"/>
  <c r="AC69" i="8"/>
  <c r="AB69" i="8"/>
  <c r="U69" i="8"/>
  <c r="T69" i="8" s="1"/>
  <c r="S69" i="8"/>
  <c r="R69" i="8"/>
  <c r="Q69" i="8"/>
  <c r="AH68" i="8"/>
  <c r="AG68" i="8"/>
  <c r="AC68" i="8"/>
  <c r="AB68" i="8"/>
  <c r="U68" i="8"/>
  <c r="S68" i="8"/>
  <c r="R68" i="8"/>
  <c r="Q68" i="8"/>
  <c r="T68" i="8"/>
  <c r="AG67" i="8"/>
  <c r="AH67" i="8" s="1"/>
  <c r="AC67" i="8"/>
  <c r="AB67" i="8"/>
  <c r="U67" i="8"/>
  <c r="T67" i="8" s="1"/>
  <c r="S67" i="8"/>
  <c r="R67" i="8"/>
  <c r="Q67" i="8"/>
  <c r="AG66" i="8"/>
  <c r="AH66" i="8" s="1"/>
  <c r="AC66" i="8"/>
  <c r="AB66" i="8"/>
  <c r="U66" i="8"/>
  <c r="T66" i="8" s="1"/>
  <c r="S66" i="8"/>
  <c r="R66" i="8"/>
  <c r="Q66" i="8"/>
  <c r="AG65" i="8"/>
  <c r="AH65" i="8" s="1"/>
  <c r="AC65" i="8"/>
  <c r="AB65" i="8"/>
  <c r="U65" i="8"/>
  <c r="S65" i="8"/>
  <c r="R65" i="8"/>
  <c r="Q65" i="8"/>
  <c r="T65" i="8"/>
  <c r="AG64" i="8"/>
  <c r="AH64" i="8" s="1"/>
  <c r="AC64" i="8"/>
  <c r="AB64" i="8"/>
  <c r="U64" i="8"/>
  <c r="S64" i="8"/>
  <c r="R64" i="8"/>
  <c r="Q64" i="8"/>
  <c r="AG63" i="8"/>
  <c r="AH63" i="8" s="1"/>
  <c r="AC63" i="8"/>
  <c r="AB63" i="8"/>
  <c r="U63" i="8"/>
  <c r="T63" i="8" s="1"/>
  <c r="S63" i="8"/>
  <c r="R63" i="8"/>
  <c r="Q63" i="8"/>
  <c r="AG62" i="8"/>
  <c r="AH62" i="8" s="1"/>
  <c r="AC62" i="8"/>
  <c r="AB62" i="8"/>
  <c r="U62" i="8"/>
  <c r="S62" i="8"/>
  <c r="R62" i="8"/>
  <c r="Q62" i="8"/>
  <c r="T62" i="8"/>
  <c r="AG61" i="8"/>
  <c r="AH61" i="8" s="1"/>
  <c r="AC61" i="8"/>
  <c r="AB61" i="8"/>
  <c r="U61" i="8"/>
  <c r="S61" i="8"/>
  <c r="R61" i="8"/>
  <c r="Q61" i="8"/>
  <c r="AG60" i="8"/>
  <c r="AH60" i="8" s="1"/>
  <c r="AC60" i="8"/>
  <c r="AB60" i="8"/>
  <c r="U60" i="8"/>
  <c r="T60" i="8" s="1"/>
  <c r="S60" i="8"/>
  <c r="R60" i="8"/>
  <c r="Q60" i="8"/>
  <c r="AG59" i="8"/>
  <c r="AH59" i="8" s="1"/>
  <c r="AC59" i="8"/>
  <c r="AB59" i="8"/>
  <c r="U59" i="8"/>
  <c r="T59" i="8" s="1"/>
  <c r="S59" i="8"/>
  <c r="R59" i="8"/>
  <c r="Q59" i="8"/>
  <c r="AG58" i="8"/>
  <c r="AH58" i="8" s="1"/>
  <c r="AC58" i="8"/>
  <c r="AB58" i="8"/>
  <c r="U58" i="8"/>
  <c r="S58" i="8"/>
  <c r="R58" i="8"/>
  <c r="Q58" i="8"/>
  <c r="T58" i="8"/>
  <c r="AG57" i="8"/>
  <c r="AH57" i="8" s="1"/>
  <c r="AC57" i="8"/>
  <c r="AB57" i="8"/>
  <c r="U57" i="8"/>
  <c r="T57" i="8" s="1"/>
  <c r="S57" i="8"/>
  <c r="R57" i="8"/>
  <c r="Q57" i="8"/>
  <c r="AH56" i="8"/>
  <c r="AG56" i="8"/>
  <c r="AC56" i="8"/>
  <c r="AB56" i="8"/>
  <c r="U56" i="8"/>
  <c r="S56" i="8"/>
  <c r="R56" i="8"/>
  <c r="Q56" i="8"/>
  <c r="AH55" i="8"/>
  <c r="AG55" i="8"/>
  <c r="AC55" i="8"/>
  <c r="AB55" i="8"/>
  <c r="U55" i="8"/>
  <c r="S55" i="8"/>
  <c r="R55" i="8"/>
  <c r="Q55" i="8"/>
  <c r="AG54" i="8"/>
  <c r="AH54" i="8" s="1"/>
  <c r="AC54" i="8"/>
  <c r="AB54" i="8"/>
  <c r="U54" i="8"/>
  <c r="T54" i="8" s="1"/>
  <c r="S54" i="8"/>
  <c r="R54" i="8"/>
  <c r="Q54" i="8"/>
  <c r="AG53" i="8"/>
  <c r="AH53" i="8" s="1"/>
  <c r="AC53" i="8"/>
  <c r="AB53" i="8"/>
  <c r="U53" i="8"/>
  <c r="T53" i="8" s="1"/>
  <c r="S53" i="8"/>
  <c r="R53" i="8"/>
  <c r="Q53" i="8"/>
  <c r="AH52" i="8"/>
  <c r="AG52" i="8"/>
  <c r="AC52" i="8"/>
  <c r="AB52" i="8"/>
  <c r="U52" i="8"/>
  <c r="T52" i="8" s="1"/>
  <c r="S52" i="8"/>
  <c r="R52" i="8"/>
  <c r="Q52" i="8"/>
  <c r="AG51" i="8"/>
  <c r="AH51" i="8" s="1"/>
  <c r="AC51" i="8"/>
  <c r="AB51" i="8"/>
  <c r="U51" i="8"/>
  <c r="S51" i="8"/>
  <c r="R51" i="8"/>
  <c r="Q51" i="8"/>
  <c r="AG50" i="8"/>
  <c r="AH50" i="8" s="1"/>
  <c r="AC50" i="8"/>
  <c r="AB50" i="8"/>
  <c r="U50" i="8"/>
  <c r="T50" i="8" s="1"/>
  <c r="S50" i="8"/>
  <c r="R50" i="8"/>
  <c r="Q50" i="8"/>
  <c r="AH49" i="8"/>
  <c r="AG49" i="8"/>
  <c r="AC49" i="8"/>
  <c r="AB49" i="8"/>
  <c r="U49" i="8"/>
  <c r="T49" i="8" s="1"/>
  <c r="S49" i="8"/>
  <c r="R49" i="8"/>
  <c r="Q49" i="8"/>
  <c r="AH48" i="8"/>
  <c r="AG48" i="8"/>
  <c r="AC48" i="8"/>
  <c r="AB48" i="8"/>
  <c r="U48" i="8"/>
  <c r="S48" i="8"/>
  <c r="R48" i="8"/>
  <c r="Q48" i="8"/>
  <c r="T48" i="8"/>
  <c r="AG47" i="8"/>
  <c r="AH47" i="8" s="1"/>
  <c r="AC47" i="8"/>
  <c r="AB47" i="8"/>
  <c r="U47" i="8"/>
  <c r="T47" i="8" s="1"/>
  <c r="S47" i="8"/>
  <c r="R47" i="8"/>
  <c r="Q47" i="8"/>
  <c r="AG46" i="8"/>
  <c r="AH46" i="8" s="1"/>
  <c r="AC46" i="8"/>
  <c r="AB46" i="8"/>
  <c r="U46" i="8"/>
  <c r="T46" i="8" s="1"/>
  <c r="S46" i="8"/>
  <c r="R46" i="8"/>
  <c r="Q46" i="8"/>
  <c r="AG45" i="8"/>
  <c r="AH45" i="8" s="1"/>
  <c r="AC45" i="8"/>
  <c r="AB45" i="8"/>
  <c r="U45" i="8"/>
  <c r="T45" i="8"/>
  <c r="S45" i="8"/>
  <c r="R45" i="8"/>
  <c r="Q45" i="8"/>
  <c r="AG44" i="8"/>
  <c r="AH44" i="8" s="1"/>
  <c r="AC44" i="8"/>
  <c r="AB44" i="8"/>
  <c r="U44" i="8"/>
  <c r="T44" i="8"/>
  <c r="S44" i="8"/>
  <c r="R44" i="8"/>
  <c r="Q44" i="8"/>
  <c r="AH43" i="8"/>
  <c r="AG43" i="8"/>
  <c r="AC43" i="8"/>
  <c r="AB43" i="8"/>
  <c r="U43" i="8"/>
  <c r="S43" i="8"/>
  <c r="R43" i="8"/>
  <c r="Q43" i="8"/>
  <c r="T43" i="8"/>
  <c r="AG42" i="8"/>
  <c r="AH42" i="8" s="1"/>
  <c r="AC42" i="8"/>
  <c r="AB42" i="8"/>
  <c r="U42" i="8"/>
  <c r="T42" i="8"/>
  <c r="S42" i="8"/>
  <c r="R42" i="8"/>
  <c r="Q42" i="8"/>
  <c r="AG41" i="8"/>
  <c r="AH41" i="8" s="1"/>
  <c r="AC41" i="8"/>
  <c r="AB41" i="8"/>
  <c r="U41" i="8"/>
  <c r="T41" i="8" s="1"/>
  <c r="S41" i="8"/>
  <c r="R41" i="8"/>
  <c r="Q41" i="8"/>
  <c r="AH40" i="8"/>
  <c r="AG40" i="8"/>
  <c r="AC40" i="8"/>
  <c r="AB40" i="8"/>
  <c r="U40" i="8"/>
  <c r="T40" i="8" s="1"/>
  <c r="S40" i="8"/>
  <c r="R40" i="8"/>
  <c r="Q40" i="8"/>
  <c r="AG39" i="8"/>
  <c r="AH39" i="8" s="1"/>
  <c r="AC39" i="8"/>
  <c r="AB39" i="8"/>
  <c r="U39" i="8"/>
  <c r="T39" i="8" s="1"/>
  <c r="S39" i="8"/>
  <c r="R39" i="8"/>
  <c r="Q39" i="8"/>
  <c r="AG38" i="8"/>
  <c r="AH38" i="8" s="1"/>
  <c r="AC38" i="8"/>
  <c r="AB38" i="8"/>
  <c r="U38" i="8"/>
  <c r="T38" i="8" s="1"/>
  <c r="S38" i="8"/>
  <c r="R38" i="8"/>
  <c r="Q38" i="8"/>
  <c r="AG37" i="8"/>
  <c r="AH37" i="8" s="1"/>
  <c r="AC37" i="8"/>
  <c r="AB37" i="8"/>
  <c r="U37" i="8"/>
  <c r="S37" i="8"/>
  <c r="R37" i="8"/>
  <c r="Q37" i="8"/>
  <c r="T37" i="8"/>
  <c r="AG36" i="8"/>
  <c r="AH36" i="8" s="1"/>
  <c r="AC36" i="8"/>
  <c r="AB36" i="8"/>
  <c r="AG35" i="8"/>
  <c r="AH35" i="8" s="1"/>
  <c r="AC35" i="8"/>
  <c r="AB35" i="8"/>
  <c r="U35" i="8"/>
  <c r="T35" i="8" s="1"/>
  <c r="S35" i="8"/>
  <c r="R35" i="8"/>
  <c r="Q35" i="8"/>
  <c r="AG34" i="8"/>
  <c r="AH34" i="8" s="1"/>
  <c r="AC34" i="8"/>
  <c r="AB34" i="8"/>
  <c r="U34" i="8"/>
  <c r="T34" i="8" s="1"/>
  <c r="AH33" i="8"/>
  <c r="AG33" i="8"/>
  <c r="AC33" i="8"/>
  <c r="AB33" i="8"/>
  <c r="U33" i="8"/>
  <c r="AG32" i="8"/>
  <c r="AH32" i="8" s="1"/>
  <c r="AC32" i="8"/>
  <c r="AB32" i="8"/>
  <c r="AH31" i="8"/>
  <c r="AG31" i="8"/>
  <c r="AC31" i="8"/>
  <c r="AB31" i="8"/>
  <c r="U31" i="8"/>
  <c r="S31" i="8"/>
  <c r="R31" i="8"/>
  <c r="Q31" i="8"/>
  <c r="AG30" i="8"/>
  <c r="AH30" i="8" s="1"/>
  <c r="AC30" i="8"/>
  <c r="AB30" i="8"/>
  <c r="U30" i="8"/>
  <c r="T30" i="8" s="1"/>
  <c r="S30" i="8"/>
  <c r="R30" i="8"/>
  <c r="Q30" i="8"/>
  <c r="AH29" i="8"/>
  <c r="AG29" i="8"/>
  <c r="AC29" i="8"/>
  <c r="AB29" i="8"/>
  <c r="U29" i="8"/>
  <c r="S29" i="8"/>
  <c r="R29" i="8"/>
  <c r="Q29" i="8"/>
  <c r="T29" i="8"/>
  <c r="AH28" i="8"/>
  <c r="AG28" i="8"/>
  <c r="AC28" i="8"/>
  <c r="AB28" i="8"/>
  <c r="U28" i="8"/>
  <c r="T28" i="8" s="1"/>
  <c r="S28" i="8"/>
  <c r="R28" i="8"/>
  <c r="Q28" i="8"/>
  <c r="AG27" i="8"/>
  <c r="AH27" i="8" s="1"/>
  <c r="AC27" i="8"/>
  <c r="AB27" i="8"/>
  <c r="U27" i="8"/>
  <c r="T27" i="8" s="1"/>
  <c r="S27" i="8"/>
  <c r="R27" i="8"/>
  <c r="Q27" i="8"/>
  <c r="AH26" i="8"/>
  <c r="AG26" i="8"/>
  <c r="AC26" i="8"/>
  <c r="AB26" i="8"/>
  <c r="U26" i="8"/>
  <c r="S26" i="8"/>
  <c r="R26" i="8"/>
  <c r="Q26" i="8"/>
  <c r="AG25" i="8"/>
  <c r="AH25" i="8" s="1"/>
  <c r="AC25" i="8"/>
  <c r="AB25" i="8"/>
  <c r="U25" i="8"/>
  <c r="S25" i="8"/>
  <c r="R25" i="8"/>
  <c r="Q25" i="8"/>
  <c r="AG24" i="8"/>
  <c r="AH24" i="8" s="1"/>
  <c r="AC24" i="8"/>
  <c r="AB24" i="8"/>
  <c r="U24" i="8"/>
  <c r="S24" i="8"/>
  <c r="R24" i="8"/>
  <c r="Q24" i="8"/>
  <c r="AH23" i="8"/>
  <c r="AG23" i="8"/>
  <c r="AC23" i="8"/>
  <c r="AB23" i="8"/>
  <c r="U23" i="8"/>
  <c r="S23" i="8"/>
  <c r="R23" i="8"/>
  <c r="Q23" i="8"/>
  <c r="AG22" i="8"/>
  <c r="AH22" i="8" s="1"/>
  <c r="AC22" i="8"/>
  <c r="AB22" i="8"/>
  <c r="U22" i="8"/>
  <c r="S22" i="8"/>
  <c r="R22" i="8"/>
  <c r="Q22" i="8"/>
  <c r="AG21" i="8"/>
  <c r="AH21" i="8" s="1"/>
  <c r="AC21" i="8"/>
  <c r="AB21" i="8"/>
  <c r="U21" i="8"/>
  <c r="S21" i="8"/>
  <c r="R21" i="8"/>
  <c r="Q21" i="8"/>
  <c r="AH20" i="8"/>
  <c r="AG20" i="8"/>
  <c r="AC20" i="8"/>
  <c r="AB20" i="8"/>
  <c r="U20" i="8"/>
  <c r="S20" i="8"/>
  <c r="R20" i="8"/>
  <c r="Q20" i="8"/>
  <c r="AG19" i="8"/>
  <c r="AH19" i="8" s="1"/>
  <c r="AC19" i="8"/>
  <c r="AB19" i="8"/>
  <c r="U19" i="8"/>
  <c r="S19" i="8"/>
  <c r="R19" i="8"/>
  <c r="Q19" i="8"/>
  <c r="AG18" i="8"/>
  <c r="AH18" i="8" s="1"/>
  <c r="AC18" i="8"/>
  <c r="AB18" i="8"/>
  <c r="U18" i="8"/>
  <c r="S18" i="8"/>
  <c r="R18" i="8"/>
  <c r="Q18" i="8"/>
  <c r="AG17" i="8"/>
  <c r="AH17" i="8" s="1"/>
  <c r="AC17" i="8"/>
  <c r="AB17" i="8"/>
  <c r="U17" i="8"/>
  <c r="S17" i="8"/>
  <c r="R17" i="8"/>
  <c r="Q17" i="8"/>
  <c r="AH16" i="8"/>
  <c r="AG16" i="8"/>
  <c r="AC16" i="8"/>
  <c r="AB16" i="8"/>
  <c r="U16" i="8"/>
  <c r="S16" i="8"/>
  <c r="R16" i="8"/>
  <c r="Q16" i="8"/>
  <c r="AG15" i="8"/>
  <c r="AH15" i="8" s="1"/>
  <c r="AC15" i="8"/>
  <c r="AB15" i="8"/>
  <c r="U15" i="8"/>
  <c r="S15" i="8"/>
  <c r="R15" i="8"/>
  <c r="Q15" i="8"/>
  <c r="AG14" i="8"/>
  <c r="AH14" i="8" s="1"/>
  <c r="AC14" i="8"/>
  <c r="AB14" i="8"/>
  <c r="U14" i="8"/>
  <c r="S14" i="8"/>
  <c r="R14" i="8"/>
  <c r="Q14" i="8"/>
  <c r="AH13" i="8"/>
  <c r="AG13" i="8"/>
  <c r="AC13" i="8"/>
  <c r="AB13" i="8"/>
  <c r="U13" i="8"/>
  <c r="S13" i="8"/>
  <c r="R13" i="8"/>
  <c r="Q13" i="8"/>
  <c r="AG12" i="8"/>
  <c r="AH12" i="8" s="1"/>
  <c r="AC12" i="8"/>
  <c r="AB12" i="8"/>
  <c r="U12" i="8"/>
  <c r="S12" i="8"/>
  <c r="R12" i="8"/>
  <c r="Q12" i="8"/>
  <c r="T12" i="8"/>
  <c r="AG11" i="8"/>
  <c r="AH11" i="8" s="1"/>
  <c r="AC11" i="8"/>
  <c r="AB11" i="8"/>
  <c r="U11" i="8"/>
  <c r="S11" i="8"/>
  <c r="R11" i="8"/>
  <c r="Q11" i="8"/>
  <c r="AH10" i="8"/>
  <c r="AG10" i="8"/>
  <c r="AC10" i="8"/>
  <c r="AB10" i="8"/>
  <c r="U10" i="8"/>
  <c r="T10" i="8" s="1"/>
  <c r="S10" i="8"/>
  <c r="R10" i="8"/>
  <c r="Q10" i="8"/>
  <c r="AG9" i="8"/>
  <c r="AH9" i="8" s="1"/>
  <c r="AC9" i="8"/>
  <c r="AB9" i="8"/>
  <c r="U9" i="8"/>
  <c r="S9" i="8"/>
  <c r="R9" i="8"/>
  <c r="Q9" i="8"/>
  <c r="T9" i="8"/>
  <c r="AG8" i="8"/>
  <c r="AH8" i="8" s="1"/>
  <c r="AC8" i="8"/>
  <c r="AB8" i="8"/>
  <c r="U8" i="8"/>
  <c r="S8" i="8"/>
  <c r="R8" i="8"/>
  <c r="Q8" i="8"/>
  <c r="AC7" i="8"/>
  <c r="AB7" i="8"/>
  <c r="U7" i="8"/>
  <c r="S7" i="8"/>
  <c r="R7" i="8"/>
  <c r="Q7" i="8"/>
  <c r="AC6" i="8"/>
  <c r="AB6" i="8"/>
  <c r="U6" i="8"/>
  <c r="S6" i="8"/>
  <c r="R6" i="8"/>
  <c r="Q6" i="8"/>
  <c r="AC5" i="8"/>
  <c r="AB5" i="8"/>
  <c r="U5" i="8"/>
  <c r="S5" i="8"/>
  <c r="R5" i="8"/>
  <c r="Q5" i="8"/>
  <c r="U4" i="8"/>
  <c r="T4" i="8"/>
  <c r="S4" i="8"/>
  <c r="R4" i="8"/>
  <c r="Q4" i="8"/>
  <c r="U3" i="8"/>
  <c r="S3" i="8"/>
  <c r="R3" i="8"/>
  <c r="Q3" i="8"/>
  <c r="C1" i="8"/>
  <c r="F14" i="6"/>
  <c r="E13" i="6"/>
  <c r="D13" i="6"/>
  <c r="C13" i="6"/>
  <c r="F13" i="6"/>
  <c r="F12" i="6"/>
  <c r="F11" i="6"/>
  <c r="E10" i="6"/>
  <c r="D10" i="6"/>
  <c r="C10" i="6"/>
  <c r="F10" i="6"/>
  <c r="F9" i="6"/>
  <c r="F8" i="6"/>
  <c r="E7" i="6"/>
  <c r="C7" i="6"/>
  <c r="F7" i="6"/>
  <c r="D7" i="6"/>
  <c r="F6" i="6"/>
  <c r="G19" i="7"/>
  <c r="G16" i="7"/>
  <c r="D15" i="7"/>
  <c r="G15" i="7"/>
  <c r="F15" i="7"/>
  <c r="G14" i="7"/>
  <c r="G13" i="7"/>
  <c r="G12" i="7"/>
  <c r="G11" i="7"/>
  <c r="F10" i="7"/>
  <c r="E10" i="7"/>
  <c r="D10" i="7"/>
  <c r="G10" i="7"/>
  <c r="D66" i="5"/>
  <c r="C66" i="5"/>
  <c r="E59" i="5"/>
  <c r="C59" i="5"/>
  <c r="D59" i="5"/>
  <c r="D52" i="5"/>
  <c r="C52" i="5"/>
  <c r="E52" i="5"/>
  <c r="E45" i="5"/>
  <c r="D45" i="5"/>
  <c r="C45" i="5"/>
  <c r="E38" i="5"/>
  <c r="D38" i="5"/>
  <c r="C38" i="5"/>
  <c r="E28" i="5"/>
  <c r="E21" i="5"/>
  <c r="D21" i="5"/>
  <c r="D6" i="5"/>
  <c r="C6" i="5"/>
  <c r="C28" i="5" l="1"/>
  <c r="E66" i="5"/>
  <c r="T64" i="8"/>
  <c r="T76" i="8"/>
  <c r="T104" i="8"/>
  <c r="T148" i="8"/>
  <c r="T231" i="8"/>
  <c r="T302" i="8"/>
  <c r="T319" i="8"/>
  <c r="T328" i="8"/>
  <c r="T364" i="8"/>
  <c r="T396" i="8"/>
  <c r="T426" i="8"/>
  <c r="T461" i="8"/>
  <c r="C75" i="5"/>
  <c r="D15" i="5"/>
  <c r="T221" i="8"/>
  <c r="T267" i="8"/>
  <c r="T284" i="8"/>
  <c r="T318" i="8"/>
  <c r="T336" i="8"/>
  <c r="T394" i="8"/>
  <c r="T414" i="8"/>
  <c r="E15" i="5"/>
  <c r="T61" i="8"/>
  <c r="T101" i="8"/>
  <c r="T129" i="8"/>
  <c r="T203" i="8"/>
  <c r="T211" i="8"/>
  <c r="T247" i="8"/>
  <c r="T292" i="8"/>
  <c r="T95" i="8"/>
  <c r="T96" i="8"/>
  <c r="T138" i="8"/>
  <c r="T174" i="8"/>
  <c r="T184" i="8"/>
  <c r="T344" i="8"/>
  <c r="T353" i="8"/>
  <c r="T446" i="8"/>
  <c r="T23" i="8"/>
  <c r="T163" i="8"/>
  <c r="T194" i="8"/>
  <c r="T228" i="8"/>
  <c r="T291" i="8"/>
  <c r="T299" i="8"/>
  <c r="T307" i="8"/>
  <c r="T381" i="8"/>
  <c r="T491" i="8"/>
  <c r="T55" i="8"/>
  <c r="T56" i="8"/>
  <c r="D28" i="5"/>
  <c r="D75" i="5"/>
  <c r="E6" i="5"/>
  <c r="E6" i="6"/>
  <c r="C15" i="5"/>
  <c r="C21" i="5"/>
  <c r="E75" i="5"/>
  <c r="T51" i="8"/>
  <c r="T91" i="8"/>
  <c r="T116" i="8"/>
  <c r="T118" i="8"/>
  <c r="T153" i="8"/>
  <c r="T243" i="8"/>
  <c r="T306" i="8"/>
  <c r="T323" i="8"/>
  <c r="T351" i="8"/>
  <c r="T411" i="8"/>
  <c r="T431" i="8"/>
  <c r="T466" i="8"/>
  <c r="T476" i="8"/>
  <c r="T269" i="8"/>
  <c r="T31" i="8"/>
  <c r="T33" i="8"/>
  <c r="T5" i="8"/>
  <c r="T7" i="8"/>
  <c r="T3" i="8"/>
  <c r="T6" i="8"/>
  <c r="T11" i="8"/>
  <c r="T8" i="8"/>
  <c r="T26" i="8"/>
  <c r="T19" i="8"/>
  <c r="T21" i="8"/>
  <c r="T20" i="8"/>
  <c r="S32" i="8"/>
  <c r="R32" i="8"/>
  <c r="Q32" i="8"/>
  <c r="U32" i="8"/>
  <c r="T32" i="8" s="1"/>
  <c r="T16" i="8"/>
  <c r="T13" i="8"/>
  <c r="T14" i="8"/>
  <c r="T18" i="8"/>
  <c r="T17" i="8"/>
  <c r="T15" i="8"/>
  <c r="T262" i="8"/>
  <c r="T326" i="8"/>
  <c r="T234" i="8"/>
  <c r="T354" i="8"/>
  <c r="Q34" i="8"/>
  <c r="T257" i="8"/>
  <c r="R34" i="8"/>
  <c r="T273" i="8"/>
  <c r="T282" i="8"/>
  <c r="S34" i="8"/>
  <c r="S36" i="8"/>
  <c r="R36" i="8"/>
  <c r="Q36" i="8"/>
  <c r="T22" i="8"/>
  <c r="T25" i="8"/>
  <c r="T277" i="8"/>
  <c r="Q33" i="8"/>
  <c r="S33" i="8"/>
  <c r="T256" i="8"/>
  <c r="R33" i="8"/>
  <c r="U36" i="8"/>
  <c r="T36" i="8" s="1"/>
  <c r="T24" i="8"/>
  <c r="T272" i="8"/>
  <c r="T391" i="8"/>
  <c r="T386" i="8"/>
  <c r="T436" i="8"/>
  <c r="T486" i="8"/>
  <c r="T371" i="8"/>
  <c r="T421" i="8"/>
  <c r="T471" i="8"/>
  <c r="T327" i="8"/>
  <c r="T237" i="8"/>
  <c r="T232" i="8"/>
  <c r="T227" i="8"/>
  <c r="T222" i="8"/>
  <c r="T322" i="8"/>
  <c r="T317" i="8"/>
  <c r="T406" i="8"/>
  <c r="T456" i="8"/>
  <c r="T401" i="8"/>
  <c r="T451" i="8"/>
  <c r="T496" i="8"/>
  <c r="C6" i="6"/>
  <c r="D6" i="6"/>
  <c r="D5" i="5"/>
  <c r="C5" i="5" l="1"/>
  <c r="E5" i="5"/>
  <c r="D56" i="3"/>
  <c r="E56" i="3"/>
  <c r="D55" i="3"/>
  <c r="E55" i="3"/>
  <c r="D54" i="3"/>
  <c r="E54" i="3"/>
  <c r="D53" i="3"/>
  <c r="E53" i="3"/>
  <c r="D52" i="3"/>
  <c r="D51" i="3"/>
  <c r="E51" i="3"/>
  <c r="D50" i="3"/>
  <c r="E50" i="3"/>
  <c r="C51" i="3"/>
  <c r="C52" i="3"/>
  <c r="C53" i="3"/>
  <c r="C54" i="3"/>
  <c r="C55" i="3"/>
  <c r="C56" i="3"/>
  <c r="C50" i="3"/>
  <c r="E42" i="3"/>
  <c r="E43" i="3"/>
  <c r="E44" i="3"/>
  <c r="E45" i="3"/>
  <c r="E46" i="3"/>
  <c r="E47" i="3"/>
  <c r="E48" i="3"/>
  <c r="D42" i="3"/>
  <c r="D43" i="3"/>
  <c r="D44" i="3"/>
  <c r="D45" i="3"/>
  <c r="D46" i="3"/>
  <c r="D47" i="3"/>
  <c r="D48" i="3"/>
  <c r="D41" i="3"/>
  <c r="E41" i="3"/>
  <c r="C42" i="3"/>
  <c r="C43" i="3"/>
  <c r="C44" i="3"/>
  <c r="C45" i="3"/>
  <c r="C46" i="3"/>
  <c r="C47" i="3"/>
  <c r="C48" i="3"/>
  <c r="C41" i="3"/>
  <c r="E39" i="3"/>
  <c r="D39" i="3"/>
  <c r="C39" i="3"/>
  <c r="D38" i="3"/>
  <c r="E38" i="3"/>
  <c r="C38" i="3"/>
  <c r="D36" i="3"/>
  <c r="E36" i="3"/>
  <c r="E34" i="3"/>
  <c r="D34" i="3"/>
  <c r="C34" i="3"/>
  <c r="D33" i="3"/>
  <c r="C36" i="3"/>
  <c r="D30" i="3"/>
  <c r="E30" i="3"/>
  <c r="C33" i="3"/>
  <c r="D27" i="3"/>
  <c r="D29" i="3"/>
  <c r="D28" i="3" s="1"/>
  <c r="E29" i="3"/>
  <c r="E28" i="3" s="1"/>
  <c r="C30" i="3"/>
  <c r="C29" i="3"/>
  <c r="C28" i="3" s="1"/>
  <c r="C27" i="3"/>
  <c r="C26" i="3" s="1"/>
  <c r="D25" i="3"/>
  <c r="E25" i="3"/>
  <c r="D24" i="3"/>
  <c r="D23" i="3" s="1"/>
  <c r="E24" i="3"/>
  <c r="C25" i="3"/>
  <c r="C24" i="3"/>
  <c r="D22" i="3"/>
  <c r="E22" i="3"/>
  <c r="D21" i="3"/>
  <c r="E21" i="3"/>
  <c r="D20" i="3"/>
  <c r="E20" i="3"/>
  <c r="D19" i="3"/>
  <c r="E19" i="3"/>
  <c r="D18" i="3"/>
  <c r="E18" i="3"/>
  <c r="D17" i="3"/>
  <c r="E17" i="3"/>
  <c r="D16" i="3"/>
  <c r="E16" i="3"/>
  <c r="C16" i="3"/>
  <c r="C17" i="3"/>
  <c r="C18" i="3"/>
  <c r="C19" i="3"/>
  <c r="C20" i="3"/>
  <c r="C21" i="3"/>
  <c r="C22" i="3"/>
  <c r="D15" i="3"/>
  <c r="E15" i="3"/>
  <c r="C15" i="3"/>
  <c r="D13" i="3"/>
  <c r="E13" i="3"/>
  <c r="D12" i="3"/>
  <c r="E12" i="3"/>
  <c r="C13" i="3"/>
  <c r="C12" i="3"/>
  <c r="D10" i="3"/>
  <c r="D9" i="3" s="1"/>
  <c r="E10" i="3"/>
  <c r="C10" i="3"/>
  <c r="C9" i="3" s="1"/>
  <c r="E8" i="3"/>
  <c r="D8" i="3"/>
  <c r="D7" i="3"/>
  <c r="E7" i="3"/>
  <c r="E6" i="3" s="1"/>
  <c r="E5" i="3" s="1"/>
  <c r="C8" i="3"/>
  <c r="C7" i="3"/>
  <c r="CE49" i="3"/>
  <c r="CD49" i="3"/>
  <c r="CC49" i="3"/>
  <c r="CE40" i="3"/>
  <c r="CD40" i="3"/>
  <c r="CC40" i="3"/>
  <c r="CE32" i="3"/>
  <c r="CD32" i="3"/>
  <c r="CC32" i="3"/>
  <c r="CE23" i="3"/>
  <c r="CD23" i="3"/>
  <c r="CC23" i="3"/>
  <c r="CE14" i="3"/>
  <c r="CD14" i="3"/>
  <c r="CC14" i="3"/>
  <c r="CE11" i="3"/>
  <c r="CD11" i="3"/>
  <c r="CC11" i="3"/>
  <c r="CE9" i="3"/>
  <c r="CD9" i="3"/>
  <c r="CC9" i="3"/>
  <c r="CE6" i="3"/>
  <c r="CD6" i="3"/>
  <c r="CC6" i="3"/>
  <c r="BS49" i="3"/>
  <c r="BR49" i="3"/>
  <c r="BQ49" i="3"/>
  <c r="BS40" i="3"/>
  <c r="BR40" i="3"/>
  <c r="BQ40" i="3"/>
  <c r="BS32" i="3"/>
  <c r="BR32" i="3"/>
  <c r="BQ32" i="3"/>
  <c r="BS23" i="3"/>
  <c r="BR23" i="3"/>
  <c r="BQ23" i="3"/>
  <c r="BS14" i="3"/>
  <c r="BR14" i="3"/>
  <c r="BQ14" i="3"/>
  <c r="BS11" i="3"/>
  <c r="BR11" i="3"/>
  <c r="BQ11" i="3"/>
  <c r="BS9" i="3"/>
  <c r="BR9" i="3"/>
  <c r="BQ9" i="3"/>
  <c r="BS6" i="3"/>
  <c r="BR6" i="3"/>
  <c r="BQ6" i="3"/>
  <c r="BG49" i="3"/>
  <c r="BF49" i="3"/>
  <c r="BE49" i="3"/>
  <c r="BG40" i="3"/>
  <c r="BF40" i="3"/>
  <c r="BE40" i="3"/>
  <c r="BG32" i="3"/>
  <c r="BF32" i="3"/>
  <c r="BE32" i="3"/>
  <c r="BG23" i="3"/>
  <c r="BF23" i="3"/>
  <c r="BE23" i="3"/>
  <c r="BG14" i="3"/>
  <c r="BF14" i="3"/>
  <c r="BE14" i="3"/>
  <c r="BG11" i="3"/>
  <c r="BF11" i="3"/>
  <c r="BE11" i="3"/>
  <c r="BG9" i="3"/>
  <c r="BF9" i="3"/>
  <c r="BE9" i="3"/>
  <c r="BG6" i="3"/>
  <c r="BF6" i="3"/>
  <c r="BE6" i="3"/>
  <c r="BA49" i="3"/>
  <c r="AZ49" i="3"/>
  <c r="AY49" i="3"/>
  <c r="BA40" i="3"/>
  <c r="AZ40" i="3"/>
  <c r="AY40" i="3"/>
  <c r="BA32" i="3"/>
  <c r="AZ32" i="3"/>
  <c r="AY32" i="3"/>
  <c r="BA23" i="3"/>
  <c r="AZ23" i="3"/>
  <c r="AY23" i="3"/>
  <c r="BA14" i="3"/>
  <c r="AZ14" i="3"/>
  <c r="AY14" i="3"/>
  <c r="BA11" i="3"/>
  <c r="AZ11" i="3"/>
  <c r="AY11" i="3"/>
  <c r="BA9" i="3"/>
  <c r="AZ9" i="3"/>
  <c r="AY9" i="3"/>
  <c r="BA6" i="3"/>
  <c r="AZ6" i="3"/>
  <c r="AY6" i="3"/>
  <c r="AU49" i="3"/>
  <c r="AT49" i="3"/>
  <c r="AS49" i="3"/>
  <c r="AU40" i="3"/>
  <c r="AT40" i="3"/>
  <c r="AS40" i="3"/>
  <c r="AU32" i="3"/>
  <c r="AT32" i="3"/>
  <c r="AS32" i="3"/>
  <c r="AU23" i="3"/>
  <c r="AT23" i="3"/>
  <c r="AS23" i="3"/>
  <c r="AU14" i="3"/>
  <c r="AT14" i="3"/>
  <c r="AS14" i="3"/>
  <c r="AU11" i="3"/>
  <c r="AT11" i="3"/>
  <c r="AS11" i="3"/>
  <c r="AU9" i="3"/>
  <c r="AT9" i="3"/>
  <c r="AS9" i="3"/>
  <c r="AU6" i="3"/>
  <c r="AT6" i="3"/>
  <c r="AS6" i="3"/>
  <c r="AO49" i="3"/>
  <c r="AN49" i="3"/>
  <c r="AM49" i="3"/>
  <c r="AO40" i="3"/>
  <c r="AN40" i="3"/>
  <c r="AM40" i="3"/>
  <c r="AO32" i="3"/>
  <c r="AN32" i="3"/>
  <c r="AM32" i="3"/>
  <c r="AO23" i="3"/>
  <c r="AN23" i="3"/>
  <c r="AM23" i="3"/>
  <c r="AO14" i="3"/>
  <c r="AN14" i="3"/>
  <c r="AM14" i="3"/>
  <c r="AO11" i="3"/>
  <c r="AN11" i="3"/>
  <c r="AM11" i="3"/>
  <c r="AO9" i="3"/>
  <c r="AN9" i="3"/>
  <c r="AM9" i="3"/>
  <c r="AO6" i="3"/>
  <c r="AN6" i="3"/>
  <c r="AM6" i="3"/>
  <c r="AI49" i="3"/>
  <c r="AH49" i="3"/>
  <c r="AG49" i="3"/>
  <c r="AI40" i="3"/>
  <c r="AH40" i="3"/>
  <c r="AG40" i="3"/>
  <c r="AI32" i="3"/>
  <c r="AH32" i="3"/>
  <c r="AG32" i="3"/>
  <c r="AI23" i="3"/>
  <c r="AH23" i="3"/>
  <c r="AG23" i="3"/>
  <c r="AI14" i="3"/>
  <c r="AH14" i="3"/>
  <c r="AG14" i="3"/>
  <c r="AI11" i="3"/>
  <c r="AH11" i="3"/>
  <c r="AG11" i="3"/>
  <c r="AI9" i="3"/>
  <c r="AH9" i="3"/>
  <c r="AG9" i="3"/>
  <c r="AI6" i="3"/>
  <c r="AH6" i="3"/>
  <c r="AG6" i="3"/>
  <c r="E20" i="2"/>
  <c r="F20" i="2"/>
  <c r="D20" i="2"/>
  <c r="CR35" i="2"/>
  <c r="CQ35" i="2"/>
  <c r="CR27" i="2"/>
  <c r="CQ27" i="2"/>
  <c r="CR11" i="2"/>
  <c r="CQ11" i="2"/>
  <c r="CD35" i="2"/>
  <c r="CC35" i="2"/>
  <c r="CD27" i="2"/>
  <c r="CC27" i="2"/>
  <c r="CC19" i="2"/>
  <c r="CD11" i="2"/>
  <c r="CC11" i="2"/>
  <c r="BP35" i="2"/>
  <c r="BO35" i="2"/>
  <c r="BP27" i="2"/>
  <c r="BO27" i="2"/>
  <c r="BO26" i="2" s="1"/>
  <c r="BO19" i="2"/>
  <c r="BI35" i="2"/>
  <c r="BH35" i="2"/>
  <c r="BI27" i="2"/>
  <c r="BH27" i="2"/>
  <c r="BB35" i="2"/>
  <c r="BA35" i="2"/>
  <c r="BB27" i="2"/>
  <c r="BA27" i="2"/>
  <c r="BB19" i="2"/>
  <c r="BA19" i="2"/>
  <c r="AU35" i="2"/>
  <c r="AT35" i="2"/>
  <c r="AU27" i="2"/>
  <c r="AU26" i="2" s="1"/>
  <c r="AT27" i="2"/>
  <c r="AN35" i="2"/>
  <c r="AM35" i="2"/>
  <c r="AN27" i="2"/>
  <c r="AM27" i="2"/>
  <c r="AM26" i="2" s="1"/>
  <c r="C26" i="1"/>
  <c r="C27" i="1" s="1"/>
  <c r="C30" i="1" s="1"/>
  <c r="E25" i="1"/>
  <c r="E27" i="1" s="1"/>
  <c r="D25" i="1"/>
  <c r="C25" i="1"/>
  <c r="C23" i="3" l="1"/>
  <c r="C6" i="3"/>
  <c r="E23" i="3"/>
  <c r="CC26" i="2"/>
  <c r="D32" i="3"/>
  <c r="AS31" i="3"/>
  <c r="C11" i="3"/>
  <c r="BA26" i="2"/>
  <c r="AN26" i="2"/>
  <c r="D6" i="3"/>
  <c r="C49" i="3"/>
  <c r="D49" i="3"/>
  <c r="C40" i="3"/>
  <c r="C14" i="3"/>
  <c r="D40" i="3"/>
  <c r="C32" i="3"/>
  <c r="AN5" i="3"/>
  <c r="E18" i="1"/>
  <c r="D18" i="1"/>
  <c r="C18" i="1"/>
  <c r="AT26" i="2"/>
  <c r="F27" i="2"/>
  <c r="E11" i="2"/>
  <c r="D14" i="3"/>
  <c r="D11" i="3"/>
  <c r="CD5" i="3"/>
  <c r="CE5" i="3"/>
  <c r="CD31" i="3"/>
  <c r="CC31" i="3"/>
  <c r="CE31" i="3"/>
  <c r="BR5" i="3"/>
  <c r="BS5" i="3"/>
  <c r="BQ31" i="3"/>
  <c r="BS31" i="3"/>
  <c r="BR31" i="3"/>
  <c r="BG5" i="3"/>
  <c r="BF5" i="3"/>
  <c r="BE31" i="3"/>
  <c r="BG31" i="3"/>
  <c r="BF31" i="3"/>
  <c r="BA31" i="3"/>
  <c r="AY31" i="3"/>
  <c r="AZ31" i="3"/>
  <c r="BA5" i="3"/>
  <c r="AZ5" i="3"/>
  <c r="AT5" i="3"/>
  <c r="AT31" i="3"/>
  <c r="AU31" i="3"/>
  <c r="AO31" i="3"/>
  <c r="AM31" i="3"/>
  <c r="AN31" i="3"/>
  <c r="AO5" i="3"/>
  <c r="AH31" i="3"/>
  <c r="AI31" i="3"/>
  <c r="AH5" i="3"/>
  <c r="AI5" i="3"/>
  <c r="CC5" i="3"/>
  <c r="BQ5" i="3"/>
  <c r="BE5" i="3"/>
  <c r="AY5" i="3"/>
  <c r="AS5" i="3"/>
  <c r="AU5" i="3"/>
  <c r="AM5" i="3"/>
  <c r="AG5" i="3"/>
  <c r="E27" i="2"/>
  <c r="BB26" i="2"/>
  <c r="CD19" i="2"/>
  <c r="CQ19" i="2"/>
  <c r="CQ10" i="2" s="1"/>
  <c r="CQ26" i="2"/>
  <c r="E19" i="2"/>
  <c r="F19" i="2"/>
  <c r="CD10" i="2"/>
  <c r="CR19" i="2"/>
  <c r="CR10" i="2" s="1"/>
  <c r="BP26" i="2"/>
  <c r="BH19" i="2"/>
  <c r="BH10" i="2" s="1"/>
  <c r="BI19" i="2"/>
  <c r="BI10" i="2"/>
  <c r="BB10" i="2"/>
  <c r="AU10" i="2"/>
  <c r="BP19" i="2"/>
  <c r="BP10" i="2" s="1"/>
  <c r="CD26" i="2"/>
  <c r="AM19" i="2"/>
  <c r="AM10" i="2" s="1"/>
  <c r="BH26" i="2"/>
  <c r="AN19" i="2"/>
  <c r="AN10" i="2" s="1"/>
  <c r="BO10" i="2"/>
  <c r="D19" i="2"/>
  <c r="D10" i="2" s="1"/>
  <c r="BA10" i="2"/>
  <c r="CC10" i="2"/>
  <c r="BI26" i="2"/>
  <c r="CR26" i="2"/>
  <c r="D26" i="2" l="1"/>
  <c r="C5" i="3"/>
  <c r="D31" i="3"/>
  <c r="D5" i="3"/>
  <c r="C31" i="3"/>
  <c r="E17" i="1"/>
  <c r="E19" i="1" s="1"/>
  <c r="F26" i="2"/>
  <c r="E26" i="2"/>
  <c r="C17" i="1"/>
  <c r="C19" i="1" s="1"/>
  <c r="D14" i="1"/>
  <c r="E14" i="1"/>
  <c r="D15" i="1"/>
  <c r="E15" i="1"/>
  <c r="C15" i="1"/>
  <c r="C16" i="1" s="1"/>
  <c r="D17" i="1"/>
  <c r="D19" i="1" s="1"/>
  <c r="E10" i="2"/>
  <c r="E16" i="1" l="1"/>
  <c r="E20" i="1" s="1"/>
  <c r="E32" i="1" s="1"/>
  <c r="D16" i="1"/>
  <c r="D32" i="1"/>
  <c r="C20" i="1"/>
  <c r="C32"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korisnik</author>
  </authors>
  <commentList>
    <comment ref="K34" authorId="0" shapeId="0" xr:uid="{350D248D-63F0-4AE3-8AC0-93A428BA66A7}">
      <text>
        <r>
          <rPr>
            <b/>
            <sz val="9"/>
            <color indexed="81"/>
            <rFont val="Segoe UI"/>
            <family val="2"/>
            <charset val="238"/>
          </rPr>
          <t>korisnik:</t>
        </r>
        <r>
          <rPr>
            <sz val="9"/>
            <color indexed="81"/>
            <rFont val="Segoe UI"/>
            <family val="2"/>
            <charset val="238"/>
          </rPr>
          <t xml:space="preserve">
smanjila razliku
</t>
        </r>
      </text>
    </comment>
  </commentList>
</comments>
</file>

<file path=xl/sharedStrings.xml><?xml version="1.0" encoding="utf-8"?>
<sst xmlns="http://schemas.openxmlformats.org/spreadsheetml/2006/main" count="7608" uniqueCount="4007">
  <si>
    <t>RKP-NAZIV PRORAČUNSKOG KORISNIKA</t>
  </si>
  <si>
    <t>MJESTO I DATUM</t>
  </si>
  <si>
    <t>OSOBA ZA KONTAKTIRANJE</t>
  </si>
  <si>
    <t>KSENIJA AREŽINA, NIKOLINA KOVAČEVIĆ</t>
  </si>
  <si>
    <t>TELEFON ZA KONTAKT</t>
  </si>
  <si>
    <t>031/224-133,224-132</t>
  </si>
  <si>
    <t>E-MAIL ZA KONTAKT</t>
  </si>
  <si>
    <t>karezina@unios.hr, seremet@unios.hr</t>
  </si>
  <si>
    <t xml:space="preserve">IZMJENE I DOPUNE FINANCIJSKOG PLANA
ZA 2025. </t>
  </si>
  <si>
    <t>I. OPĆI DIO</t>
  </si>
  <si>
    <t>A. SAŽETAK RAČUNA PRIHODA I RASHODA</t>
  </si>
  <si>
    <t>u EUR</t>
  </si>
  <si>
    <t>PLAN 2025.</t>
  </si>
  <si>
    <t>Povećanje/
smanjenje</t>
  </si>
  <si>
    <t>NOVI PLAN 2025.</t>
  </si>
  <si>
    <t>PRIHODI POSLOVANJA</t>
  </si>
  <si>
    <t>PRIHODI OD NEFINANCIJSKE IMOVINE</t>
  </si>
  <si>
    <t>PRIHODI UKUPNO</t>
  </si>
  <si>
    <t>RASHODI  POSLOVANJA</t>
  </si>
  <si>
    <t>RASHODI ZA NEFINANCIJSKU IMOVINU</t>
  </si>
  <si>
    <t>RASHODI UKUPNO</t>
  </si>
  <si>
    <t>RAZLIKA - VIŠAK / MANJAK</t>
  </si>
  <si>
    <t>B. SAŽETAK RAČUNA FINANCIRANJA</t>
  </si>
  <si>
    <t>PRIMICI OD FINANCIJSKE IMOVINE I ZADUŽIVANJA</t>
  </si>
  <si>
    <t>IZDACI ZA FINANCIJSKU IMOVINU I OTPLATE ZAJMOVA</t>
  </si>
  <si>
    <t>RAZLIKA PRIMITAKA I IZDATAKA</t>
  </si>
  <si>
    <t>DONOS</t>
  </si>
  <si>
    <t>PRIJENOS SREDSTAVA IZ PRETHODNE GODINE</t>
  </si>
  <si>
    <t>ODNOS</t>
  </si>
  <si>
    <t>PRIJENOS SREDSTAVA U SLJEDEĆE RAZDOBLJE</t>
  </si>
  <si>
    <t>NETO FINANCIRANJE</t>
  </si>
  <si>
    <t>VIŠAK / MANJAK + NETO FINANCIRANJE</t>
  </si>
  <si>
    <t xml:space="preserve">A. RAČUN PRIHODA I RASHODA </t>
  </si>
  <si>
    <t>A1. PRIHODI I RASHODI PREMA EKONOMSKOJ KLASIFIKACIJI</t>
  </si>
  <si>
    <t>BROJČANA OZNAKA I NAZIV</t>
  </si>
  <si>
    <t>PLAN 
2025.</t>
  </si>
  <si>
    <t>UKUPNO PRIHODI</t>
  </si>
  <si>
    <t>Prihodi poslovanja</t>
  </si>
  <si>
    <t>61</t>
  </si>
  <si>
    <t>Prihodi od poreza</t>
  </si>
  <si>
    <t>63</t>
  </si>
  <si>
    <t>Pomoći iz inozemstva (darovnice) i od subjekata unutar općeg proračuna</t>
  </si>
  <si>
    <t>64</t>
  </si>
  <si>
    <t>Prihodi od imovine</t>
  </si>
  <si>
    <t>65</t>
  </si>
  <si>
    <t>Prihodi od upravnih i administrativnih pristojbi, pristojbi po posebnim propisima i naknada</t>
  </si>
  <si>
    <t>66</t>
  </si>
  <si>
    <t>Prihodi od prodaje proizvoda i robe te pruženih usluga i prihodi od donacija</t>
  </si>
  <si>
    <t>67</t>
  </si>
  <si>
    <t>Prihodi iz nadležnog proračuna i od HZZO-a temeljem ugovornih obveza</t>
  </si>
  <si>
    <t>68</t>
  </si>
  <si>
    <t>Kazne, upravne mjere i ostali prihodi</t>
  </si>
  <si>
    <t>Prihodi od prodaje nefinancijske imovine</t>
  </si>
  <si>
    <t>71</t>
  </si>
  <si>
    <t>Prihodi od prodaje neproizvedene dugotrajne imovine</t>
  </si>
  <si>
    <t>72</t>
  </si>
  <si>
    <t>Prihodi od prodaje proizvedene dugotrajne imovine</t>
  </si>
  <si>
    <t>PROJEKCIJA 
2026.</t>
  </si>
  <si>
    <t>PROJEKCIJA 
2027.</t>
  </si>
  <si>
    <t>UKUPNO RASHODI</t>
  </si>
  <si>
    <t>Rashodi poslovanja</t>
  </si>
  <si>
    <t>Rashodi za zaposlene</t>
  </si>
  <si>
    <t>Materijalni rashodi</t>
  </si>
  <si>
    <t>Financijski rashodi</t>
  </si>
  <si>
    <t>Subvencije</t>
  </si>
  <si>
    <t>Pomoći dane u inozemstvo i unutar općeg proračuna</t>
  </si>
  <si>
    <t>Naknade građanima i kućanstvima na temelju osiguranja i druge naknade</t>
  </si>
  <si>
    <t>Rashodi za donacije, kazne, naknade šteta i kapitalne pomoći</t>
  </si>
  <si>
    <t>Rashodi za nabavu nefinancijske imovine</t>
  </si>
  <si>
    <t>Rashodi za nabavu neproizvedene dugotrajne imovine</t>
  </si>
  <si>
    <t>Rashodi za nabavu proizvedene dugotrajne imovine</t>
  </si>
  <si>
    <t>Plemeniti metali i ostale pohranjene vrijednosti</t>
  </si>
  <si>
    <t>Rashodi za nabavu proizvedene kratkotrajne imovine</t>
  </si>
  <si>
    <t>Rashodi za dodatna ulaganja na nefinancijskoj imovini</t>
  </si>
  <si>
    <t>A2. PRIHODI I RASHODI PREMA IZVORIMA FINANCIRANJA</t>
  </si>
  <si>
    <t>1 Opći prihodi i primici</t>
  </si>
  <si>
    <t>11 Opći prihodi i primici</t>
  </si>
  <si>
    <t>12 Sredstva učešća za pomoći</t>
  </si>
  <si>
    <t>3 Vlastiti prihodi</t>
  </si>
  <si>
    <t>31 Vlastiti prihodi</t>
  </si>
  <si>
    <t>4 Prihodi za posebne namjene</t>
  </si>
  <si>
    <t>41 Prihodi od igara na sreću</t>
  </si>
  <si>
    <t xml:space="preserve">43  Prihodi za posebne namjene </t>
  </si>
  <si>
    <t>5 Pomoći</t>
  </si>
  <si>
    <t xml:space="preserve"> 51 Pomoći EU</t>
  </si>
  <si>
    <t xml:space="preserve">52 Ostale pomoći </t>
  </si>
  <si>
    <t xml:space="preserve"> 552 Ostale pomoći </t>
  </si>
  <si>
    <t>559 Ostale refundacije iz sredstava EU</t>
  </si>
  <si>
    <t>561 Europski socijalni fond (ESF)</t>
  </si>
  <si>
    <t>563 Europski fond za regionalni razvoj (EFRR)</t>
  </si>
  <si>
    <t>573 Instrumenti Europskog gospodarskog prostora i ostali instrumenti</t>
  </si>
  <si>
    <t>581 Mehanizam za oporavak i otpornost</t>
  </si>
  <si>
    <t>6 Donacije</t>
  </si>
  <si>
    <t xml:space="preserve">61 Donacije </t>
  </si>
  <si>
    <t xml:space="preserve">63 Inozemne donacije </t>
  </si>
  <si>
    <t>7 Prihodi od prodaje ili zamjene nefinancijske imovine i naknade s naslova osiguranja</t>
  </si>
  <si>
    <t>71 Prihodi od nefin. imovine i nadoknade šteta s osnova osig.</t>
  </si>
  <si>
    <t>Primici od financijske imovine i zaduživanja</t>
  </si>
  <si>
    <t>Namjenski primitak - NPOO</t>
  </si>
  <si>
    <t>Namjenski primici -ostali</t>
  </si>
  <si>
    <t>EFOS</t>
  </si>
  <si>
    <t>FAZOS</t>
  </si>
  <si>
    <t>FERIT</t>
  </si>
  <si>
    <t>FTRR</t>
  </si>
  <si>
    <t>FDMZ</t>
  </si>
  <si>
    <t>FOZOS</t>
  </si>
  <si>
    <t>MATHOS</t>
  </si>
  <si>
    <t>FFOS</t>
  </si>
  <si>
    <t>GRAFOS</t>
  </si>
  <si>
    <t>KBF</t>
  </si>
  <si>
    <t>KIFOS</t>
  </si>
  <si>
    <t>MEFOS</t>
  </si>
  <si>
    <t>PRAVOS</t>
  </si>
  <si>
    <t>PTF</t>
  </si>
  <si>
    <t>AUKOS</t>
  </si>
  <si>
    <t>GISKO</t>
  </si>
  <si>
    <t>REKTORAT + ODJELI</t>
  </si>
  <si>
    <t>A. 4. RASHODI PREMA FUNKCIJSKOJ KLASIFIKACIJI</t>
  </si>
  <si>
    <t>BROJČANA OZNAKA</t>
  </si>
  <si>
    <t>NAZIV FUNKCIJSKE KLASIFIKACIJE</t>
  </si>
  <si>
    <t>UKUPNI RASHODI</t>
  </si>
  <si>
    <t>Opće javne usluge</t>
  </si>
  <si>
    <t>Izvršna i zakonodavna tijela, financijski i fiskalni poslovi, vanjski poslovi</t>
  </si>
  <si>
    <t>Inozemna ekonomska pomoć</t>
  </si>
  <si>
    <t>Opće usluge</t>
  </si>
  <si>
    <t>Osnovna istraživanja</t>
  </si>
  <si>
    <t>Istraživanje i razvoj: Opće javne usluge</t>
  </si>
  <si>
    <t>Opće javne usluge koje nisu drugdje svrstane</t>
  </si>
  <si>
    <t>Transakcije vezane uz javni dug</t>
  </si>
  <si>
    <t>Prijenosi općeg karaktera između različitih državnih razina</t>
  </si>
  <si>
    <t>Obrana</t>
  </si>
  <si>
    <t>Vojna obrana</t>
  </si>
  <si>
    <t>Civilna obrana</t>
  </si>
  <si>
    <t>Inozemna vojna pomoć</t>
  </si>
  <si>
    <t>Istraživanje i razvoj obrane</t>
  </si>
  <si>
    <t>Rashodi za obranu koji nisu drugdje svrstani</t>
  </si>
  <si>
    <t>Javni red i sigurnost</t>
  </si>
  <si>
    <t>Usluge policije</t>
  </si>
  <si>
    <t>Usluge protupožarne zaštite</t>
  </si>
  <si>
    <t>Sudovi</t>
  </si>
  <si>
    <t>Zatvori</t>
  </si>
  <si>
    <t>Istraživanje i razvoj: Javni red i sigurnost</t>
  </si>
  <si>
    <t>Rashodi za javni red i sigurnost koji nisu drugdje svrstani</t>
  </si>
  <si>
    <t>Ekonomski poslovi</t>
  </si>
  <si>
    <t>Opći ekonomski, trgovački i poslovi vezani uz rad</t>
  </si>
  <si>
    <t>Poljoprivreda, šumarstvo, ribarstvo i lov</t>
  </si>
  <si>
    <t>Gorivo i energija</t>
  </si>
  <si>
    <t>Rudarstvo, proizvodnja i građevinarstvo</t>
  </si>
  <si>
    <t>Promet</t>
  </si>
  <si>
    <t>Komunikacije</t>
  </si>
  <si>
    <t>Ostale industrije</t>
  </si>
  <si>
    <t>Istraživanje i razvoj: Ekonomski poslovi</t>
  </si>
  <si>
    <t>Ekonomski poslovi koji nisu drugdje svrstani</t>
  </si>
  <si>
    <t>Zaštita okoliša</t>
  </si>
  <si>
    <t>Gospodarenje otpadom</t>
  </si>
  <si>
    <t>Gospodarenje otpadnim vodama</t>
  </si>
  <si>
    <t>Smanjenje zagađivanja</t>
  </si>
  <si>
    <t>Zaštita bioraznolikosti i krajolika</t>
  </si>
  <si>
    <t>Istraživanje i razvoj: Zaštita okoliša</t>
  </si>
  <si>
    <t>Poslovi i usluge zaštite okoliša koji nisu drugdje svrstani</t>
  </si>
  <si>
    <t>Usluge unaprjeđenja stanovanja i zajednice</t>
  </si>
  <si>
    <t>Razvoj stanovanja</t>
  </si>
  <si>
    <t>Razvoj zajednice</t>
  </si>
  <si>
    <t>Opskrba vodom</t>
  </si>
  <si>
    <t>Ulična rasvjeta</t>
  </si>
  <si>
    <t>Istraživanje i razvoj stanovanja i komunalnih pogodnosti</t>
  </si>
  <si>
    <t>Rashodi vezani uz stanovanje i kom. pogodnosti koji nisu drugdje svrstani</t>
  </si>
  <si>
    <t>Zdravstvo</t>
  </si>
  <si>
    <t>Medicinski proizvodi, pribor i oprema</t>
  </si>
  <si>
    <t>Službe za vanjske pacijente</t>
  </si>
  <si>
    <t>Bolničke službe</t>
  </si>
  <si>
    <t>Službe javnog zdravstva</t>
  </si>
  <si>
    <t>Istraživanje i razvoj zdravstva</t>
  </si>
  <si>
    <t>Poslovi i usluge zdravstva koji nisu drugdje svrstani</t>
  </si>
  <si>
    <t>Rekreacija, kultura i religija</t>
  </si>
  <si>
    <t>Službe rekreacije i sporta</t>
  </si>
  <si>
    <t>Službe kulture</t>
  </si>
  <si>
    <t>Službe emitiranja i izdavanja</t>
  </si>
  <si>
    <t>Religijske i druge službe zajednice</t>
  </si>
  <si>
    <t>Istraživanje i razvoj rekreacije, kulture i religije</t>
  </si>
  <si>
    <t>Rashodi za rekreaciju, kulturu i religiju koji nisu drugdje svrstani</t>
  </si>
  <si>
    <t>Obrazovanje</t>
  </si>
  <si>
    <t>Predškolsko i osnovno obrazovanje</t>
  </si>
  <si>
    <t>Srednjoškolsko obrazovanje</t>
  </si>
  <si>
    <t>Poslije srednjoškolsko, ali ne visoko obrazovanje</t>
  </si>
  <si>
    <t>Visoka naobrazba</t>
  </si>
  <si>
    <t>Obrazovanje koje se ne može definirati po stupnju</t>
  </si>
  <si>
    <t>Dodatne usluge u obrazovanju</t>
  </si>
  <si>
    <t>Istraživanje i razvoj obrazovanja</t>
  </si>
  <si>
    <t>Usluge obrazovanja koje nisu drugdje svrstane</t>
  </si>
  <si>
    <t>Socijalna zaštita</t>
  </si>
  <si>
    <t>Bolest i invaliditet</t>
  </si>
  <si>
    <t>Starost</t>
  </si>
  <si>
    <t>Sljednici</t>
  </si>
  <si>
    <t>Obitelj i djeca</t>
  </si>
  <si>
    <t>Nezaposlenost</t>
  </si>
  <si>
    <t>Stanovanje</t>
  </si>
  <si>
    <t>Socijalna pomoć stanovništvu koje nije obuhvaćeno redovnim socijalnim programima</t>
  </si>
  <si>
    <t>Istraživanje i razvoj socijalne zaštite</t>
  </si>
  <si>
    <t>Aktivnosti socijalne zaštite koje nisu drugdje svrstane</t>
  </si>
  <si>
    <t>B. RAČUN FINANCIRANJA</t>
  </si>
  <si>
    <t>B1. RAČUN FINANCIRANJA PREMA EKONOMSKOJ KLASIFIKACIJI</t>
  </si>
  <si>
    <t>Primljeni povrati glavnica danih zajmova</t>
  </si>
  <si>
    <t>Primici od izdanih financijskih instrumenata - vrijednosnih papira</t>
  </si>
  <si>
    <t>Primici od prodaje financijskih instrumenata - dionica i udjela u glavnici</t>
  </si>
  <si>
    <t>Primici od zaduživanja</t>
  </si>
  <si>
    <t>Izdaci za financijsku imovinu i otplate zajmova</t>
  </si>
  <si>
    <t>Izdaci za dane zajmove i jamčevne pologe</t>
  </si>
  <si>
    <t>Izdaci za ulaganja u financijske instrumente - vrijednosne papire</t>
  </si>
  <si>
    <t>Izdaci za ulaganja financijske instrumente - dionice i udjele u glavnici</t>
  </si>
  <si>
    <t>Izdaci za otplatu glavnice primljenih kredita i zajmova</t>
  </si>
  <si>
    <t>Izdaci za otplatu glavnice za izdane financijske instrumente – vrijednosne papire</t>
  </si>
  <si>
    <t>B2. RAČUN FINANCIRANJA PREMA IZVORIMA FINANCIRANJA</t>
  </si>
  <si>
    <t>Račun</t>
  </si>
  <si>
    <t>UKUPNO PRIMICI</t>
  </si>
  <si>
    <t>43 Prihodi za posebne namjene</t>
  </si>
  <si>
    <t>81 Namjenski primici od zaduživanja</t>
  </si>
  <si>
    <t>810 Namjenski primici od zaduživanja</t>
  </si>
  <si>
    <t xml:space="preserve">UKUPNO IZDACI </t>
  </si>
  <si>
    <t>EU PODPROJEKTI - rashodi</t>
  </si>
  <si>
    <t>IZVOR
(odaberite)</t>
  </si>
  <si>
    <t>OPIS IZVORA</t>
  </si>
  <si>
    <t>Stavka
(odaberite)</t>
  </si>
  <si>
    <t>OPIS STAVKE</t>
  </si>
  <si>
    <t>AKTIVNOST/PODPROJEKT
(odaberite)</t>
  </si>
  <si>
    <t>OPIS AKTIVNOSTI</t>
  </si>
  <si>
    <t>FP</t>
  </si>
  <si>
    <t>Povećanje iznos u plusu /
smanjenje iznos u minusu</t>
  </si>
  <si>
    <t>NAZIV NOVOG PODPROJEKTA</t>
  </si>
  <si>
    <t xml:space="preserve">Vrijedi od: </t>
  </si>
  <si>
    <t xml:space="preserve">Vrijedi do: </t>
  </si>
  <si>
    <t>TKO JE UPLATITELJ SREDSTAVA ZA EU PROJEKT</t>
  </si>
  <si>
    <t>OPIS PODPROJEKTA</t>
  </si>
  <si>
    <t>Primatelj prijenosa</t>
  </si>
  <si>
    <t>Ustanova</t>
  </si>
  <si>
    <t>left3</t>
  </si>
  <si>
    <t>left2</t>
  </si>
  <si>
    <t>mid</t>
  </si>
  <si>
    <t>left1</t>
  </si>
  <si>
    <t>NOVI PODPROJEKT</t>
  </si>
  <si>
    <t>IZVOR</t>
  </si>
  <si>
    <t>Plaće za redovan rad</t>
  </si>
  <si>
    <t>AKTIVNOST</t>
  </si>
  <si>
    <t>Opći prihodi i primici</t>
  </si>
  <si>
    <t>Plaće u naravi</t>
  </si>
  <si>
    <t>Sredstva učešća za pomoći</t>
  </si>
  <si>
    <t>Plaće za prekovremeni rad</t>
  </si>
  <si>
    <t>Vlastiti prihodi</t>
  </si>
  <si>
    <t>Plaće za posebne uvjete rada</t>
  </si>
  <si>
    <t>A676072.001</t>
  </si>
  <si>
    <t>ERASMUS PLUS-PROFFORMANCE-RAZVOJ SUSTAVA OCJENJIVANJA RADA I NAGRAĐIVANJA PROFESORA NA VISOKIM UČILIŠTIMA</t>
  </si>
  <si>
    <t>Prihodi od igara na sreću</t>
  </si>
  <si>
    <t>Ostali rashodi za zaposlene</t>
  </si>
  <si>
    <t>A676072.002</t>
  </si>
  <si>
    <t>ERASMUS PLUS-AKTIVNOSTI SURADNIČKOG UČENJA I RESURSI ZA POTPORU NAČELA I SMJERNICA ZA SOCIJALNU DIMENZIJU</t>
  </si>
  <si>
    <t>Ostali prihodi za posebne namjene</t>
  </si>
  <si>
    <t>Doprinosi za obvezno zdravstveno osiguranje</t>
  </si>
  <si>
    <t>A676072.003</t>
  </si>
  <si>
    <t>ERASMUS PLUS-EUROPSKO ISTRAŽIVANJE PRAĆENJA OSOBA S DIPLOMOM (GT-HRVATSKA)</t>
  </si>
  <si>
    <t>Pomoći EU</t>
  </si>
  <si>
    <t>Službena putovanja</t>
  </si>
  <si>
    <t>A676072.004</t>
  </si>
  <si>
    <t>ERASMUS PLUS-HAND IN HAND-OSNAŽIVANJE NASTAVNIKA DILJEM EUROPE</t>
  </si>
  <si>
    <t>Ostale pomoći</t>
  </si>
  <si>
    <t>Naknade za prijevoz, za rad na terenu i odvojeni život</t>
  </si>
  <si>
    <t>A676072.005</t>
  </si>
  <si>
    <t>ERASMUS PLUS-BAQUAL-BOLJE AKADEMSKE KVALIFIKACIJE KROZ OSIGURAVANJE KVALITETE</t>
  </si>
  <si>
    <t>A679071.005</t>
  </si>
  <si>
    <t>Švicarski instrument</t>
  </si>
  <si>
    <t>Stručno usavršavanje zaposlenika</t>
  </si>
  <si>
    <t>K578051.001</t>
  </si>
  <si>
    <t>Znanstveno i tehnologijsko predviđanje</t>
  </si>
  <si>
    <t>Ostale refundacije iz pomoći EU</t>
  </si>
  <si>
    <t>Ostale naknade troškova zaposlenima</t>
  </si>
  <si>
    <t>K578051.002</t>
  </si>
  <si>
    <t>Ulaganje u znanost i inovacije (SIIF)</t>
  </si>
  <si>
    <t>Europski socijalni fond (ESF)</t>
  </si>
  <si>
    <t>Uredski materijal i ostali materijalni rashodi</t>
  </si>
  <si>
    <t>K578051.003</t>
  </si>
  <si>
    <t>Jačanje kapaciteta za istraživanje, razvoj i inovacije (STRIP)</t>
  </si>
  <si>
    <t>Europski fond za regionalni razvoj (ERDF)</t>
  </si>
  <si>
    <t>Materijal i sirovine</t>
  </si>
  <si>
    <t>K578051.004</t>
  </si>
  <si>
    <t>Ulaganje u organizacijsku reformu i infrastrukturu sektora istraživanja, razvoja i inovacija</t>
  </si>
  <si>
    <t>Instrumenti Europskog gospodarskog prostora i ostali instrumenti</t>
  </si>
  <si>
    <t>Energija</t>
  </si>
  <si>
    <t>K578051.005</t>
  </si>
  <si>
    <t>Veliki projekt: ˝Dječji centar za translacijsku medicinu˝ Dječje bolnice Srebrnjak</t>
  </si>
  <si>
    <t>Mehanizam za oporavak i otpornost</t>
  </si>
  <si>
    <t>Materijal i dijelovi za tekuće i investicijsko održavanje</t>
  </si>
  <si>
    <t>K578051.008</t>
  </si>
  <si>
    <t>Poziv Centri kompetencija</t>
  </si>
  <si>
    <t>A679071.101</t>
  </si>
  <si>
    <t xml:space="preserve"> Inozemne donacije </t>
  </si>
  <si>
    <t>Vojna sredstva za jednokratnu upotrebu</t>
  </si>
  <si>
    <t>K676068.001</t>
  </si>
  <si>
    <t>MZO-Vrhunska istraživanja Znanstvenih centara izvrsnosti</t>
  </si>
  <si>
    <t>Prihodi od nefin. imovine i nadoknade štete s osnova osig.</t>
  </si>
  <si>
    <t>Službena, radna i zaštitna odjeća i obuća</t>
  </si>
  <si>
    <t>K676068.002</t>
  </si>
  <si>
    <t>MZO-HORIZON EUROPE</t>
  </si>
  <si>
    <t>Usluge telefona, pošte i prijevoza</t>
  </si>
  <si>
    <t>K676068.004</t>
  </si>
  <si>
    <t>MZO-Tehnička pomoć OP ULJP 2021.-2027.</t>
  </si>
  <si>
    <t>A679071.065</t>
  </si>
  <si>
    <t>Usluge tekućeg i investicijskog održavanja</t>
  </si>
  <si>
    <t>K733067.016</t>
  </si>
  <si>
    <t>Dodjela stipendija  studentima u socio-ekonomski nepovoljnom položaju</t>
  </si>
  <si>
    <t>Namjenski primici od inozemnog zaduživanja</t>
  </si>
  <si>
    <t>Usluge promidžbe i informiranja</t>
  </si>
  <si>
    <t>K733067.017</t>
  </si>
  <si>
    <t>Daljnja provedba CKR - izrada predmetnih kurikuluma posebnih programa za učenike s teškoćama u razvoju i studijskih programa iz sektora odgoja i obrazovanja</t>
  </si>
  <si>
    <t>Komunalne usluge</t>
  </si>
  <si>
    <t>K733067.019</t>
  </si>
  <si>
    <t>Potpora tijelima za unaprjeđenje HKO-a i promicanje jednakog pristupa kvalitetnom i uključivom obrazovanju i osposobljavanju</t>
  </si>
  <si>
    <t>Zakupnine i najamnine</t>
  </si>
  <si>
    <t>K733067.021</t>
  </si>
  <si>
    <t>Osiguravanje pomoćnika u nastavi i stručnih komunikacijskih posrednika učenicima s teškoćama u razvoju u osnovnoškolskim i srednjoškolskim odgojno-obrazovnim ustanovama</t>
  </si>
  <si>
    <t>Zdravstvene i veterinarske usluge</t>
  </si>
  <si>
    <t>K818050.008</t>
  </si>
  <si>
    <t>Razvoj, unapređenje i provedba stručne prakse u visokom obrazovanju</t>
  </si>
  <si>
    <t>Intelektualne i osobne usluge</t>
  </si>
  <si>
    <t>K818050.009</t>
  </si>
  <si>
    <t>Sufinanciranje troškova uključivanja djece  u socio-ekonomski nepovoljnoj situaciji u predškolske ustanove</t>
  </si>
  <si>
    <t>Računalne usluge</t>
  </si>
  <si>
    <t>K818050.011</t>
  </si>
  <si>
    <t>Uspostava regionalnih centara kompetencija u strukovnom obrazovanju u odabranim sektorima</t>
  </si>
  <si>
    <t>Ostale usluge</t>
  </si>
  <si>
    <t>K818050.023</t>
  </si>
  <si>
    <t>MZO Tehnička pomoć OP ULJP faza I</t>
  </si>
  <si>
    <t>Naknade troškova osobama izvan radnog odnosa</t>
  </si>
  <si>
    <t>K818050.024</t>
  </si>
  <si>
    <t>Informatizacija procesa i uspostava cjelovite elektroničke usluge upisa u odgojne i obrazovne ustanove</t>
  </si>
  <si>
    <t>Naknade za rad predstavničkih i izvršnih tijela, povjerensta</t>
  </si>
  <si>
    <t>K818050.026</t>
  </si>
  <si>
    <t>Osiguravanje pomoćnika u nastavi i stručnih komunikacijskih posrednika učenicima s teškoćama u razvoju u osnovnoškolskim i srednjoškolskim odgojno-obrazovnim ustanovama - faza IV</t>
  </si>
  <si>
    <t>Premije osiguranja</t>
  </si>
  <si>
    <t>A679071.001</t>
  </si>
  <si>
    <t>ERASMUS+ projekt razvijanja i certificiranja nastavnog plana obrazovnog modula logistike na diplomskim studijima Sveučilišta u Osijeku</t>
  </si>
  <si>
    <t>Reprezentacija</t>
  </si>
  <si>
    <t>A679071.002</t>
  </si>
  <si>
    <t>ERASMUS+ projekt uvođenja novog kolegija u nastavni plan i program Ekonomskog fakulteta u Osijeku</t>
  </si>
  <si>
    <t xml:space="preserve">  Reprezentacija</t>
  </si>
  <si>
    <t>A679071.003</t>
  </si>
  <si>
    <t>ERASMUS+ projekt unaprjeđenja i promicanja telekomunikacijskog inženjeringa</t>
  </si>
  <si>
    <t>Članarine i norme</t>
  </si>
  <si>
    <t>A679071.004</t>
  </si>
  <si>
    <t>ERASMUS + Ključna mjera 2: suradnja za inovacije i razmjena dobre prakse - e-ProfEng</t>
  </si>
  <si>
    <t>Pristojbe i naknade</t>
  </si>
  <si>
    <t>ERASMUS+ projekt individualne mobilnosti nastavnog i nenastavnog osoblja kroz boravak na inozemnim ustanovama</t>
  </si>
  <si>
    <t>Troškovi sudskih postupaka</t>
  </si>
  <si>
    <t>A679071.006</t>
  </si>
  <si>
    <t>ERASMUS+ projekt međukulturalne razmjene stručnih znanja u građevinarstvu</t>
  </si>
  <si>
    <t>Ostali nespomenuti rashodi poslovanja</t>
  </si>
  <si>
    <t>A679071.007</t>
  </si>
  <si>
    <t>ERASMUS+ projekt razvijanja pedagoških vještina kroz boravak na inozemnim ustanovama</t>
  </si>
  <si>
    <t>Kamate za izdane trezorske zapise</t>
  </si>
  <si>
    <t>A679071.008</t>
  </si>
  <si>
    <t>Projekt energetske obnove zgrade - Strojarski fakultet Slavonski Brod</t>
  </si>
  <si>
    <t>Kamate za primljene kredite i zajmove od kreditnih i ostalih</t>
  </si>
  <si>
    <t>A679071.009</t>
  </si>
  <si>
    <t>IPA AGRICULTURAL WASTE projekt poboljšanja konkurentnosti regionalnih ekonomskih subjekata u prekograničnom području</t>
  </si>
  <si>
    <t>A679071.010</t>
  </si>
  <si>
    <t>INTERREG IPA Ozelenjivanje gradova</t>
  </si>
  <si>
    <t>Kamate za primljene zajmove od trgovačkih društava i obrtnik</t>
  </si>
  <si>
    <t>A679071.011</t>
  </si>
  <si>
    <t>ARDENT-Unapređenje ruralnog razvoja kroz poduzetničko obrazovanje za odrasle</t>
  </si>
  <si>
    <t>Bankarske usluge i usluge platnog prometa</t>
  </si>
  <si>
    <t>A679071.012</t>
  </si>
  <si>
    <t>EUFams II - Olakšavanje prekograničnog obiteljskog života</t>
  </si>
  <si>
    <t>Negativne tečajne razlike i razlike zbog primjene valutne kl</t>
  </si>
  <si>
    <t>A679071.013</t>
  </si>
  <si>
    <t>Zaštita otmičnih majki u postupku za povratak: Raskrižje između nasilja u obitelji i roditeljskog otmica djeteta</t>
  </si>
  <si>
    <t>Zatezne kamate</t>
  </si>
  <si>
    <t>A679071.014</t>
  </si>
  <si>
    <t>INTERREG IPA CBC Hrvatska - Srbija</t>
  </si>
  <si>
    <t>Ostali nespomenuti financijski rashodi</t>
  </si>
  <si>
    <t>A679071.015</t>
  </si>
  <si>
    <t>HKO-ELE- Primjena Hrvatskog kvalifikacijskog okvira za sveučilišne studijske programe u području elektrotehnike</t>
  </si>
  <si>
    <t>Subvencije kreditnim i ostalim financijskim institucijama u</t>
  </si>
  <si>
    <t>A679071.016</t>
  </si>
  <si>
    <t>INTERREG SeNs Wetlands</t>
  </si>
  <si>
    <t>Subvencije trgovačkim društvima u javnom sektoru</t>
  </si>
  <si>
    <t>A679071.017</t>
  </si>
  <si>
    <t>INTERREG Rescue</t>
  </si>
  <si>
    <t>Subvencije trgovačkim društvima izvan javnog sektora</t>
  </si>
  <si>
    <t>A679071.018</t>
  </si>
  <si>
    <t>ERAMCA-Procjena ekološkog rizika i ublažavanje imovine kulturne baštine u Srednjoj Aziji</t>
  </si>
  <si>
    <t>Subvencije trgovačkim društvima, zadrugama, poljoprivrednici</t>
  </si>
  <si>
    <t>A679071.019</t>
  </si>
  <si>
    <t>Znanstveni centar izvrsnosti personalizirana briga o zdravlju</t>
  </si>
  <si>
    <t>Tekuće pomoći inozemnim vladama</t>
  </si>
  <si>
    <t>A679071.020</t>
  </si>
  <si>
    <t>IPA INTERREG CBC</t>
  </si>
  <si>
    <t>Tekuće pomoći međunarodnim organizacijama te institucijama i</t>
  </si>
  <si>
    <t>A679071.021</t>
  </si>
  <si>
    <t>Potpora za očuvanje, održivo korištenje i razvoj genetskih izvora u poljoprivredi</t>
  </si>
  <si>
    <t>Tekuće pomoći unutar općeg proračuna</t>
  </si>
  <si>
    <t>A679071.022</t>
  </si>
  <si>
    <t>Izvrsnost i učinkovitost u visokom obrazovanju u polju ekonomije (E4)</t>
  </si>
  <si>
    <t>Kapitalne pomoći unutar općeg proračuna</t>
  </si>
  <si>
    <t>A679071.023</t>
  </si>
  <si>
    <t>Unaprjeđenje kvalitete studiranja na pravnim fakultetima u Hrvatskoj</t>
  </si>
  <si>
    <t>Tekuće pomoći proračunskim korisnicima drugih proračuna</t>
  </si>
  <si>
    <t>A679071.024</t>
  </si>
  <si>
    <t>Projekt razvoja karijere mladih istraživača - izobrazba novih doktora znanosti</t>
  </si>
  <si>
    <t>Kapitalne pomoći proračunskim korisnicima drugih proračuna</t>
  </si>
  <si>
    <t>A679071.025</t>
  </si>
  <si>
    <t>IRI PROJEKT - AGROSIMPA</t>
  </si>
  <si>
    <t>Tekuće pomoći temeljem prijenosa EU sredstava</t>
  </si>
  <si>
    <t>A679071.026</t>
  </si>
  <si>
    <t>IPA INTERREG CBC ESTABLISHING DEVELOPMENT OF SUSTAINABLE CROSS BORDER CLUSTERS</t>
  </si>
  <si>
    <t>Kapitalne pomoći temeljem prijenosa EU sredstava</t>
  </si>
  <si>
    <t>A679071.027</t>
  </si>
  <si>
    <t>APPLERESIST</t>
  </si>
  <si>
    <t>Tekući prijenosi između proračunskih korisnika istog proraču</t>
  </si>
  <si>
    <t>A679071.028</t>
  </si>
  <si>
    <t>BIO4FEED PARTNER</t>
  </si>
  <si>
    <t>Kapitalni prijenosi između proračunskih korisnika istog pror</t>
  </si>
  <si>
    <t>A679071.029</t>
  </si>
  <si>
    <t>AGROEKOTEH HAPIH</t>
  </si>
  <si>
    <t>A679071.030</t>
  </si>
  <si>
    <t>ERASMUS K2 - FAKULTET AGROBIOTEHNIČKIH ZNANOSTI OSIJEK</t>
  </si>
  <si>
    <t>A679071.031</t>
  </si>
  <si>
    <t>TRAIN -CE-FOOD</t>
  </si>
  <si>
    <t>Naknade građ. i kuć. u novcu-neposr. ili putem ust.izvan js</t>
  </si>
  <si>
    <t>A679071.032</t>
  </si>
  <si>
    <t>HARISA</t>
  </si>
  <si>
    <t>Naknade građ. i kuć. u naravi-neposr. ili putem ust.izvan js</t>
  </si>
  <si>
    <t>A679071.033</t>
  </si>
  <si>
    <t>HKO na razini visokog obrazovanja</t>
  </si>
  <si>
    <t>Naknade građanima i kućanstvima u novcu - putem ustanova u j</t>
  </si>
  <si>
    <t>A679071.034</t>
  </si>
  <si>
    <t>Jean Monnet Module  Language and EU Law Excellence</t>
  </si>
  <si>
    <t>Naknade građanima i kućanstvima u naravi - putem ustanova u</t>
  </si>
  <si>
    <t>A679071.035</t>
  </si>
  <si>
    <t>ICT u poljoprivrednim znanostima</t>
  </si>
  <si>
    <t>Naknade građanima i kućanstvima na temelju osiguranja iz EU</t>
  </si>
  <si>
    <t>A679071.036</t>
  </si>
  <si>
    <t>ERASMUS+GAMe based learning in MAthematics</t>
  </si>
  <si>
    <t>Naknade građanima i kućanstvima u novcu</t>
  </si>
  <si>
    <t>A679071.037</t>
  </si>
  <si>
    <t>EU Contemporary Puppetry Critical Platform</t>
  </si>
  <si>
    <t>Naknade građanima i kućanstvima u naravi</t>
  </si>
  <si>
    <t>A679071.038</t>
  </si>
  <si>
    <t>Istraživanje i razvoj inovativne funkcionalne hrane za pčele radi povećanja efikasnosti globalne pčelarske proizvodnje.</t>
  </si>
  <si>
    <t>Naknade građanima i kućanstvima iz EU sredstava</t>
  </si>
  <si>
    <t>A679071.039</t>
  </si>
  <si>
    <t>Bioproscpecting Jadranskog mora</t>
  </si>
  <si>
    <t>Tekuće donacije u novcu</t>
  </si>
  <si>
    <t>A679071.040</t>
  </si>
  <si>
    <t>Internacionalizacija visokog obrazovanja - razvoj studijskih programa na stranim jezicima u prioritetnim područjima i združenih studija</t>
  </si>
  <si>
    <t>Tekuće donacije u naravi</t>
  </si>
  <si>
    <t>A679071.041</t>
  </si>
  <si>
    <t>Generation Peace: Children, Conflict and Competing Identities in Europe</t>
  </si>
  <si>
    <t>Tekuće donacije iz EU sredstava</t>
  </si>
  <si>
    <t>A679071.042</t>
  </si>
  <si>
    <t>Interpreting Child-Centredness to support Quality and Diversity in Early Childhood Education and Care</t>
  </si>
  <si>
    <t>Kapitalne donacije neprofitnim organizacijama</t>
  </si>
  <si>
    <t>A679071.043</t>
  </si>
  <si>
    <t>Helping Kids! Promoting Positive Intergroup Relations and Peacebuilding in Divided Societies</t>
  </si>
  <si>
    <t>Naknade šteta pravnim i fizičkim osobama</t>
  </si>
  <si>
    <t>A679071.044</t>
  </si>
  <si>
    <t>Mobility and Inclusion in Multilingual Europe</t>
  </si>
  <si>
    <t>Penali, ležarine i drugo</t>
  </si>
  <si>
    <t>A679071.045</t>
  </si>
  <si>
    <t>Kompetencijski standardi nastavnika, pedagoga i mentora</t>
  </si>
  <si>
    <t>Naknade šteta zaposlenicima</t>
  </si>
  <si>
    <t>A679071.046</t>
  </si>
  <si>
    <t>Ugovorene kazne i ostale naknade šteta</t>
  </si>
  <si>
    <t>A679071.047</t>
  </si>
  <si>
    <t>ERASMUS+ STRATEŠKO PARTNERSTVO INSPIRED -  Innovative Solutions for Practicallity and Impact in Refugee and Migration Oriented Education (agreement no. 2017-1-HR01-KA203-035359)</t>
  </si>
  <si>
    <t>Ostale kazne</t>
  </si>
  <si>
    <t>A679071.048</t>
  </si>
  <si>
    <t>Treasure- OBZOR 2020 (Obzor 2020- horizon projket TreasureDiversity of local pig breeds and production systems for high quality traditional products and sustainable pork chains"Ugovaratelj Kmetijski institut Slovenije)</t>
  </si>
  <si>
    <t>Kapitalne pomoći kreditnim i ostalim financijskim institucijama te trgovačkim društvima u javnom sektoru</t>
  </si>
  <si>
    <t>A679071.049</t>
  </si>
  <si>
    <t>Digital Education for Crisis Situations: Times when there is no alternative (DECriS)</t>
  </si>
  <si>
    <t>Kapitalne pomoći kreditnim i ostalim financijskim institucijama te trgovačkim društvima i zadrugama izvan javnog sektora</t>
  </si>
  <si>
    <t>A679071.050</t>
  </si>
  <si>
    <t>HRZZ Vlakna i proteini kao osnova za razvoj novih bioaktivnih dodataka hrani (ESF)</t>
  </si>
  <si>
    <t>Kapitalne pomoći poljoprivrednicima i obrtnicima</t>
  </si>
  <si>
    <t>A679071.051</t>
  </si>
  <si>
    <t>CUVid – Curriculum Video Erasmus +</t>
  </si>
  <si>
    <t>Zemljište</t>
  </si>
  <si>
    <t>A679071.052</t>
  </si>
  <si>
    <t>Modern logistics learning: Certified module on master study level</t>
  </si>
  <si>
    <t>Ostala prirodna materijalna imovina</t>
  </si>
  <si>
    <t>A679071.053</t>
  </si>
  <si>
    <t>VIRTUALS - VIRTUAL VISITING PROFESSORS ERASMUS +</t>
  </si>
  <si>
    <t>Koncesije</t>
  </si>
  <si>
    <t>A679071.054</t>
  </si>
  <si>
    <t>CroViZone  - Prilagodba vinogradarskih zona RH klimatskim promjenama Operativni program Konkurentnost i kohezija</t>
  </si>
  <si>
    <t>Licence</t>
  </si>
  <si>
    <t>A679071.055</t>
  </si>
  <si>
    <t>Istraživanje i razvoj samoizbijajućeg betona za 3D printer s dodatkom pepela</t>
  </si>
  <si>
    <t>Ostala prava</t>
  </si>
  <si>
    <t>A679071.056</t>
  </si>
  <si>
    <t>Erasmus + 'Time to Become Digital in Law - DIGinLAW</t>
  </si>
  <si>
    <t>Ostala nematerijalna imovina</t>
  </si>
  <si>
    <t>A679071.057</t>
  </si>
  <si>
    <t>EU PLATFORMA SUVREMENOG LUTKARSTVA</t>
  </si>
  <si>
    <t>Stambeni objekti</t>
  </si>
  <si>
    <t>A679071.058</t>
  </si>
  <si>
    <t>CSI: CustomDigiTeach-društveni utjecaj prilagođenim formatima poučavanja</t>
  </si>
  <si>
    <t>Poslovni objekti</t>
  </si>
  <si>
    <t>A679071.059</t>
  </si>
  <si>
    <t>VirtuOS-uspostava regionalnog centra kompetentnosti u sektoru turizma i ugostiteljstva</t>
  </si>
  <si>
    <t>Ceste, željeznice i ostali prometni objekti</t>
  </si>
  <si>
    <t>A679071.060</t>
  </si>
  <si>
    <t>HRZZ PROJEKT -DOKTORANDI BIOTEHNIČKIH ZNANOSTI</t>
  </si>
  <si>
    <t>Ostali građevinski objekti</t>
  </si>
  <si>
    <t>A679071.061</t>
  </si>
  <si>
    <t>DATACROSS–Napredne metode i tehnologije u znanosti o podacima i kooperativnim sustavima</t>
  </si>
  <si>
    <t>Uredska oprema i namještaj</t>
  </si>
  <si>
    <t>A679071.062</t>
  </si>
  <si>
    <t>EUROCC - konzorcijski sporazum o suradnji (EuroHPC) na projektu stvaranja nacionalnih centara kompetencije</t>
  </si>
  <si>
    <t>Komunikacijska oprema</t>
  </si>
  <si>
    <t>A679071.063</t>
  </si>
  <si>
    <t>Erasmus+DECriS European Summer School on Information Science 2021</t>
  </si>
  <si>
    <t>Oprema za održavanje i zaštitu</t>
  </si>
  <si>
    <t>A679071.064</t>
  </si>
  <si>
    <t>RCK VirtuOS-regionalni centri kompetentnosti (RCK) u sektoru turizma i ugostiteljstva</t>
  </si>
  <si>
    <t>Medicinska i laboratorijska oprema</t>
  </si>
  <si>
    <t>Prilagodba mjera kontrole populacije komaraca zbog klimatskih promjena u RH</t>
  </si>
  <si>
    <t>Instrumenti, uređaji i strojevi</t>
  </si>
  <si>
    <t>A679071.066</t>
  </si>
  <si>
    <t>Sportska i glazbena oprema</t>
  </si>
  <si>
    <t>A679071.067</t>
  </si>
  <si>
    <t>APPLERESIST-Genetska otpornost jabuke</t>
  </si>
  <si>
    <t>Uređaji, strojevi i oprema za ostale namjene</t>
  </si>
  <si>
    <t>A679071.068</t>
  </si>
  <si>
    <t>TANDEM+ EIT HEI</t>
  </si>
  <si>
    <t>Prijevozna sredstva u cestovnom prometu</t>
  </si>
  <si>
    <t>A679071.069</t>
  </si>
  <si>
    <t>EUFORIA-EIT Urban Mobility BP2021</t>
  </si>
  <si>
    <t>Prijevozna sredstva u pomorskom i riječnom prometu</t>
  </si>
  <si>
    <t>A679071.070</t>
  </si>
  <si>
    <t>ERASMUS K2</t>
  </si>
  <si>
    <t>Knjige</t>
  </si>
  <si>
    <t>A679071.071</t>
  </si>
  <si>
    <t>Istraživanje i razvoj inovativnih drvnih zidnih obloga, pregradnih i nosivih zidova za održivu gradnju u poduzeću Spačva d.d. KK.01.2.1.0244</t>
  </si>
  <si>
    <t>Umjetnička djela (izložena u galerijama, muzejima i slično)</t>
  </si>
  <si>
    <t>A679071.072</t>
  </si>
  <si>
    <t>Istraživanje i razvoj samozbijajućeg betona i betona za 3D printer sa dodatkom biopepela, šifra KK.01.2.1.02.0055.</t>
  </si>
  <si>
    <t>Ostale nespomenute izložbene vrijednosti</t>
  </si>
  <si>
    <t>A679071.073</t>
  </si>
  <si>
    <t>Partnership for Virtual Laboratories in Civil Engineering - PARFORCE (pr. broj: 2020-1-DE01-KA226-HE-005783)</t>
  </si>
  <si>
    <t>Višegodišnji nasadi</t>
  </si>
  <si>
    <t>A679071.074</t>
  </si>
  <si>
    <t>Osnovno stado</t>
  </si>
  <si>
    <t>A679071.075</t>
  </si>
  <si>
    <t>Ulaganja u računalne programe</t>
  </si>
  <si>
    <t>A679071.076</t>
  </si>
  <si>
    <t>HEAL-IN-ONE</t>
  </si>
  <si>
    <t>Umjetnička, literarna i znanstvena djela</t>
  </si>
  <si>
    <t>A679071.077</t>
  </si>
  <si>
    <t>TANDEM+ (Transformation, Acceleration, Networking, Development, Entrepreneurial education and Mentoring+)</t>
  </si>
  <si>
    <t>Ostala nematerijalna proizvedena imovina</t>
  </si>
  <si>
    <t>A679071.078</t>
  </si>
  <si>
    <t>EUFORIA - Education Framework for Urban Resilience Innovation Activities</t>
  </si>
  <si>
    <t>Pohranjene knjige, umjetnička djela i slične vrijednosti</t>
  </si>
  <si>
    <t>A679071.079</t>
  </si>
  <si>
    <t>South and East European Competition Law Center of Excellence - Jean Monnet Competition Law COE - prof. Akšamović</t>
  </si>
  <si>
    <t>Strateške zalihe</t>
  </si>
  <si>
    <t>A679071.080</t>
  </si>
  <si>
    <t>Umrežani stacionarni baterijski spremnici energija USBSE</t>
  </si>
  <si>
    <t>Dodatna ulaganja na građevinskim objektima</t>
  </si>
  <si>
    <t>A679071.081</t>
  </si>
  <si>
    <t>„ REsearch-based teaching for life-long LEARNing“ (RELEARN)</t>
  </si>
  <si>
    <t>Dodatna ulaganja na postrojenjima i opremi</t>
  </si>
  <si>
    <t>A679071.082</t>
  </si>
  <si>
    <t>DATACROSS – Napredne metode i tehnologije u znanosti o podacima i kooperativnim sustavima</t>
  </si>
  <si>
    <t>Dodatna ulaganja na prijevoznim sredstvima</t>
  </si>
  <si>
    <t>A679071.083</t>
  </si>
  <si>
    <t>Istraživanje utjecaja metalnih promotora rijetkih zemalja i stupnja uređenja na redoks svojstva sustava CeO2-ZrO2</t>
  </si>
  <si>
    <t>Dodatna ulaganja za ostalu nefinancijsku imovinu</t>
  </si>
  <si>
    <t>A679071.084</t>
  </si>
  <si>
    <t>Dani zajmovi neprofitnim organizacijama, građanima i kućanst</t>
  </si>
  <si>
    <t>A679071.085</t>
  </si>
  <si>
    <t>EYES HEARTS HANDS Urban Revolution</t>
  </si>
  <si>
    <t>Otplata glavnice primljenih kredita od tuzemnih kreditnih in</t>
  </si>
  <si>
    <t>A679071.086</t>
  </si>
  <si>
    <t>Documenting chardak house for preserving endangered wooden structure along Drava and Danube rivers in Croatia EWAP2010LG</t>
  </si>
  <si>
    <t>Dani zajmovi neprofitnim organizacijama, građanima i kućanstvima u tuzemstvu</t>
  </si>
  <si>
    <t>A679071.087</t>
  </si>
  <si>
    <t>Intelligent Methods for Structures, Elements and Materials</t>
  </si>
  <si>
    <t>Dani zajmovi neprofitnim organizacijama, građanima i kućanstvima u inozemstvu</t>
  </si>
  <si>
    <t>A679071.088</t>
  </si>
  <si>
    <t>ERASMUS + 2022-1-RO01-KA220-HED-000088958</t>
  </si>
  <si>
    <t>Dani zajmovi trgovačkim društvima u javnom sektoru</t>
  </si>
  <si>
    <t>A679071.089</t>
  </si>
  <si>
    <t>ERASMUS +  KA220-HED 000089900</t>
  </si>
  <si>
    <t>Izdaci za depozite u kreditnim i ostalim financijskim institucijama - tuzemni</t>
  </si>
  <si>
    <t>A679071.090</t>
  </si>
  <si>
    <t>Erasmus + 2021-1- RS01-KA220-HED 000032054 HEAL-IN-ONE</t>
  </si>
  <si>
    <t xml:space="preserve">Izdaci za jamčevne pologe </t>
  </si>
  <si>
    <t>A679071.091</t>
  </si>
  <si>
    <t>ERAMUS EDU-2022-CBHE 101082564</t>
  </si>
  <si>
    <t>Otplata glavnice primljenih kredita od kreditnih institucija u javnom sektoru</t>
  </si>
  <si>
    <t>A679071.092</t>
  </si>
  <si>
    <t>BeeGuards HORIZON -CL6-2022- BIODIV-02</t>
  </si>
  <si>
    <t>Otplata glavnice primljenih zajmova od trgovačkih društava u javnom sektoru</t>
  </si>
  <si>
    <t>A679071.093</t>
  </si>
  <si>
    <t>PARTNERSTVO NA PRIMA PROJEKTU SAFEGUARDING AGROECOSYSTEM RESILIENCE UNDER CLIMATE CHANGE THROUGH EFFICIENT POLLINATION AND SUSTAINABLE BEEKEEPING SAFE AGROBEE</t>
  </si>
  <si>
    <t>Otplata glavnice primljenih kredita od tuzemnih kreditnih institucija izvan javnog sektora</t>
  </si>
  <si>
    <t>A679071.094</t>
  </si>
  <si>
    <t>BILATERALA HRVATSKA -NORVEŠKA</t>
  </si>
  <si>
    <t>Otplata glavnice primljenih zajmova od ostalih tuzemnih financijskih institucija izvan javnog sektora</t>
  </si>
  <si>
    <t>A679071.095</t>
  </si>
  <si>
    <t>Life projekt (MURA-DRAVA-DUNAV)</t>
  </si>
  <si>
    <t>Otplata glavnice primljenih zajmova od tuzemnih trgovačkih društava izvan javnog sektora</t>
  </si>
  <si>
    <t>A679071.096</t>
  </si>
  <si>
    <t>European Climate Initiative EUKI</t>
  </si>
  <si>
    <t>Otplata glavnice primljenih zajmova od županijskih proračuna</t>
  </si>
  <si>
    <t>A679071.097</t>
  </si>
  <si>
    <t>BAS4SC - Business Analytics Skills for the Future-proof Supply Chains</t>
  </si>
  <si>
    <t>A679071.098</t>
  </si>
  <si>
    <t>European support for children at risk of poverty (EU-SHINE)</t>
  </si>
  <si>
    <t>A679071.099</t>
  </si>
  <si>
    <t>European Union and Gender Equality (EUGEquality)</t>
  </si>
  <si>
    <t>A679071.100</t>
  </si>
  <si>
    <t>REGIONALNI ZNANSTVENI CENTAR PANONSKE HRVATSKE 04-UBS-Š-0619/22-14</t>
  </si>
  <si>
    <t>HORIZON-MISS-2022-OCEAN-01-101112736 Restore4Life</t>
  </si>
  <si>
    <t>A679071.102</t>
  </si>
  <si>
    <t>NEWAVES</t>
  </si>
  <si>
    <t>A679072.001</t>
  </si>
  <si>
    <t>ERASMUS+ projekt razvoja prometnih modaliteta kod trajekata i putničkih brodova</t>
  </si>
  <si>
    <t>A679072.002</t>
  </si>
  <si>
    <t>INTERREG DIGILOGOS projekt digitalizacije logistike multimodalnog teretnog i putničkog transporta Italije i Hrvatske</t>
  </si>
  <si>
    <t>A679072.003</t>
  </si>
  <si>
    <t>ERASMUS+ projekt ujednačavanja standarda kvalifikacija za zvanja u unutarnjoj plovidbi na razini EU</t>
  </si>
  <si>
    <t>A679072.004</t>
  </si>
  <si>
    <t>INTERREG ECOSUSTAIN projekt unaprjeđenja upravljanja zaštićenim područjima uvođenjem novih ICT tehnologija</t>
  </si>
  <si>
    <t>A679072.005</t>
  </si>
  <si>
    <t>ERASMUS+ACTS+ on line projekt izrade platforme za učenje COLREGS-a u pomorstvu</t>
  </si>
  <si>
    <t>A679072.006</t>
  </si>
  <si>
    <t>ERASMUS+ SKILLS ON BORD projekt edukacije voditelja brodica i zapovjednika jahti</t>
  </si>
  <si>
    <t>A679072.007</t>
  </si>
  <si>
    <t>ERASMUS+ SKILLS projekt definiranja modula zanimanja na tržištu rada na kopnu po završetku karijere na brodovima</t>
  </si>
  <si>
    <t>A679072.008</t>
  </si>
  <si>
    <t>INTERREG DEEPSEA projekt razvoja sustava upravljanja i inovativnih usluga za nautičare u lukama temeljenih na obnovljivim izvorima energije</t>
  </si>
  <si>
    <t>A679072.009</t>
  </si>
  <si>
    <t>INTERREG E-CHAIN projekt izrade modularnog softvera  za poboljšanje povezanosti i uskladu podataka Jadranske Intermodalne Mreže</t>
  </si>
  <si>
    <t>A679072.010</t>
  </si>
  <si>
    <t>INTERREG PROMARES projekt unaprjeđenja suradnje u logistici pomorskog i multimodalnog teretnog prometa za sve luke</t>
  </si>
  <si>
    <t>A679072.011</t>
  </si>
  <si>
    <t>ERASMUS+ LOGIN projekt pripreme stvaranja sustava kvalifikacija i programa za izobrazbu kadrova u logistici</t>
  </si>
  <si>
    <t>A679072.012</t>
  </si>
  <si>
    <t>H2020 GLYCOVAX projekt obrazovanja i interakcije s industrijom mladih znanstvenika u racionalnom dizajnu cjepiva protiv glikokonjugata</t>
  </si>
  <si>
    <t>A679072.013</t>
  </si>
  <si>
    <t>Post-traumatic Integration projekt razvijanja svijesti i edukacija stručnjaka za rad s izbjeglicama</t>
  </si>
  <si>
    <t>A679072.014</t>
  </si>
  <si>
    <t>Projekt Europskog društva za izučavanje traumatskog stresa</t>
  </si>
  <si>
    <t>A679072.015</t>
  </si>
  <si>
    <t>ERASMUS+ projekt jačanja kapaciteta za izučavanje medicine boli u zemljama zapadnog Balkana</t>
  </si>
  <si>
    <t>A679072.016</t>
  </si>
  <si>
    <t>ERASMUS projekt proučavanja socijalnog angažmana za rješavanje izazova kroničnih bolesti</t>
  </si>
  <si>
    <t>A679072.017</t>
  </si>
  <si>
    <t>H2020 PIXEL Učinkovito korištenje resursa, održivi razvoj i zeleni rast luka i okolnih gradova</t>
  </si>
  <si>
    <t>A679072.018</t>
  </si>
  <si>
    <t>Wom@rts projekt promicanja razvoja svijesti o ravnopravnosti spolova kroz transnacionalnu mrežu i platformu</t>
  </si>
  <si>
    <t>A679072.019</t>
  </si>
  <si>
    <t>INTERREG DANUBE Inno HPC</t>
  </si>
  <si>
    <t>A679072.020</t>
  </si>
  <si>
    <t>ERASMUS+ PESHES Jačanje kapaciteta u području visokog obrazovanja</t>
  </si>
  <si>
    <t>A679072.021</t>
  </si>
  <si>
    <t>ERASMUS+ TEFCE Prema europskom okviru za angažiranje visokog obrazovanja u zajednici</t>
  </si>
  <si>
    <t>A679072.022</t>
  </si>
  <si>
    <t>INTERREG BEAT Plava poboljšanja za prijenos tehnologije</t>
  </si>
  <si>
    <t>A679072.023</t>
  </si>
  <si>
    <t>INTERREG ADRIREEF Istraživanje potencijala grebena u Jadranskom moru s ciljem jačanja Plave ekonomije</t>
  </si>
  <si>
    <t>A679072.024</t>
  </si>
  <si>
    <t>ERASMUS+ Projekt Interaktivni tečaj za teoriju kontrole (ICCT) 2018-1-SI01-KA203-047081</t>
  </si>
  <si>
    <t>A679072.025</t>
  </si>
  <si>
    <t>HORIZON 2020-MSCA-ITN-2019 - THREAD</t>
  </si>
  <si>
    <t>A679072.026</t>
  </si>
  <si>
    <t>ERASMUS + SWARM PROJEKT</t>
  </si>
  <si>
    <t>A679072.027</t>
  </si>
  <si>
    <t>H2020 Financijski nadzor i tehnološka usklađenost</t>
  </si>
  <si>
    <t>A679072.028</t>
  </si>
  <si>
    <t>Transformativni turizam u europskoj prijestolnici kulture</t>
  </si>
  <si>
    <t>A679072.029</t>
  </si>
  <si>
    <t>ManuFacturing model upravljanja i osposobljavanja za industriju 4.0 u Jadransko-jonskoj regiji</t>
  </si>
  <si>
    <t>A679072.030</t>
  </si>
  <si>
    <t>ERASMUS+ TEACHING2030 -FMTU Opatija 2017.-2020.</t>
  </si>
  <si>
    <t>A679072.031</t>
  </si>
  <si>
    <t>INTERREG SLO-HR MITSKI PARK, FMTU-Kozina</t>
  </si>
  <si>
    <t>A679072.032</t>
  </si>
  <si>
    <t>INTERREG ITA-HR ADRIAAQUANET,Sv. Udine</t>
  </si>
  <si>
    <t>A679072.033</t>
  </si>
  <si>
    <t>ERASMUS+ Promicanje strateškog pristupa sportskoj diplomaciji EU-a(UK)</t>
  </si>
  <si>
    <t>A679072.034</t>
  </si>
  <si>
    <t>Personalizirano rješenje u europskom zakonu o obitelji i sukcesiji (PSEFS) (I)</t>
  </si>
  <si>
    <t>A679072.035</t>
  </si>
  <si>
    <t>Modernizacija master programa</t>
  </si>
  <si>
    <t>A679072.036</t>
  </si>
  <si>
    <t>Raznolikost izvršnih naslova u prekograničnoj naplati duga EU-EU-En4s</t>
  </si>
  <si>
    <t>A679072.037</t>
  </si>
  <si>
    <t>Povećavanje i proširenje odgovora T-stanica na glioblastoma</t>
  </si>
  <si>
    <t>A679072.038</t>
  </si>
  <si>
    <t>Podrška obiteljskog njegovatelja - strategije i alati za promicanje mentalnog i emocionalnog zdravlja njegovatelja</t>
  </si>
  <si>
    <t>A679072.039</t>
  </si>
  <si>
    <t>HERA - Zdravstvo kao javni prostor: Socijalna integracija i socijalna raznolikost u kontekstu pristupa zdravstvenoj skrbi u Europi</t>
  </si>
  <si>
    <t>A679072.040</t>
  </si>
  <si>
    <t>VALUECARE - METODOLOGIJA NA VRIJEDNOSTI ZA INTEGRIRANU NjEGU PODRUČENA IcT-om</t>
  </si>
  <si>
    <t>A679072.041</t>
  </si>
  <si>
    <t>ERASMUS+ SKILLSEA</t>
  </si>
  <si>
    <t>A679072.042</t>
  </si>
  <si>
    <t>Umjetnička i humanistička poduzetnička središta</t>
  </si>
  <si>
    <t>A679072.043</t>
  </si>
  <si>
    <t>ERASMUS + Coding4girls</t>
  </si>
  <si>
    <t>A679072.044</t>
  </si>
  <si>
    <t>ERASMUS +LANGUIDE</t>
  </si>
  <si>
    <t>A679072.045</t>
  </si>
  <si>
    <t>INTERREG Sigurno sidrenje i zaštita morske trave u Jadranskom moru-SASPAS</t>
  </si>
  <si>
    <t>A679072.046</t>
  </si>
  <si>
    <t>SPEAR - Podržavanje i implantacija planova za rodnu ravnopravnost u istraživanju</t>
  </si>
  <si>
    <t>A679072.047</t>
  </si>
  <si>
    <t>OBZOR 2020 -HERITAGE- Podržavanje i implantacija planova za rodnu ravnopravnost u istraživanju</t>
  </si>
  <si>
    <t>A679072.048</t>
  </si>
  <si>
    <t>Različitost u javnom i privatnom sektoru</t>
  </si>
  <si>
    <t>A679072.049</t>
  </si>
  <si>
    <t>PROMEHS</t>
  </si>
  <si>
    <t>A679072.050</t>
  </si>
  <si>
    <t>ERASMUS + Digitalna društvena inovacija: nove obrazovne kompetencije za socijalnu uključenost</t>
  </si>
  <si>
    <t>A679072.051</t>
  </si>
  <si>
    <t>HKO-Dig IT - Izrada standarda zanimanja i standarda kvalifikacija u djelatnostima računarstva</t>
  </si>
  <si>
    <t>A679072.052</t>
  </si>
  <si>
    <t>HKO-ELE Primjena Hrvatskog kvalifikacijskog okvira za sveučilišne studijske programe u području elektrotehnike</t>
  </si>
  <si>
    <t>A679072.053</t>
  </si>
  <si>
    <t>Novi koncepti vektora citomegaloviralnog cjepiva</t>
  </si>
  <si>
    <t>A679072.054</t>
  </si>
  <si>
    <t>Rješavanje m04 paradoksa: Izbjegavanje samo-prepoznavanja koji nedostaje i ubijanje CD8 T stanica MAT uORF</t>
  </si>
  <si>
    <t>A679072.055</t>
  </si>
  <si>
    <t>PROLOG   (HOK projekt)</t>
  </si>
  <si>
    <t>A679072.056</t>
  </si>
  <si>
    <t>GLAT-Igre za učenje algoritamskog mišljenja</t>
  </si>
  <si>
    <t>A679072.057</t>
  </si>
  <si>
    <t>DIP2Future: Razvoj obrazovnih programa, standarda kvalifikacije i standarda zanimanja iz područja IKT-a u skladu s HKO-om</t>
  </si>
  <si>
    <t>A679072.058</t>
  </si>
  <si>
    <t>Veleri- OI IoT School: Razvoj racionalnog obrazovnog programa</t>
  </si>
  <si>
    <t>A679072.059</t>
  </si>
  <si>
    <t>Bioprospecting Jadranskog mora</t>
  </si>
  <si>
    <t>A679072.060</t>
  </si>
  <si>
    <t>SEEYW - Podržavanje obrazovanja mladih radnika</t>
  </si>
  <si>
    <t>A679072.061</t>
  </si>
  <si>
    <t>Turistička valorizacija reprezentativnih spomenika riječke industrijske baštine</t>
  </si>
  <si>
    <t>A679072.062</t>
  </si>
  <si>
    <t>ERASMUS + 2019. Mobilnost studenata i osoblja između programskih i partnerskih zemalja (KA107)</t>
  </si>
  <si>
    <t>A679072.063</t>
  </si>
  <si>
    <t>CEKOM Podrška razvoju centara kompetencija</t>
  </si>
  <si>
    <t>A679072.064</t>
  </si>
  <si>
    <t>Nova generacija visokoprotočnih gliko-servisa</t>
  </si>
  <si>
    <t>A679072.065</t>
  </si>
  <si>
    <t>Industrijska baština</t>
  </si>
  <si>
    <t>A679072.066</t>
  </si>
  <si>
    <t>DATACROSS – Napredne metode i tehnologije u znanosti o podatcima i kooperativnim sustavima)</t>
  </si>
  <si>
    <t>A679072.067</t>
  </si>
  <si>
    <t>DATACROSS – Napredne metode i tehnologije u znanosti o podatcima i kooperativnim sustavima</t>
  </si>
  <si>
    <t>A679072.068</t>
  </si>
  <si>
    <t>KLIMOD</t>
  </si>
  <si>
    <t>A679072.069</t>
  </si>
  <si>
    <t>Capacity Building of BLUE Economy Stakeholders to Effectively use CROWFUNDING</t>
  </si>
  <si>
    <t>A679072.070</t>
  </si>
  <si>
    <t>Provedba HKO-a na razini visokog obrazovanja - EFRI</t>
  </si>
  <si>
    <t>A679072.071</t>
  </si>
  <si>
    <t>Social and Creative - EFRI</t>
  </si>
  <si>
    <t>A679072.072</t>
  </si>
  <si>
    <t>MI – jučer, danas, sutra</t>
  </si>
  <si>
    <t>A679072.073</t>
  </si>
  <si>
    <t>RCK PECEPT - REG. CENTAR PROFESIJA U TURIZMU</t>
  </si>
  <si>
    <t>A679072.074</t>
  </si>
  <si>
    <t>RECEZA-REGIONALNI CENTAR ZABOK</t>
  </si>
  <si>
    <t>A679072.075</t>
  </si>
  <si>
    <t>ERASMUS+ CAMPMASTER, SVEUČILIŠTE U RIJECI</t>
  </si>
  <si>
    <t>A679072.076</t>
  </si>
  <si>
    <t>Train to enforce — Train 2 EN4CE’</t>
  </si>
  <si>
    <t>A679072.077</t>
  </si>
  <si>
    <t>A679072.078</t>
  </si>
  <si>
    <t>Menage a trois: Neuro-endocrino-immune regulation of metabolic homeostasis</t>
  </si>
  <si>
    <t>A679072.079</t>
  </si>
  <si>
    <t>Razvoj inovativnog brzog testa za dijagnozu subkliničkog mastitisa u mliječnih krava</t>
  </si>
  <si>
    <t>A679072.080</t>
  </si>
  <si>
    <t>Rino sprej</t>
  </si>
  <si>
    <t>A679072.081</t>
  </si>
  <si>
    <t>ERASMUS+ COMPETING</t>
  </si>
  <si>
    <t>A679072.082</t>
  </si>
  <si>
    <t>INTERREG  PSAMIDES</t>
  </si>
  <si>
    <t>A679072.083</t>
  </si>
  <si>
    <t>OPK KONKURENTNOST I KOHEZIJA ProtectAS</t>
  </si>
  <si>
    <t>A679072.084</t>
  </si>
  <si>
    <t>INTERREG MIMOSA</t>
  </si>
  <si>
    <t>A679072.085</t>
  </si>
  <si>
    <t>INTERREG FRAMEWORK</t>
  </si>
  <si>
    <t>A679072.086</t>
  </si>
  <si>
    <t>Infant Theory of Mind-H2020-MSCA-IF-2017</t>
  </si>
  <si>
    <t>A679072.087</t>
  </si>
  <si>
    <t>MindBot</t>
  </si>
  <si>
    <t>A679072.088</t>
  </si>
  <si>
    <t>BEAT - Blue enhancement action for technology transfer</t>
  </si>
  <si>
    <t>A679072.089</t>
  </si>
  <si>
    <t>YUFE (The Young Universities for the Future of Europe)</t>
  </si>
  <si>
    <t>A679072.090</t>
  </si>
  <si>
    <t>DIOSI - Developing and implementing hands-on training on Open Science and Open Innovation for Early Career Researchers</t>
  </si>
  <si>
    <t>A679072.091</t>
  </si>
  <si>
    <t>YUFERING - YUFE Transforming Research and Innovation through Europe-wide Knowledge Transfer</t>
  </si>
  <si>
    <t>A679072.092</t>
  </si>
  <si>
    <t>Measuring the Social Dimension of Culture (MESOC)</t>
  </si>
  <si>
    <t>A679072.093</t>
  </si>
  <si>
    <t>KAFKa Kroatistika, Andragogija, Filozofija i Kulturologija - usklađivanje s HKO-om</t>
  </si>
  <si>
    <t>A679072.094</t>
  </si>
  <si>
    <t>INTERREG InnovaMare projekt</t>
  </si>
  <si>
    <t>A679072.095</t>
  </si>
  <si>
    <t>CEKOM Smart City.4DII</t>
  </si>
  <si>
    <t>A679072.096</t>
  </si>
  <si>
    <t>THEY LIVE Student lives revealed through context-based art practices</t>
  </si>
  <si>
    <t>A679072.097</t>
  </si>
  <si>
    <t>ALGOLITTLE</t>
  </si>
  <si>
    <t>A679072.098</t>
  </si>
  <si>
    <t>Peshes - Erazmus +</t>
  </si>
  <si>
    <t>A679072.099</t>
  </si>
  <si>
    <t>INNO HPC</t>
  </si>
  <si>
    <t>A679072.100</t>
  </si>
  <si>
    <t>ORG BIO</t>
  </si>
  <si>
    <t>A679072.101</t>
  </si>
  <si>
    <t>In Math</t>
  </si>
  <si>
    <t>A679072.102</t>
  </si>
  <si>
    <t>Roles of miRNAs in Herpes simplex virus 1 infection“ (HSVmiR-IJ)</t>
  </si>
  <si>
    <t>A679072.103</t>
  </si>
  <si>
    <t>A679072.104</t>
  </si>
  <si>
    <t>Sustainable service - FFRI</t>
  </si>
  <si>
    <t>A679072.105</t>
  </si>
  <si>
    <t>MEHR- Modernity, Education and Human Rights</t>
  </si>
  <si>
    <t>A679072.106</t>
  </si>
  <si>
    <t>Povećanje zapošljivosti studenata kroz unapređenje Centra za karijere i razvoj stručne prakse – CEZAR</t>
  </si>
  <si>
    <t>A679072.107</t>
  </si>
  <si>
    <t>SLIHE</t>
  </si>
  <si>
    <t>A679072.108</t>
  </si>
  <si>
    <t>Taec</t>
  </si>
  <si>
    <t>A679072.109</t>
  </si>
  <si>
    <t>AHEH</t>
  </si>
  <si>
    <t>A679072.110</t>
  </si>
  <si>
    <t>AThEME</t>
  </si>
  <si>
    <t>A679072.111</t>
  </si>
  <si>
    <t>E-confidence</t>
  </si>
  <si>
    <t>A679072.112</t>
  </si>
  <si>
    <t>HRMinHEI</t>
  </si>
  <si>
    <t>A679072.113</t>
  </si>
  <si>
    <t>ERASMUS+ ATHLETS FOOT</t>
  </si>
  <si>
    <t>A679072.114</t>
  </si>
  <si>
    <t>eTMS IRI projekt</t>
  </si>
  <si>
    <t>A679072.115</t>
  </si>
  <si>
    <t>OPK Konkurentnost i kohezija ProtectAS</t>
  </si>
  <si>
    <t>A679072.116</t>
  </si>
  <si>
    <t>RIVIERA 4SEASONS</t>
  </si>
  <si>
    <t>A679072.117</t>
  </si>
  <si>
    <t>FOST INNO EU</t>
  </si>
  <si>
    <t>A679072.118</t>
  </si>
  <si>
    <t>ERASMUS+ FOODBIZ</t>
  </si>
  <si>
    <t>A679072.119</t>
  </si>
  <si>
    <t>MORZ - Mreže Organizacije Ribara i Znanstvenika</t>
  </si>
  <si>
    <t>A679072.120</t>
  </si>
  <si>
    <t>Jean Monnet - centar izvrsnosti</t>
  </si>
  <si>
    <t>A679072.121</t>
  </si>
  <si>
    <t>IRI-2 ABsistemDCiCloud (korisnik AlarmAutomatika d.o.o.Rijeka)</t>
  </si>
  <si>
    <t>A679072.122</t>
  </si>
  <si>
    <t>IRI-2 Razvoj ekoloških proizvodnih procesa i novih proizvoda visoke kvalitete aktivnostima istraživanja i razvoja (korisnik Feroplast d.o.o.Buje)</t>
  </si>
  <si>
    <t>A679072.123</t>
  </si>
  <si>
    <t>EuroCC</t>
  </si>
  <si>
    <t>A679072.124</t>
  </si>
  <si>
    <t>Arts and Humanities Entrpreneurship Hubs</t>
  </si>
  <si>
    <t>A679072.125</t>
  </si>
  <si>
    <t>Erasmus +Transnational Alignment of English Competences for University Lectures” (TAEC)</t>
  </si>
  <si>
    <t>A679072.126</t>
  </si>
  <si>
    <t>ERASMUS +  Inclusion through CrowdFunding”("InCrowd”)</t>
  </si>
  <si>
    <t>A679072.127</t>
  </si>
  <si>
    <t>ERASMUS + E-laboratory for digital education (LaDiEd)</t>
  </si>
  <si>
    <t>A679072.128</t>
  </si>
  <si>
    <t>INTERREG ADRION EUREKA</t>
  </si>
  <si>
    <t>A679072.129</t>
  </si>
  <si>
    <t>Erazmus partnerske zemlje 2019/2021 - HR01-KA107-060242</t>
  </si>
  <si>
    <t>A679072.130</t>
  </si>
  <si>
    <t>Erazmus partnerske zemlje 2018/2020 - HR01-KA107-046921</t>
  </si>
  <si>
    <t>A679072.131</t>
  </si>
  <si>
    <t>Erazmus 2020 - HR01-KA107-077121</t>
  </si>
  <si>
    <t>A679072.132</t>
  </si>
  <si>
    <t>Erazmus 2019/20 - HR01-KA103-060229</t>
  </si>
  <si>
    <t>A679072.133</t>
  </si>
  <si>
    <t>Erazmus 2020/21 - HR01-KA103-077087</t>
  </si>
  <si>
    <t>A679072.134</t>
  </si>
  <si>
    <t>Zdravstveni opservatorij</t>
  </si>
  <si>
    <t>A679072.135</t>
  </si>
  <si>
    <t>e-škole:  Razvoj sustava digitalno zrelih škola</t>
  </si>
  <si>
    <t>A679072.136</t>
  </si>
  <si>
    <t>ON IT - mrežno pravo u turizmu</t>
  </si>
  <si>
    <t>A679072.137</t>
  </si>
  <si>
    <t>INCOMPEDU - INOVATIVNO NATJECANJE U ONLINE VISOKOM OBRAZOVANJU</t>
  </si>
  <si>
    <t>A679072.138</t>
  </si>
  <si>
    <t>Predgotovljene zgrade gotovo nulte energije proizvedene na industrijski način</t>
  </si>
  <si>
    <t>A679072.139</t>
  </si>
  <si>
    <t>ZACJEL</t>
  </si>
  <si>
    <t>A679072.140</t>
  </si>
  <si>
    <t>PRI-MJER</t>
  </si>
  <si>
    <t>A679072.141</t>
  </si>
  <si>
    <t>Biologija citomegalovirusne infekcije u mozgu tijekom razvoja i u latenciji</t>
  </si>
  <si>
    <t>A679072.142</t>
  </si>
  <si>
    <t>Reprogramiranje IEL -a na crijevnoj epitelnoj barijeri tijekom infekcije virusom</t>
  </si>
  <si>
    <t>A679072.143</t>
  </si>
  <si>
    <t>E-obuka o primjeni obiteljskog zakona EU-a za prekogranične parove kroz tečajeve e-učenja</t>
  </si>
  <si>
    <t>A679072.144</t>
  </si>
  <si>
    <t>EMPLOYS - razumijevanje, vrednovanje i poboljšanje dobrog upravljanja u radnim odnosima sportaša u olimpijskim sportovima u Europi</t>
  </si>
  <si>
    <t>A679072.145</t>
  </si>
  <si>
    <t>Erazmus +  HiPowerEd</t>
  </si>
  <si>
    <t>A679072.146</t>
  </si>
  <si>
    <t>Erazmus 2021 - HR01-KA131-HED-000003063</t>
  </si>
  <si>
    <t>A679072.147</t>
  </si>
  <si>
    <t>Inno4YUFE</t>
  </si>
  <si>
    <t>A679072.148</t>
  </si>
  <si>
    <t>APOLD - Akademsko politehničko društvo</t>
  </si>
  <si>
    <t>A679072.149</t>
  </si>
  <si>
    <t>Flumen</t>
  </si>
  <si>
    <t>A679072.150</t>
  </si>
  <si>
    <t>EnLeMaH - Erazmus +</t>
  </si>
  <si>
    <t>A679072.151</t>
  </si>
  <si>
    <t>Projekt STEM(AJMO!)</t>
  </si>
  <si>
    <t>A679072.152</t>
  </si>
  <si>
    <t>ERASMUS + Sustrainable - Obuka za održivost</t>
  </si>
  <si>
    <t>A679072.153</t>
  </si>
  <si>
    <t>ERASMUS + HIPowerEd</t>
  </si>
  <si>
    <t>A679072.154</t>
  </si>
  <si>
    <t>IRI-2 Adria Smart Room</t>
  </si>
  <si>
    <t>A679072.155</t>
  </si>
  <si>
    <t>ERASMUS+ BLISS</t>
  </si>
  <si>
    <t>A679072.156</t>
  </si>
  <si>
    <t>ERASMUS+ TSAAI</t>
  </si>
  <si>
    <t>A679072.157</t>
  </si>
  <si>
    <t>Euro CC2</t>
  </si>
  <si>
    <t>A679072.158</t>
  </si>
  <si>
    <t>ERASMUS+ WICT</t>
  </si>
  <si>
    <t>A679072.159</t>
  </si>
  <si>
    <t>ERASMUS+ Girls go STEM</t>
  </si>
  <si>
    <t>A679072.160</t>
  </si>
  <si>
    <t>INNO2MARE</t>
  </si>
  <si>
    <t>A679072.161</t>
  </si>
  <si>
    <t>ERASMUS + THE CAREER GARDEN</t>
  </si>
  <si>
    <t>A679072.162</t>
  </si>
  <si>
    <t>UKV</t>
  </si>
  <si>
    <t>A679072.163</t>
  </si>
  <si>
    <t>Collaborative and transparent use of Learning Analytics in online university courses, valuing the learner role and exploiting advanced monitoring equipment (skraćeno: We-Collab)</t>
  </si>
  <si>
    <t>A679072.164</t>
  </si>
  <si>
    <t>The International Summer School “International Environment and European Integration"</t>
  </si>
  <si>
    <t>A679072.165</t>
  </si>
  <si>
    <t>HORIZON BOLSTER</t>
  </si>
  <si>
    <t>A679072.166</t>
  </si>
  <si>
    <t>HYPRO4ST</t>
  </si>
  <si>
    <t>A679072.167</t>
  </si>
  <si>
    <t>SOCIAL GREEN DEAL</t>
  </si>
  <si>
    <t>A679072.168</t>
  </si>
  <si>
    <t>EU -FAMPRO  2020</t>
  </si>
  <si>
    <t>A679072.169</t>
  </si>
  <si>
    <t>ERASMUS+ EEARLYCARE-T</t>
  </si>
  <si>
    <t>A679072.170</t>
  </si>
  <si>
    <t>ERASMUS+ TIPS</t>
  </si>
  <si>
    <t>A679072.171</t>
  </si>
  <si>
    <t>Young Universities for the Future of Europe (YUFE) Alliance 2030</t>
  </si>
  <si>
    <t>A679072.172</t>
  </si>
  <si>
    <t>RAPIDE - Relevant assessment and pedagogies for inclusive digital education</t>
  </si>
  <si>
    <t>A679072.173</t>
  </si>
  <si>
    <t>SHEFCE - Steering Higher Education for Community Engagement</t>
  </si>
  <si>
    <t>A679072.174</t>
  </si>
  <si>
    <t>OPUS - Open Universal Science</t>
  </si>
  <si>
    <t>A679072.175</t>
  </si>
  <si>
    <t>INNO2MARE - Strengthening the capacity for excellence of Slovenian and Croatian innovation ecosystems to support the digital and green transitions of maritime regions”</t>
  </si>
  <si>
    <t>A679072.176</t>
  </si>
  <si>
    <t>YUFE4Postdocs - Young Universities for the Future of Europe - Postdoc programme</t>
  </si>
  <si>
    <t>A679072.177</t>
  </si>
  <si>
    <t>EDIH Adria - European Digital Innovation Hub Adriatic Croatia</t>
  </si>
  <si>
    <t>A679072.178</t>
  </si>
  <si>
    <t>SECURE - Sustainable Careers for Researcher Empowerment</t>
  </si>
  <si>
    <t>A679072.179</t>
  </si>
  <si>
    <t>Erasmus mobilnost - 2022-1-HR01-KA131-HED-000051706</t>
  </si>
  <si>
    <t>A679072.180</t>
  </si>
  <si>
    <t>Erasmus mobilnost - 2022-1-HR01-KA171-HED-000072407</t>
  </si>
  <si>
    <t>A679072.181</t>
  </si>
  <si>
    <t>MORZ - Mreža organizacija znanstvenika i ribara</t>
  </si>
  <si>
    <t>A679072.182</t>
  </si>
  <si>
    <t>RIBES - Razvoj Inovativnih Brodskih Eneregetskih Sustava</t>
  </si>
  <si>
    <t>A679072.183</t>
  </si>
  <si>
    <t>The Western University of Timișoara</t>
  </si>
  <si>
    <t>A679072.184</t>
  </si>
  <si>
    <t>INTERREG CLASS 4.0.</t>
  </si>
  <si>
    <t>A679072.185</t>
  </si>
  <si>
    <t>DigSea</t>
  </si>
  <si>
    <t>A679072.186</t>
  </si>
  <si>
    <t>INNO2MARE HORIZON2020</t>
  </si>
  <si>
    <t>A679072.187</t>
  </si>
  <si>
    <t>HEALTHY SAILING HORIZON2020</t>
  </si>
  <si>
    <t>A679072.188</t>
  </si>
  <si>
    <t>SAFENAV HORIZON2020</t>
  </si>
  <si>
    <t>A679072.189</t>
  </si>
  <si>
    <t>UPSKILLS</t>
  </si>
  <si>
    <t>A679072.190</t>
  </si>
  <si>
    <t>TEAM</t>
  </si>
  <si>
    <t>A679072.191</t>
  </si>
  <si>
    <t>REVENANT</t>
  </si>
  <si>
    <t>A679072.192</t>
  </si>
  <si>
    <t>REMCO  "Upskilling (digital skills) workers in the counselling sector for remote services provision</t>
  </si>
  <si>
    <t>A679072.193</t>
  </si>
  <si>
    <t>A679072.194</t>
  </si>
  <si>
    <t>Noć istraživača</t>
  </si>
  <si>
    <t>A679072.195</t>
  </si>
  <si>
    <t>ERASMUS + OPEN GLASS ROOM</t>
  </si>
  <si>
    <t>A679072.196</t>
  </si>
  <si>
    <t>GDHRNet - Global Digital Human Rights Network</t>
  </si>
  <si>
    <t>A679072.197</t>
  </si>
  <si>
    <t>LAW IN EVERYDAY LIFE - THE LAW PROJECT</t>
  </si>
  <si>
    <t>A679072.198</t>
  </si>
  <si>
    <t>(Horizon Europe) ATLANTIS – Improved Resilience of Critical Infrastructures Against Large Scale Transnational and Systemic Risks</t>
  </si>
  <si>
    <t>A679072.199</t>
  </si>
  <si>
    <t>EMFAF-2023-BlueCareers Next Blue Generation</t>
  </si>
  <si>
    <t>A679072.200</t>
  </si>
  <si>
    <t>– The Usage of Multipurpose Tasks in Maritime Simulation</t>
  </si>
  <si>
    <t>A679072.201</t>
  </si>
  <si>
    <t>Erasmus+ MASK - Marine Robots for Better Sea Knowledge Awareness</t>
  </si>
  <si>
    <t>A679072.202</t>
  </si>
  <si>
    <t>(Horizon Europe) ZEAS - Ferry demonstrator for the switch to safe use of sustainable climate neutral fuels in Adriatic – Zero Emission Adriatic Ships.</t>
  </si>
  <si>
    <t>A679072.203</t>
  </si>
  <si>
    <t>A679072.204</t>
  </si>
  <si>
    <t>Leveraging Individual SDG Contributions by University Staff (SDG i-Level)</t>
  </si>
  <si>
    <t>A679072.205</t>
  </si>
  <si>
    <t>A679072.206</t>
  </si>
  <si>
    <t>Erasmus+ projekt „DiToM: Diagnostic Tool in Mathematics“</t>
  </si>
  <si>
    <t>A679072.207</t>
  </si>
  <si>
    <t>INTERREG BLUE RECHARGE</t>
  </si>
  <si>
    <t>A679072.208</t>
  </si>
  <si>
    <t>ECOMONITOR</t>
  </si>
  <si>
    <t>A679072.209</t>
  </si>
  <si>
    <t>Virtual EDU - 2022-1-RO01-KA220-HED-000086331</t>
  </si>
  <si>
    <t>A679072.210</t>
  </si>
  <si>
    <t>FOCI - Future-proof Criteria for Innovative European Education</t>
  </si>
  <si>
    <t>A679072.211</t>
  </si>
  <si>
    <t>CO-PLANET - Community Placemaking Network for SE Europe</t>
  </si>
  <si>
    <t>A679072.212</t>
  </si>
  <si>
    <t>ICONIC</t>
  </si>
  <si>
    <t>A679072.213</t>
  </si>
  <si>
    <t>FASIH</t>
  </si>
  <si>
    <t>A679072.214</t>
  </si>
  <si>
    <t>NAHV - North Adriatic Hydrogen Valley</t>
  </si>
  <si>
    <t>A679072.215</t>
  </si>
  <si>
    <t>space - Supporting Professionals and Academics for Community Engagement in Higher Education</t>
  </si>
  <si>
    <t>A679072.216</t>
  </si>
  <si>
    <t>Erasmus projekt 2023-1-HR01-KA131-HED-000113440</t>
  </si>
  <si>
    <t>A679072.217</t>
  </si>
  <si>
    <t>"Erasmus+KA220-VET - Cooperation partnerships in vocationaleducation and training"</t>
  </si>
  <si>
    <t>A679072.218</t>
  </si>
  <si>
    <t>FASIH -Future Art and Science Industrial Heritage</t>
  </si>
  <si>
    <t>A679072.219</t>
  </si>
  <si>
    <t>GREENCODE - Building an Eco-Friendly Future  with Robots</t>
  </si>
  <si>
    <t>A679072.220</t>
  </si>
  <si>
    <t>Eduskills+SEL</t>
  </si>
  <si>
    <t>A679072.221</t>
  </si>
  <si>
    <t>Mental health Ambassadors in VET</t>
  </si>
  <si>
    <t>A679073.001</t>
  </si>
  <si>
    <t>ERASMUS+projekt organizacije studijskog boravka, stručnog osposobljavanja i mobilnosti studenata i zaposlenika Sveučilišta u Dubrovniku</t>
  </si>
  <si>
    <t>A679073.002</t>
  </si>
  <si>
    <t>ERASMUS+ Mobilnost studenata i osoblja unutar programskih zemalja-KA103</t>
  </si>
  <si>
    <t>A679073.003</t>
  </si>
  <si>
    <t>ERASMUS+ mobilnost studenata i osoblja unutar programskih zemalja</t>
  </si>
  <si>
    <t>A679073.004</t>
  </si>
  <si>
    <t>ERASMUS+ mobilnost studenata između programskih i partnerskih zemalja</t>
  </si>
  <si>
    <t>A679073.005</t>
  </si>
  <si>
    <t>ELEGANT - poboljšanje podučavanja, učenja i mogućnosti diplomiranja</t>
  </si>
  <si>
    <t>A679073.006</t>
  </si>
  <si>
    <t>Digitalno poduzetničko obrazovanje kroz virtualni trening</t>
  </si>
  <si>
    <t>A679073.007</t>
  </si>
  <si>
    <t>IDEA - digitalno poduzetništvo</t>
  </si>
  <si>
    <t>A679073.008</t>
  </si>
  <si>
    <t>EXCHANGE - Istraživanje prekogranične vodene biološke raznolikosti</t>
  </si>
  <si>
    <t>A679073.009</t>
  </si>
  <si>
    <t>Razvoj sustava kontrole i obrane luka od unosa stranih vrsta ( ProtectAS)</t>
  </si>
  <si>
    <t>A679073.010</t>
  </si>
  <si>
    <t>FishAqu - Poboljšanje znanja u održivom upravljanju ribarstvom i akvakulturi u mediteranskoj regiji</t>
  </si>
  <si>
    <t>A679073.011</t>
  </si>
  <si>
    <t>DigIT - izrada standarda zanimanja i standarda kvalifikacija u djelatnostima računarstva</t>
  </si>
  <si>
    <t>A679073.012</t>
  </si>
  <si>
    <t>Start-up Nacija: Hrvatska Tematska mreža za razvoj poduzetništva i samozapošljavanja</t>
  </si>
  <si>
    <t>A679073.013</t>
  </si>
  <si>
    <t>MARLESS -prekogranične mjere podizanja svijesti o morskom otpadu</t>
  </si>
  <si>
    <t>A679073.014</t>
  </si>
  <si>
    <t>Cisto more, pretraživanje, identifikacija i prikupljanje morskog otpada s bespilotnim podvodnim i površinskim plovilima</t>
  </si>
  <si>
    <t>A679073.015</t>
  </si>
  <si>
    <t>Innovamare: Razvoj inovativnih tehnologija za održivost Jadranskog mora</t>
  </si>
  <si>
    <t>A679073.016</t>
  </si>
  <si>
    <t>DATACROSS- napredne metode i tehnologije u znanosti o podatcima i kooperativnim sustavima</t>
  </si>
  <si>
    <t>A679073.017</t>
  </si>
  <si>
    <t>HKO-ELE- primjena HKO za sveučilišne studijske programe u području elektrotehnike</t>
  </si>
  <si>
    <t>A679073.018</t>
  </si>
  <si>
    <t>Izvrsnost i učinkovitost u visokom obrazovanju u polju ekonomije E4</t>
  </si>
  <si>
    <t>A679073.019</t>
  </si>
  <si>
    <t>Agrobioraznolikost- osnova za prilagodbu i ublažavanje posljedica klimatskih promjena u poljoprivredi</t>
  </si>
  <si>
    <t>A679073.020</t>
  </si>
  <si>
    <t>SeaClear</t>
  </si>
  <si>
    <t>A679073.021</t>
  </si>
  <si>
    <t>EUCNC2020</t>
  </si>
  <si>
    <t>A679073.022</t>
  </si>
  <si>
    <t>CERGE</t>
  </si>
  <si>
    <t>A679073.023</t>
  </si>
  <si>
    <t>ESSENCE - usavršavanje vještina za njegovanje konkurentnosti i zapošljavanja</t>
  </si>
  <si>
    <t>A679073.024</t>
  </si>
  <si>
    <t>VIBES -Osnaživanje virtualnih poslovnih vještina</t>
  </si>
  <si>
    <t>A679073.025</t>
  </si>
  <si>
    <t>ESMERALD - Pojačavanje otpornosti malih i srednjih poduzeća nakon zaključavanja</t>
  </si>
  <si>
    <t>A679073.026</t>
  </si>
  <si>
    <t>Uspostava Regionalnog centra kompetentnosti u turizmu i ugostiteljstvu Dubrovnik-RCK</t>
  </si>
  <si>
    <t>A679073.027</t>
  </si>
  <si>
    <t>Reconnect science with the blue society (Blue-connect)</t>
  </si>
  <si>
    <t>A679073.028</t>
  </si>
  <si>
    <t>MARIPET -Innovative Curiculum to evaluate Marine Fishery Discard as raw pet food for sustainable Europe</t>
  </si>
  <si>
    <t>A679073.029</t>
  </si>
  <si>
    <t>Gamification  Education to Nurture Intraprenership at Enterprise (GENIE)</t>
  </si>
  <si>
    <t>A679073.030</t>
  </si>
  <si>
    <t>Booming digital literacy skills among education</t>
  </si>
  <si>
    <t>A679073.031</t>
  </si>
  <si>
    <t>Erasmus KA131 2021</t>
  </si>
  <si>
    <t>A679073.032</t>
  </si>
  <si>
    <t>Erasmus KA1312022</t>
  </si>
  <si>
    <t>A679073.033</t>
  </si>
  <si>
    <t>Erasmus+ KA171 2022.g</t>
  </si>
  <si>
    <t>A679073.034</t>
  </si>
  <si>
    <t>2023-1-HR01-KA131-HED-000122003</t>
  </si>
  <si>
    <t>A679073.035</t>
  </si>
  <si>
    <t>2023-1-HR01-KA171-HED-000136027</t>
  </si>
  <si>
    <t>A679073.036</t>
  </si>
  <si>
    <t>AFISHE-Development of Aquaculture and Fisheries Education for Green Deal in Armenia and Ukraine: from education to ecology.</t>
  </si>
  <si>
    <t>A679073.037</t>
  </si>
  <si>
    <t>PLAY2GREEN:Serious Gaming for Universal Access to Green Education</t>
  </si>
  <si>
    <t>A679073.038</t>
  </si>
  <si>
    <t>SEACLEAR 2.0</t>
  </si>
  <si>
    <t>A679073.039</t>
  </si>
  <si>
    <t>Adriatic Digital Media Observatory (ADMO)</t>
  </si>
  <si>
    <t>A679073.040</t>
  </si>
  <si>
    <t>Uspostava Centra za provjeru informacija i građansku otpornost DU-CHECK</t>
  </si>
  <si>
    <t>A679074.001</t>
  </si>
  <si>
    <t>INTERREG MELAdetect projekt prekogranične suradnje u liječenju različitih vrsta melanoma</t>
  </si>
  <si>
    <t>A679074.002</t>
  </si>
  <si>
    <t>INTERREG STRONGER projekt osnivanja prekograničnog klastera i e-platforme iz područja prerađivačke industrije ljekovitog i začinskog bilja</t>
  </si>
  <si>
    <t>A679074.003</t>
  </si>
  <si>
    <t>INTERREG APPRODI projekt izrade strateškog plana za poticanje ekoturizma kroz istraživanja o povijesnim utjecajima pomorskog prometa</t>
  </si>
  <si>
    <t>A679074.004</t>
  </si>
  <si>
    <t>Zadar Baštini projekt stvaranja kulturno-turističkog proizvoda grada Zadra s ciljem povećanja turističke posjećenosti</t>
  </si>
  <si>
    <t>A679074.005</t>
  </si>
  <si>
    <t>MADE IN-LAND projekt očuvanja prirodnih i kulturnih resursa u unutrašnjosti Italije i Hrvatske</t>
  </si>
  <si>
    <t>A679074.006</t>
  </si>
  <si>
    <t>INTERREG DISCOVER projekt pozicioniranja slabije poznatih mjesta Italije i  Hrvatske na turističku kartu ponude</t>
  </si>
  <si>
    <t>A679074.007</t>
  </si>
  <si>
    <t>INTERREG REPLICATE projekt revitalizacije zabačenih područja i izgubljene baštine</t>
  </si>
  <si>
    <t>A679074.008</t>
  </si>
  <si>
    <t>INTERREG GUTTA projekt pilot akcije pronalaska eko-rute s naglaskom na zaštitu okoliša</t>
  </si>
  <si>
    <t>A679074.009</t>
  </si>
  <si>
    <t>INTERREG AADRIREEF -Inovativno iskorištavanje jadranskih grebena radi jačanja plave ekonomije</t>
  </si>
  <si>
    <t>A679074.010</t>
  </si>
  <si>
    <t>ERASMUS + LA GUIDE</t>
  </si>
  <si>
    <t>A679074.011</t>
  </si>
  <si>
    <t>ERASMUS + EU-CONEXUXS</t>
  </si>
  <si>
    <t>A679074.012</t>
  </si>
  <si>
    <t>SAN -Pametna poljoprivredna mreža</t>
  </si>
  <si>
    <t>A679074.013</t>
  </si>
  <si>
    <t>ERASMUS+ KA1- mobilnost u visokom obrazovanju</t>
  </si>
  <si>
    <t>A679074.014</t>
  </si>
  <si>
    <t>OPERAS- P H2020-INFRADEV-2018-2020</t>
  </si>
  <si>
    <t>A679074.015</t>
  </si>
  <si>
    <t>BUDI SPREMAN I KOMPETENTAN</t>
  </si>
  <si>
    <t>A679074.016</t>
  </si>
  <si>
    <t>STREAM Interreg Italija Hrvatska</t>
  </si>
  <si>
    <t>A679074.017</t>
  </si>
  <si>
    <t>Interreg Italija Hrvatska ERDF</t>
  </si>
  <si>
    <t>A679074.018</t>
  </si>
  <si>
    <t>VODI ME  Vode Imotske krajine</t>
  </si>
  <si>
    <t>A679074.019</t>
  </si>
  <si>
    <t>TRIPLE  H2020-INFRAEOSC-2018-2020</t>
  </si>
  <si>
    <t>A679074.020</t>
  </si>
  <si>
    <t>SHEMA  Proizvodnja hrane u kružnom biog</t>
  </si>
  <si>
    <t>A679074.021</t>
  </si>
  <si>
    <t>2CODE Intrr.  CBC Hrvatska -BIH i  - Crna gora</t>
  </si>
  <si>
    <t>A679074.022</t>
  </si>
  <si>
    <t>ERASMUS+ EU-CONEXUS Plus</t>
  </si>
  <si>
    <t>A679074.023</t>
  </si>
  <si>
    <t>Poboljšanje učinkovitosti brodske propulzije optimizacijom propelera</t>
  </si>
  <si>
    <t>A679074.024</t>
  </si>
  <si>
    <t>SCEE - Students Civic Engagement European Project</t>
  </si>
  <si>
    <t>A679074.025</t>
  </si>
  <si>
    <t>DIGITClue - Digital Inclusion</t>
  </si>
  <si>
    <t>A679074.026</t>
  </si>
  <si>
    <t>TEAPOT - Alati za obrazovanje s umjetničkom percepcijom za otvorenu transmisiju</t>
  </si>
  <si>
    <t>A679074.027</t>
  </si>
  <si>
    <t>BLUE-CONNECT - RECONNECT SCIENCE WITH THE BLUE SOCIETY</t>
  </si>
  <si>
    <t>A679074.028</t>
  </si>
  <si>
    <t>SHIE - Sports Disability Inclusive Experience</t>
  </si>
  <si>
    <t>A679074.029</t>
  </si>
  <si>
    <t>PODUZMI - Učinkovito aktivno PODUčavanje i učenje o PODUzetništvu u gospodarski nerazvijenim i ruralnim PODručjima </t>
  </si>
  <si>
    <t>A679074.030</t>
  </si>
  <si>
    <t>STEM COUNTY - Jačanje STEM vještina u osnovnim školama u Zadarskoj županiji</t>
  </si>
  <si>
    <t>A679074.031</t>
  </si>
  <si>
    <t>LIFE21-ENV-IT-LIFE MICROFIGHTER</t>
  </si>
  <si>
    <t>A679074.032</t>
  </si>
  <si>
    <t>OPERAS-PLUS</t>
  </si>
  <si>
    <t>A679074.033</t>
  </si>
  <si>
    <t>DIAMAS</t>
  </si>
  <si>
    <t>A679074.034</t>
  </si>
  <si>
    <t>CRAFT-OA</t>
  </si>
  <si>
    <t>A679074.035</t>
  </si>
  <si>
    <t>I-MORE - Inovacije za razvoj održive marikulture</t>
  </si>
  <si>
    <t>A679074.036</t>
  </si>
  <si>
    <t>EU-CONEXUS RFS</t>
  </si>
  <si>
    <t>A679074.037</t>
  </si>
  <si>
    <t>IDEA-net</t>
  </si>
  <si>
    <t>A679074.038</t>
  </si>
  <si>
    <t>BREATH</t>
  </si>
  <si>
    <t>A679074.039</t>
  </si>
  <si>
    <t>2023-1-HR01-KA220-HED-000164970</t>
  </si>
  <si>
    <t>A679075.001</t>
  </si>
  <si>
    <t>INTERREG DA SPACE projekt interdisciplinarne i međunarodne suradnja povezivanja akademskog, gospodarskog, istraživačkog i javnog sektora</t>
  </si>
  <si>
    <t>A679075.002</t>
  </si>
  <si>
    <t>INTERREG RE-WIND projekt prekogranične suradnje Italije i Hrvatske kroz neiskorišteni potencijal prirodne i kulturne baštine</t>
  </si>
  <si>
    <t>A679075.003</t>
  </si>
  <si>
    <t>INTERREG ADRIATIC ATLAS projekt prekogranične suradnje Italije i Hrvatske kroz neiskorišteni potencijal prirodne i kulturne baštine i poticanje pokretanja ICT tvrtki</t>
  </si>
  <si>
    <t>A679075.004</t>
  </si>
  <si>
    <t>INTERREG ALTEROUTES projekt krajobraznog upravljanja s ciljem smanjenja pritiska masovnog turizma na dragocjenu povijesnu baštinu</t>
  </si>
  <si>
    <t>A679075.005</t>
  </si>
  <si>
    <t>INTERREG RIVERS projekt poticanja kulturne industrije Italije i Hrvatske kroz praćenje podrijetla krajolika rijeka i njihovih ušća duž jadranske obale</t>
  </si>
  <si>
    <t>A679075.006</t>
  </si>
  <si>
    <t>INTERREG ARTHUR projekt praćenja i mjerenja kapaciteta noćenja u turističkim destinacijama radi usmjeravanja na manje opterećena turistička područja</t>
  </si>
  <si>
    <t>A679075.007</t>
  </si>
  <si>
    <t>ERASMUS KA103 Mobilnost studenata i osoblja Sveučilišta u Puli</t>
  </si>
  <si>
    <t>A679075.008</t>
  </si>
  <si>
    <t>ERASMUS KA107 Odlazne i dolazne mobilnosti studenata i osoblja Sveučilišta u Puli</t>
  </si>
  <si>
    <t>A679075.009</t>
  </si>
  <si>
    <t>ERASMUS+ KA2 - razvoj kapaciteta WILLIAM</t>
  </si>
  <si>
    <t>A679075.010</t>
  </si>
  <si>
    <t>ERASMUS KA2 - DYNAMIC</t>
  </si>
  <si>
    <t>A679075.011</t>
  </si>
  <si>
    <t>ERASMUS + KA103 Broj: 2020-1-HR01-KA103-077157 - Mobilnost studenata i osoblja Sveučilišta u Puli</t>
  </si>
  <si>
    <t>A679075.012</t>
  </si>
  <si>
    <t>ERASMUS + KA107 Broj: 2020-1-HR01-KA107-077587 - Odlazne i dolazne mobilnosti studenata i osoblja Sveučilišta u Puli</t>
  </si>
  <si>
    <t>A679075.013</t>
  </si>
  <si>
    <t>ERASMUS + KA202 broj: 2019-1-HR01-KA202-061006 - strukovno obrazovanje i osposobljavanje</t>
  </si>
  <si>
    <t>A679075.014</t>
  </si>
  <si>
    <t>Projekt "IN DIV EU"</t>
  </si>
  <si>
    <t>A679075.015</t>
  </si>
  <si>
    <t>HKO FET</t>
  </si>
  <si>
    <t>A679075.016</t>
  </si>
  <si>
    <t>Partnerstvo između znanstvenika I ribara</t>
  </si>
  <si>
    <t>A679075.017</t>
  </si>
  <si>
    <t>EU projekt - DA SPACE</t>
  </si>
  <si>
    <t>A679075.018</t>
  </si>
  <si>
    <t>Projekt IN DIV E</t>
  </si>
  <si>
    <t>A679075.019</t>
  </si>
  <si>
    <t>A679075.020</t>
  </si>
  <si>
    <t>A679075.021</t>
  </si>
  <si>
    <t>EU projekt  DA SPACE</t>
  </si>
  <si>
    <t>A679075.022</t>
  </si>
  <si>
    <t>HKO-izvrsnost i učinkovitost na razini visokog obrazovanja</t>
  </si>
  <si>
    <t>A679075.023</t>
  </si>
  <si>
    <t>Integrirani sustav uzgoja alternativnih vrsta školjkaša u uvjetima klimatskih promjena</t>
  </si>
  <si>
    <t>A679075.024</t>
  </si>
  <si>
    <t>KLIK Pula-centar za kompetentno cjeloživotno razvijanje inovativnih znanja i vještina u sektoru ugostiteljstva i turizma</t>
  </si>
  <si>
    <t>A679075.025</t>
  </si>
  <si>
    <t>BRIGHT PROJEKT ERASMUS</t>
  </si>
  <si>
    <t>A679075.026</t>
  </si>
  <si>
    <t>ACTIVE AND INCLUSIVE TEACHING OF LITERACY</t>
  </si>
  <si>
    <t>A679075.027</t>
  </si>
  <si>
    <t>PROJEKT SUSTAINABILITY</t>
  </si>
  <si>
    <t>A679075.028</t>
  </si>
  <si>
    <t>JEAN MOUNET MODULE "HEVET"</t>
  </si>
  <si>
    <t>A679075.029</t>
  </si>
  <si>
    <t>BLUE CONNECT (OBZOR EUROPA, ISTRAŽIVAČKI PROJEKTI)</t>
  </si>
  <si>
    <t>A679075.030</t>
  </si>
  <si>
    <t>ERASMUS 2021-1-HR01-KA131-HED-000004325</t>
  </si>
  <si>
    <t>A679075.031</t>
  </si>
  <si>
    <t>ADRIPROTOUR</t>
  </si>
  <si>
    <t>A679075.032</t>
  </si>
  <si>
    <t>ERASMUS+ "DESIGNCARE"</t>
  </si>
  <si>
    <t>A679075.033</t>
  </si>
  <si>
    <t>CACAO 2021-1-HR01-KA220-SCH-000027781</t>
  </si>
  <si>
    <t>A679075.034</t>
  </si>
  <si>
    <t>2022-1-HR01-KA131-HED-000057180</t>
  </si>
  <si>
    <t>A679075.035</t>
  </si>
  <si>
    <t>EUROPEAN DIGITAL INNOVATION HUB ADRIATIC CROATIA (EDIH ADRIA)</t>
  </si>
  <si>
    <t>A679075.036</t>
  </si>
  <si>
    <t>2023-1-HR01-KA131-HED-000126399</t>
  </si>
  <si>
    <t>A679075.037</t>
  </si>
  <si>
    <t>PROJEKT AQUAMON</t>
  </si>
  <si>
    <t>A679075.038</t>
  </si>
  <si>
    <t>PROJEKT DMC KLASTER</t>
  </si>
  <si>
    <t>A679075.039</t>
  </si>
  <si>
    <t>PROJEKT CARDEA</t>
  </si>
  <si>
    <t>A679076.001</t>
  </si>
  <si>
    <t>INTERREG SLO-HR Živi dvorci - projekt očuvanja kulturnog nasljeđa</t>
  </si>
  <si>
    <t>A679076.002</t>
  </si>
  <si>
    <t>ERASMUS+ KA103 Mobilnost studenata i osoblja Veleučilišta u Vukovaru</t>
  </si>
  <si>
    <t>A679076.003</t>
  </si>
  <si>
    <t>ERASMUS+ KA107</t>
  </si>
  <si>
    <t>A679076.004</t>
  </si>
  <si>
    <t>LIFE LYNX 16/NAT/SI/000634</t>
  </si>
  <si>
    <t>A679076.005</t>
  </si>
  <si>
    <t>Erasmus+</t>
  </si>
  <si>
    <t>A679076.006</t>
  </si>
  <si>
    <t>Milk-ed</t>
  </si>
  <si>
    <t>A679076.007</t>
  </si>
  <si>
    <t>EDUAGRNTERREG V-A HUNGARYI, I</t>
  </si>
  <si>
    <t>A679076.008</t>
  </si>
  <si>
    <t>Odčepljivanje ruralnog naslijeđa: autohtona proizvodnja fermentiranih pića za lokalnu kulturnu i okolišnu održivost, 2018-1-0682</t>
  </si>
  <si>
    <t>A679076.009</t>
  </si>
  <si>
    <t>Moderno obrazovanje prvostupnika mehatronike</t>
  </si>
  <si>
    <t>A679076.010</t>
  </si>
  <si>
    <t>Snaga vještina</t>
  </si>
  <si>
    <t>A679076.011</t>
  </si>
  <si>
    <t>A679076.012</t>
  </si>
  <si>
    <t>Bespilotne letjelice</t>
  </si>
  <si>
    <t>A679076.013</t>
  </si>
  <si>
    <t>Stipendiranje studenata visokih učilišta iz područja biotehničkih znanosti na području Slavonije, Baranje i Srijema</t>
  </si>
  <si>
    <t>A679076.014</t>
  </si>
  <si>
    <t>Measures</t>
  </si>
  <si>
    <t>A679076.015</t>
  </si>
  <si>
    <t>Izgradnja studentskog doma u Požegi</t>
  </si>
  <si>
    <t>A679076.016</t>
  </si>
  <si>
    <t>Projekt Horizon 2020-Nextgen Microfluidics    "Next generation test bed for upscaling of microfluidic devices based on nano-enabled surfaces and membranes"</t>
  </si>
  <si>
    <t>A679076.017</t>
  </si>
  <si>
    <t>Razvoj uređaja sa potopljenim isparivačem</t>
  </si>
  <si>
    <t>A679076.018</t>
  </si>
  <si>
    <t>Internacionalizacija stručnog diplomskog spec.studija Informacijska sigurnost i digitalna forenzika TVZ-a</t>
  </si>
  <si>
    <t>A679076.019</t>
  </si>
  <si>
    <t>PROJEKT CODEIN 2020-1-HR01-KA226-HE094713</t>
  </si>
  <si>
    <t>A679076.020</t>
  </si>
  <si>
    <t>PROJEKT KA107-077451 (2020-2022) ( ERASMUS+)</t>
  </si>
  <si>
    <t>A679076.021</t>
  </si>
  <si>
    <t>PROJEKT KA103-077131 (2020-2022) ( ERASMUS+)</t>
  </si>
  <si>
    <t>A679076.022</t>
  </si>
  <si>
    <t>INTERREG ITALY-CROATIA RECOLOR</t>
  </si>
  <si>
    <t>A679076.023</t>
  </si>
  <si>
    <t>PROJEKT KA103-060319 (2019-2020) ( ERASMUS+)</t>
  </si>
  <si>
    <t>A679076.024</t>
  </si>
  <si>
    <t>Rekonstrukcija zgrade oružane za centar kompetencija</t>
  </si>
  <si>
    <t>A679076.025</t>
  </si>
  <si>
    <t>Uncorking rural heritahege - autohtona proizvodnja fermentiranih pića radi lokalne kulturne i ekološke održivosti</t>
  </si>
  <si>
    <t>A679076.026</t>
  </si>
  <si>
    <t>ERASMUS+ KA2 - Digital Education in Nursing</t>
  </si>
  <si>
    <t>A679076.027</t>
  </si>
  <si>
    <t>A679076.028</t>
  </si>
  <si>
    <t>Drvoproizvod</t>
  </si>
  <si>
    <t>A679076.029</t>
  </si>
  <si>
    <t>Karijera i ja</t>
  </si>
  <si>
    <t>A679076.030</t>
  </si>
  <si>
    <t>Pročišćavanje vode</t>
  </si>
  <si>
    <t>A679076.031</t>
  </si>
  <si>
    <t>Atrij znanja</t>
  </si>
  <si>
    <t>A679076.032</t>
  </si>
  <si>
    <t>Drvoproizvod- Divine Parquet</t>
  </si>
  <si>
    <t>A679076.033</t>
  </si>
  <si>
    <t>Struka i ti</t>
  </si>
  <si>
    <t>A679076.034</t>
  </si>
  <si>
    <t>A679076.035</t>
  </si>
  <si>
    <t>Pročišćavanje voda</t>
  </si>
  <si>
    <t>A679076.036</t>
  </si>
  <si>
    <t>Modifikacija procesa zrenja sira</t>
  </si>
  <si>
    <t>A679076.037</t>
  </si>
  <si>
    <t>EUKI Europenan Climate Initiative 2022</t>
  </si>
  <si>
    <t>A679076.038</t>
  </si>
  <si>
    <t>Podmjera 10.2.</t>
  </si>
  <si>
    <t>A679076.039</t>
  </si>
  <si>
    <t>PODMJERA 16.1.2 OPERATIVNE SKUPINE</t>
  </si>
  <si>
    <t>A679076.040</t>
  </si>
  <si>
    <t>BeEmTel KA220</t>
  </si>
  <si>
    <t>A679076.041</t>
  </si>
  <si>
    <t>UPPSCAP KA220</t>
  </si>
  <si>
    <t>A679076.042</t>
  </si>
  <si>
    <t>DEN KA226</t>
  </si>
  <si>
    <t>A679076.043</t>
  </si>
  <si>
    <t>Mjera 1.1.2. APPRRR</t>
  </si>
  <si>
    <t>A679076.044</t>
  </si>
  <si>
    <t>SIMBA- Simulation based learining</t>
  </si>
  <si>
    <t>A679076.045</t>
  </si>
  <si>
    <t>REGIONALNI ZNANSTVENI CENTAR LORI</t>
  </si>
  <si>
    <t>A679076.046</t>
  </si>
  <si>
    <t>Vraćanje dijela objekta "Oružane" u stanje prije potresa</t>
  </si>
  <si>
    <t>A679076.047</t>
  </si>
  <si>
    <t>AgriNext - Inkubator poljoprivredne i ruralne izvrsnosti i platforma za razmjenu kompetencija</t>
  </si>
  <si>
    <t>A679076.048</t>
  </si>
  <si>
    <t>SMARTER</t>
  </si>
  <si>
    <t>A679076.049</t>
  </si>
  <si>
    <t>Seed2STEM: Planting the Future of Education</t>
  </si>
  <si>
    <t>A679076.050</t>
  </si>
  <si>
    <t>A679076.051</t>
  </si>
  <si>
    <t>Alati za iskustveno učenje za stjecanje kompetencija SMART opskrbnog lanca - SMARTER</t>
  </si>
  <si>
    <t>A679076.052</t>
  </si>
  <si>
    <t>A679077.001</t>
  </si>
  <si>
    <t>BLUTOURSYSTEM projekt unaprjeđenja okvira za održivi rast Plavog turizma</t>
  </si>
  <si>
    <t>A679077.002</t>
  </si>
  <si>
    <t>ERASMUS+ Inovativna poslovna suradnja - model inovativnog učenja u području turizma</t>
  </si>
  <si>
    <t>A679077.003</t>
  </si>
  <si>
    <t>INTERREG MEDITERAN projekt unaprjeđenja turističkog znanja za oblikovanje i vođenje održivog turizma</t>
  </si>
  <si>
    <t>A679077.004</t>
  </si>
  <si>
    <t>ERASMUS+ Novi sveučilišni kurikul Cultural Studies in Business</t>
  </si>
  <si>
    <t>A679077.005</t>
  </si>
  <si>
    <t>WIRE 2020 Inovacije ekosustava i razvoj regija Europe</t>
  </si>
  <si>
    <t>A679077.006</t>
  </si>
  <si>
    <t>GIANTLEAP Nezagađivački promet autobusa s Pem gorivim stanicama</t>
  </si>
  <si>
    <t>A679077.007</t>
  </si>
  <si>
    <t>HYDRIDE4MOBILITY Razvoj komunalnih vozila pomoću MH spremnika vodika i PEM gorivnih ćelija</t>
  </si>
  <si>
    <t>A679077.008</t>
  </si>
  <si>
    <t>SAVE Sport Against Violence and Exclusion - Sportom protiv nasilja i isključenosti</t>
  </si>
  <si>
    <t>A679077.009</t>
  </si>
  <si>
    <t>ESA Program sportskih aktivnosti za djecu s tipičnim razvojem i potrebama</t>
  </si>
  <si>
    <t>A679077.010</t>
  </si>
  <si>
    <t>ENTIRE Mapiranje normativnog okvira za etiku provođenja istraživanja</t>
  </si>
  <si>
    <t>A679077.011</t>
  </si>
  <si>
    <t>VIR2UE Etika utemeljena na istraživačkoj čestitosti</t>
  </si>
  <si>
    <t>A679077.012</t>
  </si>
  <si>
    <t>SOPs4RI Europski kodeks ponašanja za istraživačku čestitost</t>
  </si>
  <si>
    <t>A679077.013</t>
  </si>
  <si>
    <t>INTERREG IPA CBC HR-BA-ME Unaprjeđenje dijagnostičkih i terapijskih usluga medicine spavanja u prekograničnom području južne Hrvatske i zapadne Bosne i Hercegovine</t>
  </si>
  <si>
    <t>A679077.014</t>
  </si>
  <si>
    <t>COSME COS Europska poduzetnička mreža za potporu i savjet gospodarstvenicima diljem Europe</t>
  </si>
  <si>
    <t>A679077.015</t>
  </si>
  <si>
    <t>OBZOR 2020 MIROR Europski program združenog doktorata radi integrirane obuke na doktorskoj razini</t>
  </si>
  <si>
    <t>A679077.016</t>
  </si>
  <si>
    <t>OBZOR 2020 TPTF_ERN Promocija znanosti u društvu</t>
  </si>
  <si>
    <t>A679077.017</t>
  </si>
  <si>
    <t>FP7 PREPARE Usklađene velike kliničke studije o zaraznim bolestima u 27 država članica EU</t>
  </si>
  <si>
    <t>A679077.018</t>
  </si>
  <si>
    <t>ERASMUS+ EUNIT Internacionalizacija visokoobrazovnih institucija u zemljama regije južnog Mediterana</t>
  </si>
  <si>
    <t>A679077.019</t>
  </si>
  <si>
    <t>ERASMUS+ BESTSDI Izrada kurikula na temu infrastrukture prostornih podataka u zemljama Zapadnog Balkana</t>
  </si>
  <si>
    <t>A679077.020</t>
  </si>
  <si>
    <t>ERASMUS+ InCounselling50+ Razvoj holističkog i znanstveno utemeljenog koncepta za inovativno savjetovanje i usmjeravanje kroz karijeru</t>
  </si>
  <si>
    <t>A679077.021</t>
  </si>
  <si>
    <t>ERASMUS+ FINAC Razvoj novih postdiplomskih studija u Republici Srbiji i Albaniji iz financijskog upravljanja, računovodstva i kontrolinga</t>
  </si>
  <si>
    <t>A679077.022</t>
  </si>
  <si>
    <t>ERASMUS+ CAPUS Očuvanje umjetnosti u javnim prostorima</t>
  </si>
  <si>
    <t>A679077.023</t>
  </si>
  <si>
    <t>ERASMUS+ FOODQA Poticanje suradnje akademije i industrije u sigurnosti i kvaliteti hrane</t>
  </si>
  <si>
    <t>A679077.024</t>
  </si>
  <si>
    <t>ERASMUS+ CABUFAL Izgradnja kapaciteta Pravnog fakulteta Crne Gore u procesu pristupanja EU</t>
  </si>
  <si>
    <t>A679077.025</t>
  </si>
  <si>
    <t>ERASMUS+ MEMUD MA studij u području urbanog dizajna za područje centralne i jugoistočne Europe</t>
  </si>
  <si>
    <t>A679077.026</t>
  </si>
  <si>
    <t>EUROPEAID: INTERCAP projekt mijenjanja javne percepcije o migracijama, sigurnosti i održivom razvoju u međuzavisnom svijetu</t>
  </si>
  <si>
    <t>A679077.027</t>
  </si>
  <si>
    <t>ERASMUS+ SpeculativeEDU projekt obrazovanja i stjecanja iskustva u području dizajna u nastajanju</t>
  </si>
  <si>
    <t>A679077.028</t>
  </si>
  <si>
    <t>ERASMUS+ dodjela bespovratnih sredstava studiranja i prakse kod mobilnosti nastavnog i nenastavnog osoblja Sveučilišta u Splitu</t>
  </si>
  <si>
    <t>A679077.029</t>
  </si>
  <si>
    <t>ERASMUS+ Programske zemlje KA103 Mobilnost studenata i osoblja Sveučilišta u Splitu</t>
  </si>
  <si>
    <t>A679077.030</t>
  </si>
  <si>
    <t>A679077.031</t>
  </si>
  <si>
    <t>A679077.032</t>
  </si>
  <si>
    <t>A679077.033</t>
  </si>
  <si>
    <t>ERASMUS+  Partnerske zemlje KA107 Odlazne i dolazne mobilnosti studenata i osoblja Sveučilišta u Splitu</t>
  </si>
  <si>
    <t>A679077.034</t>
  </si>
  <si>
    <t>ERASMUS KA107 Odlazne i dolazne mobilnosti studenata i osoblja Sveučilišta u Splitu</t>
  </si>
  <si>
    <t>A679077.035</t>
  </si>
  <si>
    <t>A679077.036</t>
  </si>
  <si>
    <t>A679077.037</t>
  </si>
  <si>
    <t>INTERREG-NET4mPLASTIC- Nove tehnologije za detekciju i analizu marko i mirkoplastike u Jadranskom bazenu</t>
  </si>
  <si>
    <t>A679077.038</t>
  </si>
  <si>
    <t>INTERREG PMO-GATE - sprječavanje, upravljanje i prevladavanje rizika od prirodnih katastrofa radi ublažavanja njihova utjecaja na gospodarstvo i društvo</t>
  </si>
  <si>
    <t>A679077.039</t>
  </si>
  <si>
    <t>INTERREG DEEP-SEA – Razvoj planiranja energetske učinkovitosti i mobilnih usluga marina na Jadranskoj obali</t>
  </si>
  <si>
    <t>A679077.040</t>
  </si>
  <si>
    <t>INTERREG E-CITIJENS - Sustav za podršku odlučivanju (SPO) u upravljanju hitnim situacijama za potrebe civilne zaštite zasnovan na građanskom novinarstvu, a za poboljšanje sigurnosti na području Jadrana</t>
  </si>
  <si>
    <t>A679077.041</t>
  </si>
  <si>
    <t>INTERREG MoST - Monitoring prodora slane vode u obalne vodonosnike i testiranje pilot projekata za smanjenje štetnog utjecaja od zaslanjivanja</t>
  </si>
  <si>
    <t>A679077.042</t>
  </si>
  <si>
    <t>INTERREG AdSWiM - Upravljano korištenje pročišćenih komunalnih otpadnih voda radi kvalitete Jadranskog mora</t>
  </si>
  <si>
    <t>A679077.043</t>
  </si>
  <si>
    <t>INTERREG Plastic Busters MPA: Očuvanje biološke raznolikosti od plastike u zaštićenim morskim područjima na Mediteranu</t>
  </si>
  <si>
    <t>A679077.044</t>
  </si>
  <si>
    <t>SHExtreme</t>
  </si>
  <si>
    <t>A679077.045</t>
  </si>
  <si>
    <t>ERASMUS + Izgradnja kapaciteta za plavi rast i razvoj kurikuluma morskog ribarstva u Albaniji</t>
  </si>
  <si>
    <t>A679077.046</t>
  </si>
  <si>
    <t>INTERREG MED ARISTOIL</t>
  </si>
  <si>
    <t>A679077.047</t>
  </si>
  <si>
    <t>INTERREG FAIRSEA- Ribolov u jadranskoj regiji zajednički pristup ekosustavu</t>
  </si>
  <si>
    <t>A679077.048</t>
  </si>
  <si>
    <t>INTERREG  WATERCARE</t>
  </si>
  <si>
    <t>A679077.049</t>
  </si>
  <si>
    <t>IP-ojačani, suzbijanje štetočina i izvan sezone IPM usmjeren protiv novih i novih voćnih muha</t>
  </si>
  <si>
    <t>A679077.050</t>
  </si>
  <si>
    <t>Društvene znanosti i humanističke znanosti u međusektorskoj suradnji za bolje obrazovanje i održive inovacije</t>
  </si>
  <si>
    <t>A679077.051</t>
  </si>
  <si>
    <t>BLUEWBC - Održivi razvoj BLUE ekonomija putem visokog obrazovanja i inovacija u zemljama zapadnog Balkana</t>
  </si>
  <si>
    <t>A679077.052</t>
  </si>
  <si>
    <t>SEA EU - Europsko sveučilište mora</t>
  </si>
  <si>
    <t>A679077.053</t>
  </si>
  <si>
    <t>RMPPI - HR-BA-ME262- Održiva prekogranična inicijativa za obnovljive mikroelektrane</t>
  </si>
  <si>
    <t>A679077.054</t>
  </si>
  <si>
    <t>A679077.055</t>
  </si>
  <si>
    <t>STIM-REI</t>
  </si>
  <si>
    <t>A679077.056</t>
  </si>
  <si>
    <t>Primjena HKO za sveučilišne studijske programe u području elektrotehnike</t>
  </si>
  <si>
    <t>A679077.057</t>
  </si>
  <si>
    <t>EUROfusion</t>
  </si>
  <si>
    <t>A679077.058</t>
  </si>
  <si>
    <t>FizKO - Razvoj studija fizike uz primjernu HKO</t>
  </si>
  <si>
    <t>A679077.059</t>
  </si>
  <si>
    <t>Razvoj tehnologije za procjenu autopurifikacijskih sposobnosti priobalnih voda</t>
  </si>
  <si>
    <t>A679077.060</t>
  </si>
  <si>
    <t>GEOBIZ</t>
  </si>
  <si>
    <t>A679077.061</t>
  </si>
  <si>
    <t>PROMISE -Personalizirana medicina- osnovna edukacija</t>
  </si>
  <si>
    <t>A679077.062</t>
  </si>
  <si>
    <t>mathSTEM - Podučavanje matematike i izrada smjernica za mathSTEM metodologiju</t>
  </si>
  <si>
    <t>A679077.063</t>
  </si>
  <si>
    <t>ERASMUS+ KA104 Obrazovanje odraslih</t>
  </si>
  <si>
    <t>A679077.064</t>
  </si>
  <si>
    <t>Provedba HKO u stručnim studijima računarstva</t>
  </si>
  <si>
    <t>A679077.065</t>
  </si>
  <si>
    <t>ASPEMS - Aktivni sustav za pohranu električne energije i stabilizaciju elektroenergetske mreže</t>
  </si>
  <si>
    <t>A679077.066</t>
  </si>
  <si>
    <t>ISPIS – Razvoj funkcionalnog prototipa sustava za potrage i spašavanja ljudi pomoću bespilotnih letjelica</t>
  </si>
  <si>
    <t>A679077.067</t>
  </si>
  <si>
    <t>Razvoj karijera mladih istraživača</t>
  </si>
  <si>
    <t>A679077.068</t>
  </si>
  <si>
    <t>Pametni kulturni turizam kao pokretač održivog razvoja europskih regija</t>
  </si>
  <si>
    <t>A679077.069</t>
  </si>
  <si>
    <t>CAAT</t>
  </si>
  <si>
    <t>A679077.070</t>
  </si>
  <si>
    <t>EUROCC -Nacionalni centri za kompetencije u okviru, Obzor 2020</t>
  </si>
  <si>
    <t>A679077.071</t>
  </si>
  <si>
    <t>RCK</t>
  </si>
  <si>
    <t>A679077.072</t>
  </si>
  <si>
    <t>IRA1 - CEKOM: Razvoj inovativnih kompozitnih struktura za zvučnu izolaciju</t>
  </si>
  <si>
    <t>A679077.073</t>
  </si>
  <si>
    <t>IRA2-CEKOM: Razvoj napredne integralne numeričke procedure</t>
  </si>
  <si>
    <t>A679077.074</t>
  </si>
  <si>
    <t>IRA 3-CEKOM: Inovativno rješenje vodomlaznog propulzora </t>
  </si>
  <si>
    <t>A679077.075</t>
  </si>
  <si>
    <t>IRA5 CEKOM : Razvoj LNG sustava za brodove pogonjene motorima na dvojno gorivo (FO/LNG) </t>
  </si>
  <si>
    <t>A679077.076</t>
  </si>
  <si>
    <t>IRA 7-CEKOM: Razvoj LNG spremnika za plovne objekte za skladištenje i regasifikaciju LNG-a </t>
  </si>
  <si>
    <t>A679077.077</t>
  </si>
  <si>
    <t>IRA 8-CEKOM: Razvoj novih konstrukcijskih i tehnoloških rješenja natpalubnih konstrukcija i elemenata od aluminijevih legura </t>
  </si>
  <si>
    <t>A679077.078</t>
  </si>
  <si>
    <t>IRA 10-CEKOM: Razvoj inovativnog pristupa u procesu opremanja broda putem proširene stvarnosti </t>
  </si>
  <si>
    <t>A679077.079</t>
  </si>
  <si>
    <t>IRA 11-CEKOM: Razvoj uređaja za praćenje rada brodskog motora analizom akustičnog signala </t>
  </si>
  <si>
    <t>A679077.080</t>
  </si>
  <si>
    <t>IRA 12-CEKOM: Razvoj plutajuće platforme od umjetno zamrznute vode na zračnim komorama </t>
  </si>
  <si>
    <t>A679077.081</t>
  </si>
  <si>
    <t>IRA 15-CEKOM: Razvoj paketa palubne opreme specijalnih brodova različitih namjena za uzgajališta ribe </t>
  </si>
  <si>
    <t>A679077.082</t>
  </si>
  <si>
    <t>IRA 16-CEKOM: Brodski pritezni sustavi namijenjeni pozicioniranju plovnih objekata</t>
  </si>
  <si>
    <t>A679077.083</t>
  </si>
  <si>
    <t>VODIME - Vode Imotske krajine</t>
  </si>
  <si>
    <t>A679077.084</t>
  </si>
  <si>
    <t>CEKOM, Razvoj centara kompetencija</t>
  </si>
  <si>
    <t>A679077.085</t>
  </si>
  <si>
    <t>WRECKS4ALL: jačanje i diverzifikacija turističke ponude na Jadranu</t>
  </si>
  <si>
    <t>A679077.086</t>
  </si>
  <si>
    <t>Europska akademija za poslovno i financijsko pravo</t>
  </si>
  <si>
    <t>A679077.087</t>
  </si>
  <si>
    <t>Usluge podrške poslovanju i inovacijama u Hrvatskoj - upravljanje ključnim računima - SSBI-CRO-KAM5</t>
  </si>
  <si>
    <t>A679077.088</t>
  </si>
  <si>
    <t>Ispitni sloj sljedeće generacije za nadogradnju mikrofluidnih uređaja na bazi nano omogućenih površina i membrana</t>
  </si>
  <si>
    <t>A679077.089</t>
  </si>
  <si>
    <t>MareMathics- Inovativni pristup u matematičkom obrazovanju za studente pomorstva</t>
  </si>
  <si>
    <t>A679077.090</t>
  </si>
  <si>
    <t>Bio zaštitne kulture i bioaktivni ekstrakti kao održive kombinirane strategije za poboljšanje roka trajanja kvarljive mediteranske hrane (BioProMedFood)</t>
  </si>
  <si>
    <t>A679077.091</t>
  </si>
  <si>
    <t>Jačanje održivih akcija, otpornosti, suradnje i usklađivanja širom i od strane Saveza SEA-EU</t>
  </si>
  <si>
    <t>A679077.092</t>
  </si>
  <si>
    <t>Dalje od akademske zajednice: širenje horizonta karijere doktoranda u pomorskim i pomorskim znanostima u Europi</t>
  </si>
  <si>
    <t>A679077.093</t>
  </si>
  <si>
    <t>Korištenje energije i zeleni javni prijevoz u budućim pametnim gradovima: Inovativni program podučavanja za studente, dionike i poduzetnike</t>
  </si>
  <si>
    <t>A679077.094</t>
  </si>
  <si>
    <t>ITSHEC- Integracija transverzalnih vještina u visoko obrazovanje i kurikulum zdravstvene i socijalne skrbi</t>
  </si>
  <si>
    <t>A679077.095</t>
  </si>
  <si>
    <t>INQUAPH- Inovativni alati za ocjenu kvalitete za studije farmacije u Bosni i Hercegovini</t>
  </si>
  <si>
    <t>A679077.096</t>
  </si>
  <si>
    <t>EPISECC- Uspostaviti paneuropski informacijski prostor za poboljšanje sigurnosti građana</t>
  </si>
  <si>
    <t>A679077.097</t>
  </si>
  <si>
    <t>Metode u istraživanju istraživanja MiRoR</t>
  </si>
  <si>
    <t>A679077.098</t>
  </si>
  <si>
    <t>Provedba HKO-a na razini visokog obrazovanja</t>
  </si>
  <si>
    <t>A679077.099</t>
  </si>
  <si>
    <t>A679077.100</t>
  </si>
  <si>
    <t>SAPPHIRE - Projekt „System Automation of PEMFCs with Prognostics and Health management for Improved Reliability and Economy“</t>
  </si>
  <si>
    <t>A679077.101</t>
  </si>
  <si>
    <t>AUTORE - Automotive derivative energy system</t>
  </si>
  <si>
    <t>A679077.102</t>
  </si>
  <si>
    <t>REFUNDACIJE DJELATNICIMA KOJI SUDJELUJU NA EU PROJEKTIMA</t>
  </si>
  <si>
    <t>A679077.103</t>
  </si>
  <si>
    <t>Erasmus+ mobilnost nastavnog i nenastavnog osblja u natječajnoj godini 2019</t>
  </si>
  <si>
    <t>A679077.104</t>
  </si>
  <si>
    <t>EPISECC</t>
  </si>
  <si>
    <t>A679077.105</t>
  </si>
  <si>
    <t>COST - NEW FRONTIERS OF PEER REVIEW</t>
  </si>
  <si>
    <t>A679077.106</t>
  </si>
  <si>
    <t>MLE - EUROPSKA KOMISIJA - GOVERMENTAL EXPERTS</t>
  </si>
  <si>
    <t>A679077.107</t>
  </si>
  <si>
    <t>Projekt Horizon 2020-FF IPM "In-silico boosted, pest prevention and off-season focused IPM against new and emerging fruit flies ('OFF-Season' FF- IPM)"</t>
  </si>
  <si>
    <t>A679077.108</t>
  </si>
  <si>
    <t>Projekt Potential for Using SIT, Mating Disruption and Other IPM Tools to Eradicate Box Tree Moth Incursions in the U.S.</t>
  </si>
  <si>
    <t>A679077.109</t>
  </si>
  <si>
    <t>Erasmus Plus Ka103 2020</t>
  </si>
  <si>
    <t>A679077.110</t>
  </si>
  <si>
    <t>Erasmus Mundus SUNBEAM -  Structured UNiversity mobility between the Balkans and Europe for the Adriatic-ionian Macro-region</t>
  </si>
  <si>
    <t>A679077.111</t>
  </si>
  <si>
    <t>A679077.112</t>
  </si>
  <si>
    <t>SI4CARE-  Socijalne inovacije za integriranu zdravstvenu njegu starijeg stanovništva u ADRION regijama</t>
  </si>
  <si>
    <t>A679077.113</t>
  </si>
  <si>
    <t>FirEURisk-holistička strategija za upravljenje požarima raslinja na području Europe</t>
  </si>
  <si>
    <t>A679077.114</t>
  </si>
  <si>
    <t>COST Action TU1208-znanstveno-tehnološka primjena radara za prodiranje u tlo u građevinarstvu</t>
  </si>
  <si>
    <t>A679077.115</t>
  </si>
  <si>
    <t>Razvoj putničkog jedrenjaka s nultom emisijom ispušnih plinova</t>
  </si>
  <si>
    <t>A679077.116</t>
  </si>
  <si>
    <t>Sustav za uspostavu stabilne elektro-distribucijske mreže (GRIDS)</t>
  </si>
  <si>
    <t>A679077.117</t>
  </si>
  <si>
    <t>CHIC</t>
  </si>
  <si>
    <t>A679077.118</t>
  </si>
  <si>
    <t>FAIR - automatsko institucionalno priznavanje</t>
  </si>
  <si>
    <t>A679077.119</t>
  </si>
  <si>
    <t>IRI - povećanje razvoja novih proizvoda i usluga (lijepljeni lamelirani nosači od tvrdog drveta)</t>
  </si>
  <si>
    <t>A679077.120</t>
  </si>
  <si>
    <t>PINNA NOBILIS SSMA</t>
  </si>
  <si>
    <t>A679077.121</t>
  </si>
  <si>
    <t>Erasmus+ KA131 2021</t>
  </si>
  <si>
    <t>A679077.122</t>
  </si>
  <si>
    <t>IRI Perm Beton-sustav odvodnje na horizontalnim površinama od propusnog betona</t>
  </si>
  <si>
    <t>A679077.123</t>
  </si>
  <si>
    <t>BEAGLE - bioetičko i vrijednosno obrazovanje</t>
  </si>
  <si>
    <t>A679077.124</t>
  </si>
  <si>
    <t>Commix - jačanje pismenosti kod adolescenata kroz kreativno korištenje stripova</t>
  </si>
  <si>
    <t>A679077.125</t>
  </si>
  <si>
    <t>TaSDi-PBS - rješavanje pitanja vladanja u školi kroz podršku poželjnim oblicima ponašanja</t>
  </si>
  <si>
    <t>A679077.126</t>
  </si>
  <si>
    <t>MiRoR - metode istraživanja o istraživanju</t>
  </si>
  <si>
    <t>A679077.127</t>
  </si>
  <si>
    <t>INTERIV - internacionalizacija studijskih programa morskog ribarstva i vojnog pomorstva</t>
  </si>
  <si>
    <t>A679077.128</t>
  </si>
  <si>
    <t>EICP (Evidence Implemantation in Clinical Practice) - medicina temeljena na dokazima</t>
  </si>
  <si>
    <t>A679077.129</t>
  </si>
  <si>
    <t>ZCIPM - Znanstveni centar izvrsnosti za personaliziranu medicinu</t>
  </si>
  <si>
    <t>A679077.130</t>
  </si>
  <si>
    <t>CEKOM - centar kompetencija u molekularnoj dijagnostici</t>
  </si>
  <si>
    <t>A679077.131</t>
  </si>
  <si>
    <t>SI4CARE - Socijalna inovacija za sveobuhvatnu zdravstvenu zaštitu starije populacije u regiji</t>
  </si>
  <si>
    <t>A679077.132</t>
  </si>
  <si>
    <t>MADE - Mobile Access Dental Clinic</t>
  </si>
  <si>
    <t>A679077.133</t>
  </si>
  <si>
    <t>FIZIODENT</t>
  </si>
  <si>
    <t>A679077.134</t>
  </si>
  <si>
    <t>KOSIR OBO - primjenjivost novih tehnologija za oporabu biljnog otpada</t>
  </si>
  <si>
    <t>A679077.135</t>
  </si>
  <si>
    <t>Unaprjeđenje kvalitete studiranja na pravnim fakultetima u RH</t>
  </si>
  <si>
    <t>A679077.136</t>
  </si>
  <si>
    <t>BOWI - poticanje digitalnih inovacija</t>
  </si>
  <si>
    <t>A679077.137</t>
  </si>
  <si>
    <t>Forenzička identifikacija ljudskih ostataka analizom MSCT snimaka CTforID</t>
  </si>
  <si>
    <t>A679077.138</t>
  </si>
  <si>
    <t>A679077.139</t>
  </si>
  <si>
    <t>MSEVP - Istraživanje i razvoj smart-grid punionice za električna vozila unutar konstrukcije rotacionog parking sustava</t>
  </si>
  <si>
    <t>A679077.140</t>
  </si>
  <si>
    <t>COST Action BM1309: European network for innovative uses of electromagnetic fields (EMFs) in biomedical applications</t>
  </si>
  <si>
    <t>A679077.141</t>
  </si>
  <si>
    <t>A679077.142</t>
  </si>
  <si>
    <t>FLUPSY - platforma za školjke</t>
  </si>
  <si>
    <t>A679077.143</t>
  </si>
  <si>
    <t>DATACROSS -Napredne metode i tehnologije u znanosti o podatcima i kooperativnim sustavima</t>
  </si>
  <si>
    <t>A679077.144</t>
  </si>
  <si>
    <t>SECURE</t>
  </si>
  <si>
    <t>A679077.145</t>
  </si>
  <si>
    <t>Network of Eurofound Correspondents</t>
  </si>
  <si>
    <t>A679077.146</t>
  </si>
  <si>
    <t>PPOI Partnership for prevention of over indebtedness</t>
  </si>
  <si>
    <t>A679077.147</t>
  </si>
  <si>
    <t>PRESILIENT</t>
  </si>
  <si>
    <t>A679077.148</t>
  </si>
  <si>
    <t>ZCIPM</t>
  </si>
  <si>
    <t>A679077.149</t>
  </si>
  <si>
    <t>A679077.150</t>
  </si>
  <si>
    <t>SI4CARE</t>
  </si>
  <si>
    <t>A679077.151</t>
  </si>
  <si>
    <t>IRECS</t>
  </si>
  <si>
    <t>A679077.152</t>
  </si>
  <si>
    <t>YOUTH GEMS</t>
  </si>
  <si>
    <t>A679077.153</t>
  </si>
  <si>
    <t>ERASMUS+60-Razvoj aktivnosti visokog obrazovanja kod europskih građana od 60 i više godina</t>
  </si>
  <si>
    <t>A679077.154</t>
  </si>
  <si>
    <t>Blue-connect-Reconnect Science with the Blue Society</t>
  </si>
  <si>
    <t>A679077.155</t>
  </si>
  <si>
    <t>DesignCARE-Komunikacijske vještine za učenike strukovnih škola za medicinska zanimanja</t>
  </si>
  <si>
    <t>A679077.156</t>
  </si>
  <si>
    <t>Erasmus KA131 2022-Mobilnost studenata i osoblja u visokom obrazovanju</t>
  </si>
  <si>
    <t>A679077.157</t>
  </si>
  <si>
    <t>Erasmus KA171 2022-Projekt mobilnosti studenata i osoblja u visokom obrazovanju između programskih i partnerskih zemalja</t>
  </si>
  <si>
    <t>A679077.158</t>
  </si>
  <si>
    <t>Erasmus+ mobilnost KA171 2023</t>
  </si>
  <si>
    <t>A679077.159</t>
  </si>
  <si>
    <t>MiRoR</t>
  </si>
  <si>
    <t>A679077.160</t>
  </si>
  <si>
    <t>AI4HEALTH.Cro</t>
  </si>
  <si>
    <t>A679077.161</t>
  </si>
  <si>
    <t>Fact Check</t>
  </si>
  <si>
    <t>A679077.162</t>
  </si>
  <si>
    <t>CURE4Aqua</t>
  </si>
  <si>
    <t>A679077.163</t>
  </si>
  <si>
    <t>IRISE</t>
  </si>
  <si>
    <t>A679077.164</t>
  </si>
  <si>
    <t>CroRIN</t>
  </si>
  <si>
    <t>A679077.165</t>
  </si>
  <si>
    <t>RaSTEMo</t>
  </si>
  <si>
    <t>A679077.166</t>
  </si>
  <si>
    <t>Roche</t>
  </si>
  <si>
    <t>A679077.167</t>
  </si>
  <si>
    <t>SEAEU 2.0</t>
  </si>
  <si>
    <t>A679077.168</t>
  </si>
  <si>
    <t>Erasmus + KA171 2023</t>
  </si>
  <si>
    <t>A679077.169</t>
  </si>
  <si>
    <t>ERASMUS+ SURF</t>
  </si>
  <si>
    <t>A679077.170</t>
  </si>
  <si>
    <t>NAHV - Dolina vodika Sjeverni Jadran</t>
  </si>
  <si>
    <t>A679077.171</t>
  </si>
  <si>
    <t>A679077.172</t>
  </si>
  <si>
    <t>Uz zdrav životni stil raSTEMo</t>
  </si>
  <si>
    <t>A679077.173</t>
  </si>
  <si>
    <t>Primjena HKO za sveučilišne studijske programe u području elektrotehnike -</t>
  </si>
  <si>
    <t>A679077.174</t>
  </si>
  <si>
    <t>National Competence Centres in the framework of EuroHPC Phase 2 – EuroCC 2</t>
  </si>
  <si>
    <t>A679077.175</t>
  </si>
  <si>
    <t>Provjera točnosti informacija u području energije i računarstva</t>
  </si>
  <si>
    <t>A679077.176</t>
  </si>
  <si>
    <t>RESCOP-Monitoring morskih ekosustava korištenjem daljinske detekcije</t>
  </si>
  <si>
    <t>A679077.177</t>
  </si>
  <si>
    <t>PMO GATE</t>
  </si>
  <si>
    <t>A679077.178</t>
  </si>
  <si>
    <t>Capacity2Transform</t>
  </si>
  <si>
    <t>A679077.179</t>
  </si>
  <si>
    <t>Obzor Europa - ERA SHUTTLE</t>
  </si>
  <si>
    <t>A679077.180</t>
  </si>
  <si>
    <t>Life - EU Sharks</t>
  </si>
  <si>
    <t>A679077.181</t>
  </si>
  <si>
    <t>Obzor Europa - ERA FABRIC</t>
  </si>
  <si>
    <t>A679077.182</t>
  </si>
  <si>
    <t>INNOSOL4MED</t>
  </si>
  <si>
    <t>A679077.183</t>
  </si>
  <si>
    <t>VALMEDALM</t>
  </si>
  <si>
    <t>A679077.184</t>
  </si>
  <si>
    <t>SEA FENNEL4MED</t>
  </si>
  <si>
    <t>A679077.185</t>
  </si>
  <si>
    <t>Innovation Norway - OTIMEDT</t>
  </si>
  <si>
    <t>A679077.186</t>
  </si>
  <si>
    <t>HRZZ - CTforID</t>
  </si>
  <si>
    <t>A679077.187</t>
  </si>
  <si>
    <t>Erasmus+KA2 2023</t>
  </si>
  <si>
    <t>A679078.001</t>
  </si>
  <si>
    <t>CoSMass Projekt proučavanja razvoja rasta zvjezdane mase središnjih supermasivnih crnih rupa kroz kozmičko vrijeme</t>
  </si>
  <si>
    <t>A679078.002</t>
  </si>
  <si>
    <t>AeRoTwin - Twinning koordinacijska akcija za širenje izvrsnosti i sudjelovanja u zračnoj robotici</t>
  </si>
  <si>
    <t>A679078.003</t>
  </si>
  <si>
    <t>ENDORSE Efikasno brusenje  robotskim sustavom potpomognuto HORSE okruženjem</t>
  </si>
  <si>
    <t>A679078.004</t>
  </si>
  <si>
    <t>Ostvarivanje sljedivosti za mjerenje kakvoće električne energije</t>
  </si>
  <si>
    <t>A679078.005</t>
  </si>
  <si>
    <t>ADRIATIC  Unaprjeđenje sposobnosti interakcije ronilac-robot</t>
  </si>
  <si>
    <t>A679078.006</t>
  </si>
  <si>
    <t>Napredni ručni detektori metala s mogućnošću diskriminacije oblika mete za uporabu u humanitarnom razminiranju</t>
  </si>
  <si>
    <t>A679078.007</t>
  </si>
  <si>
    <t>PRE-EST Pripremanje plana izgradnje velikog europskog solarnog teleskopa</t>
  </si>
  <si>
    <t>A679078.008</t>
  </si>
  <si>
    <t>SOLARNET</t>
  </si>
  <si>
    <t>A679078.009</t>
  </si>
  <si>
    <t>DESTination RAIL - FACT (Find, Analyse, Classify, Treat) alat za upravljanje željezničkom infrastrukturom</t>
  </si>
  <si>
    <t>A679078.010</t>
  </si>
  <si>
    <t>H2020  SAFE 10-T Razvoj sigurnosnog okvira za transportnu infrastrukturu</t>
  </si>
  <si>
    <t>A679078.011</t>
  </si>
  <si>
    <t>Regional Center Adria Umrežavanje dionika sektora mineralnih neenergetskih sirovina</t>
  </si>
  <si>
    <t>A679078.012</t>
  </si>
  <si>
    <t>HORIZON 2020 BBI - Razvijanje funkcionalnih molekula za biološke premaze</t>
  </si>
  <si>
    <t>A679078.013</t>
  </si>
  <si>
    <t>FITNESS Platforma za e-učenje svih aspekata pakiranja hrane</t>
  </si>
  <si>
    <t>A679078.014</t>
  </si>
  <si>
    <t>ASKFOOD Savez za vještine i znanje vezano za prehrambeni sektor</t>
  </si>
  <si>
    <t>A679078.015</t>
  </si>
  <si>
    <t>STRENGTH2FOOD  Istraživanje u cilju poboljšanja učinkovitosti programa EU o kvaliteti hrane</t>
  </si>
  <si>
    <t>A679078.016</t>
  </si>
  <si>
    <t>e-Škole A projekt - Uspostava sustava razvoja digitalno zrelih škola</t>
  </si>
  <si>
    <t>A679078.017</t>
  </si>
  <si>
    <t>IRI IDG - Razvoj inovativne platforme za digitalnu transformaciju poduzeća</t>
  </si>
  <si>
    <t>A679078.018</t>
  </si>
  <si>
    <t>IRI HYPER - Razvoj inovativne platforme za digitalnu transformaciju poduzeća</t>
  </si>
  <si>
    <t>A679078.019</t>
  </si>
  <si>
    <t>DIGITRANS - digitalna transformacija dunavske regije</t>
  </si>
  <si>
    <t>A679078.020</t>
  </si>
  <si>
    <t>ABCitiEs Razvoj novih vrsta poduzetničkih zajednica koje stvaraju atraktivnije lokalno poslovno okruženje</t>
  </si>
  <si>
    <t>A679078.021</t>
  </si>
  <si>
    <t>ERASMUS+ Potpora za nastavno i nenastavno osoblje</t>
  </si>
  <si>
    <t>A679078.022</t>
  </si>
  <si>
    <t>Obzor 2020  CEF - Poticanje istraživanja Connecting Europe Facilites i Norveške zaklade za znanost</t>
  </si>
  <si>
    <t>A679078.023</t>
  </si>
  <si>
    <t>Europska noć istraživača</t>
  </si>
  <si>
    <t>A679078.024</t>
  </si>
  <si>
    <t>ERASMUS+ projekt mobilnosti i aktivnosti studenata kroz istraživanja u inozemstvu</t>
  </si>
  <si>
    <t>A679078.025</t>
  </si>
  <si>
    <t>MANGO Ekstremna učinkovitost korištenih resursa u budućim računalima visokih performansi</t>
  </si>
  <si>
    <t>A679078.026</t>
  </si>
  <si>
    <t>CROSS BOrder Prekogranično upravljanje obnovljivim izvorima energije i skladišnim jedinicama</t>
  </si>
  <si>
    <t>A679078.027</t>
  </si>
  <si>
    <t>OBZOR2020 MEET Kapitaliziranje iskorištavanja naprednih geotermalnih sustava i potencijala</t>
  </si>
  <si>
    <t>A679078.028</t>
  </si>
  <si>
    <t>MicroGRId Rješenja za sudjelovanje mikromreža na tržištu električne energije</t>
  </si>
  <si>
    <t>A679078.029</t>
  </si>
  <si>
    <t>RoboCom ++ Promišljati robotiku za robota Suradnik budućnosti</t>
  </si>
  <si>
    <t>A679078.030</t>
  </si>
  <si>
    <t>TEchnology TRAnsfer putem višenacionalnih aplikacija eXperiments</t>
  </si>
  <si>
    <t>A679078.031</t>
  </si>
  <si>
    <t>Immersive Visual Technologies (IVT) Vizualne tehnologije za sigurnosne aplikacije</t>
  </si>
  <si>
    <t>A679078.032</t>
  </si>
  <si>
    <t>subCULTron Učenje, samoregulacija i samoodrživost podvodnog društva/kulture robota u okruženju s visokim učinkom</t>
  </si>
  <si>
    <t>A679078.033</t>
  </si>
  <si>
    <t>AWAKE Sušilice ultra malih napajanja za autonomne mreže robotskih senzora u moru / podmorju</t>
  </si>
  <si>
    <t>A679078.034</t>
  </si>
  <si>
    <t>OBZOR 2020 PentaHelix Inovativna metoda u provedbi održivog razvoja i klime</t>
  </si>
  <si>
    <t>A679078.035</t>
  </si>
  <si>
    <t>OBZOR 2020 PROSEU  PROSumers FOR THE Energy Union: integriranje aktivnog sudjelovanja građana u tranziciju energije</t>
  </si>
  <si>
    <t>A679078.036</t>
  </si>
  <si>
    <t>OBZOR 2020 UPGRADE DH Unaprjeđenje performansi daljinskog grijanja u Europi</t>
  </si>
  <si>
    <t>A679078.037</t>
  </si>
  <si>
    <t>GoSAFE RAIL Globalni okvir upravljanja sigurnošću za željeznice</t>
  </si>
  <si>
    <t>A679078.038</t>
  </si>
  <si>
    <t>Dubrovnik International ESEE Mining school Škola rudarstva za istočnu i jugoistočnu Europu</t>
  </si>
  <si>
    <t>A679078.039</t>
  </si>
  <si>
    <t>InvestRM Multifaktorski model za ulaganja u sektor sirovina</t>
  </si>
  <si>
    <t>A679078.040</t>
  </si>
  <si>
    <t>rESEErve Mineralni potencijal istočne i jugoistočne Europe (ESEE produčje)</t>
  </si>
  <si>
    <t>A679078.041</t>
  </si>
  <si>
    <t>REEBAUX Potencijali ležišta boksita i boksitnih ostataka u istočnoj i jugoistočnoj Europi</t>
  </si>
  <si>
    <t>A679078.042</t>
  </si>
  <si>
    <t>MINERS -  Edukacijski program za spašavanje iz rudnika</t>
  </si>
  <si>
    <t>A679078.043</t>
  </si>
  <si>
    <t>ENOS Omogućavanje dekarbonizacije energetskih djelatnosti na bazi fosilnih goriva i energetski intenzivne industrije</t>
  </si>
  <si>
    <t>A679078.044</t>
  </si>
  <si>
    <t>EXERTER Mreža pan-europskih stručnjaka za sigurnost eksploziva</t>
  </si>
  <si>
    <t>A679078.045</t>
  </si>
  <si>
    <t>CRISS Demonstracija skalabilne i ekonomične infrastrukture za digitalno učenje temeljeno na oblaku</t>
  </si>
  <si>
    <t>A679078.046</t>
  </si>
  <si>
    <t>ERASMUS+ MERIA Matematičko obrazovanje - relevantno, zanimljivo i primjenjivo</t>
  </si>
  <si>
    <t>A679078.047</t>
  </si>
  <si>
    <t>ERASMUS+ Jean Monnet Network, Navigating the storm: Izazovi malih država u Europi</t>
  </si>
  <si>
    <t>A679078.048</t>
  </si>
  <si>
    <t>ERASMUS+  Razvijanje pismenosti i usvajanje jezika obrazovanja kod djece u nepovoljnom položaju (manjine, migranti i ostale skupine)</t>
  </si>
  <si>
    <t>A679078.049</t>
  </si>
  <si>
    <t>H2020 Uspostava Living Labs (životni laboratoriji) u urbanim područjima koja se suočavaju s izazovom postindustrijske regeneracije</t>
  </si>
  <si>
    <t>A679078.050</t>
  </si>
  <si>
    <t>H2020 DOIT Poduzetničke vještine mladih socijalnih inovatora u otvorenom digitalnom svijetu</t>
  </si>
  <si>
    <t>A679078.051</t>
  </si>
  <si>
    <t>Napredne fizičko-akustičke i psihoakustične dijagnostičke metode za ocjenu buke u građevini</t>
  </si>
  <si>
    <t>A679078.052</t>
  </si>
  <si>
    <t>Digital Traceablity Chain for AC Voltage and Current omogućit će dinamičko mjerenje strujnih i naponskih valnih oblika</t>
  </si>
  <si>
    <t>A679078.053</t>
  </si>
  <si>
    <t>SafeLog Sigurna interakcija čovjeka i robota u logističkim aplikacijama za vrlo fleksibilna skladišta</t>
  </si>
  <si>
    <t>A679078.054</t>
  </si>
  <si>
    <t>Univerzalni preventivni kurikulum (UPC) u Europi za sprječavanje uporabe droga</t>
  </si>
  <si>
    <t>A679078.055</t>
  </si>
  <si>
    <t>Jačanje maloljetničkog pravosuđa u rješavanju jedinstvene situacije maloljetnika i njihovu zaštitu prema međunarodnom i europskom pravu u kontekstu protuterorizma</t>
  </si>
  <si>
    <t>A679078.056</t>
  </si>
  <si>
    <t>Building bridges: promicanje socijalne uključenosti, ravnopravnosti i dobrobiti za rizične obitelji u Europi</t>
  </si>
  <si>
    <t>A679078.057</t>
  </si>
  <si>
    <t>ABC Assisting Better Communication Potpora boljem komuniciranju</t>
  </si>
  <si>
    <t>A679078.058</t>
  </si>
  <si>
    <t>Inovativni akademski tečaj o integrativnim intervencijama za djecu s poremećajima spektra autizma IACIIC_ASD</t>
  </si>
  <si>
    <t>A679078.059</t>
  </si>
  <si>
    <t>HORIZON 2020 VetMed Jačanje kapaciteta u molekularnoj veterini</t>
  </si>
  <si>
    <t>A679078.060</t>
  </si>
  <si>
    <t>H2020 - NMBP ENCORE - BIM platforma u oblaku za energetski učinkovito i cjenovno efikasno renoviranje zgrada</t>
  </si>
  <si>
    <t>A679078.061</t>
  </si>
  <si>
    <t>H2020 - SGA EPI SGA1 - Inicijativa za Europski procesor</t>
  </si>
  <si>
    <t>A679078.062</t>
  </si>
  <si>
    <t>H2020 –WIDESPREAD –Twinning koordinacijska akcija u području otvorenih podataka</t>
  </si>
  <si>
    <t>A679078.063</t>
  </si>
  <si>
    <t>The Janus-lice lokaliziranog nosača u kupratima-generiranje</t>
  </si>
  <si>
    <t>A679078.064</t>
  </si>
  <si>
    <t>STRONG - 2020</t>
  </si>
  <si>
    <t>A679078.065</t>
  </si>
  <si>
    <t>H2020 Inovativni trening za metode u budućnosti (IMforFuture)</t>
  </si>
  <si>
    <t>A679078.066</t>
  </si>
  <si>
    <t>H2020 Pristup sistemske medicine za kronični infl.dis. (SYSCID)</t>
  </si>
  <si>
    <t>A679078.067</t>
  </si>
  <si>
    <t>H2020 Usporedna genomika beskralježnjaka koji nisu modelirani (IGNITE)</t>
  </si>
  <si>
    <t>A679078.068</t>
  </si>
  <si>
    <t>ERASMUS+ K2  KAAT Savez znanja u zračnom prometu</t>
  </si>
  <si>
    <t>A679078.069</t>
  </si>
  <si>
    <t>RADAR (Procjena rizika na cestama područja Dunava)</t>
  </si>
  <si>
    <t>A679078.070</t>
  </si>
  <si>
    <t>ERASMUS+  LOG-IN</t>
  </si>
  <si>
    <t>A679078.071</t>
  </si>
  <si>
    <t>ATCOSIMA</t>
  </si>
  <si>
    <t>A679078.072</t>
  </si>
  <si>
    <t>OBZOR 2020 CEN CE - Certificirani stručnjaci za CEN standard- Shema kvalifikacija i osposobljavanja za cijelu EU zasnovanu na CEN standardima s EPBD</t>
  </si>
  <si>
    <t>A679078.073</t>
  </si>
  <si>
    <t>OBZOR 2020 KeepWarm - Poboljšanje performansi sustava daljinskog grijanja u srednjoj i istočnoj Europi</t>
  </si>
  <si>
    <t>A679078.074</t>
  </si>
  <si>
    <t>OBZOR 2020 INEX ADAM - veća izvrsnost u proizvodnji naprednih aditiva</t>
  </si>
  <si>
    <t>A679078.075</t>
  </si>
  <si>
    <t>OBZOR 2020 QUIET - Kvalificiranje i primjena korisničkog dizajniranog i EfficienT električnog vozila</t>
  </si>
  <si>
    <t>A679078.076</t>
  </si>
  <si>
    <t>OBZOR 2020 INSULAE - Maksimiziranje utjecaja inovativnih energetskih pristupa na otocima EU-a</t>
  </si>
  <si>
    <t>A679078.077</t>
  </si>
  <si>
    <t>OBZOR 2020 NOWELTIES - Zajednički doktorski laboratorij za nove materijale i inovativne tehnologije pročišćavanja vode</t>
  </si>
  <si>
    <t>A679078.078</t>
  </si>
  <si>
    <t>ERASMUS+ CASPROD -Prijestolnice razvoja pametnih proizvoda</t>
  </si>
  <si>
    <t>A679078.079</t>
  </si>
  <si>
    <t>ERASMUS+ TRAILs LSP Ljetna škola za učitelje</t>
  </si>
  <si>
    <t>A679078.080</t>
  </si>
  <si>
    <t>EMPIR ADVANCT - Računalna tomografija AdvancE za dimenzionalna mjerenja površina u industriji</t>
  </si>
  <si>
    <t>A679078.081</t>
  </si>
  <si>
    <t>NET-UBIEP</t>
  </si>
  <si>
    <t>A679078.082</t>
  </si>
  <si>
    <t>BIMzeED</t>
  </si>
  <si>
    <t>A679078.083</t>
  </si>
  <si>
    <t>HORIZON 2020 SOLARNET</t>
  </si>
  <si>
    <t>A679078.084</t>
  </si>
  <si>
    <t>HORIZON 2020 PRE-EST</t>
  </si>
  <si>
    <t>A679078.085</t>
  </si>
  <si>
    <t>INTERREG CHANGE WE CARE ITALIJA-HRVATSKA</t>
  </si>
  <si>
    <t>A679078.086</t>
  </si>
  <si>
    <t>OBZOR 2020 Alliance4life, Savez za nauke o životu: Završne podjele u istraživanju i inovacijama u Europskoj uniji</t>
  </si>
  <si>
    <t>A679078.087</t>
  </si>
  <si>
    <t>OBZOR 2020-OSTEOproSPINE - Novostenski lijek za regeneraciju kostiju</t>
  </si>
  <si>
    <t>A679078.088</t>
  </si>
  <si>
    <t>Erasmus+ KA2 CBHE - ODISsEA - Inovativne strategije darivanja organa za jugoistočnu Aziju</t>
  </si>
  <si>
    <t>A679078.089</t>
  </si>
  <si>
    <t>OBZOR 2020 FAPIC - Brzi test za identifikaciju i karakterizaciju patogena</t>
  </si>
  <si>
    <t>A679078.090</t>
  </si>
  <si>
    <t>OBZOR 2020 - Biochip BIO inženjerski grafti za liječenje hrskavice u pacijenata</t>
  </si>
  <si>
    <t>A679078.091</t>
  </si>
  <si>
    <t>ERASMUS+ HEDU -LEARN-IT Harmonizirani europski dermato-venerološki dodiplomski</t>
  </si>
  <si>
    <t>A679078.092</t>
  </si>
  <si>
    <t>GLOBAL INITIATIVE</t>
  </si>
  <si>
    <t>A679078.093</t>
  </si>
  <si>
    <t>CEPIL</t>
  </si>
  <si>
    <t>A679078.094</t>
  </si>
  <si>
    <t>CROSSJUSTICE</t>
  </si>
  <si>
    <t>A679078.095</t>
  </si>
  <si>
    <t>CLEOPATRA - Otvorena jezična akademija Open Analytics orijentirana na događaj</t>
  </si>
  <si>
    <t>A679078.096</t>
  </si>
  <si>
    <t>ERASMUS + ASD-EAST</t>
  </si>
  <si>
    <t>A679078.097</t>
  </si>
  <si>
    <t>ASAP Training</t>
  </si>
  <si>
    <t>A679078.098</t>
  </si>
  <si>
    <t>IA_CHILD</t>
  </si>
  <si>
    <t>A679078.099</t>
  </si>
  <si>
    <t>OBZOR 2020-ISTRAŽIVANJE I INOVACIJE - H2020-MCCA-ITN-2017-EJD: 785423 MANNA</t>
  </si>
  <si>
    <t>A679078.100</t>
  </si>
  <si>
    <t>LIFE 16 NAT/SI/000634 PROJECT LIFE LYNX</t>
  </si>
  <si>
    <t>A679078.101</t>
  </si>
  <si>
    <t>EKHAGA</t>
  </si>
  <si>
    <t>A679078.102</t>
  </si>
  <si>
    <t>INTERREG CARNIVORA DINARICA - Prekogranična suradnja za dugoroočno očuvanje velikih zvijeri</t>
  </si>
  <si>
    <t>A679078.103</t>
  </si>
  <si>
    <t>TrainESSE v.2</t>
  </si>
  <si>
    <t>A679078.104</t>
  </si>
  <si>
    <t>MineHeritage</t>
  </si>
  <si>
    <t>A679078.105</t>
  </si>
  <si>
    <t>iTARG3T.Innovative targeting procesing of W-Sn-Ta-Li ores</t>
  </si>
  <si>
    <t>A679078.106</t>
  </si>
  <si>
    <t>ENGIE.Poticanje djevojčica da studiraju geoznanosti i inženjerstvo</t>
  </si>
  <si>
    <t>A679078.107</t>
  </si>
  <si>
    <t>STRATEGY CCUS</t>
  </si>
  <si>
    <t>A679078.108</t>
  </si>
  <si>
    <t>AMED</t>
  </si>
  <si>
    <t>A679078.109</t>
  </si>
  <si>
    <t>ERASMUS+ EDUBOTS,E-DIGILIT,KEEP IN P.</t>
  </si>
  <si>
    <t>A679078.110</t>
  </si>
  <si>
    <t>IGT TESTING SYSTEMS</t>
  </si>
  <si>
    <t>A679078.111</t>
  </si>
  <si>
    <t>EIT HEALTH - Local activities in Regional Innovation Scheme regions</t>
  </si>
  <si>
    <t>A679078.112</t>
  </si>
  <si>
    <t>EKO SANDWICH</t>
  </si>
  <si>
    <t>A679078.113</t>
  </si>
  <si>
    <t>CROSKILLS</t>
  </si>
  <si>
    <t>A679078.114</t>
  </si>
  <si>
    <t>BRIDGE SMS</t>
  </si>
  <si>
    <t>A679078.115</t>
  </si>
  <si>
    <t>ANAGENNISI</t>
  </si>
  <si>
    <t>A679078.116</t>
  </si>
  <si>
    <t>HORIZON 2020 FIT-TO-Nzeb</t>
  </si>
  <si>
    <t>A679078.117</t>
  </si>
  <si>
    <t>AMIGA</t>
  </si>
  <si>
    <t>A679078.118</t>
  </si>
  <si>
    <t>H 2020 RISE OpenInnoTrain</t>
  </si>
  <si>
    <t>A679078.119</t>
  </si>
  <si>
    <t>A Game-Changing Year:  Czechoslovakia in 1968 and Europe</t>
  </si>
  <si>
    <t>A679078.120</t>
  </si>
  <si>
    <t>FOCUS -Prisilna raseljavanja i solidarnost zajednice domaćina prema izbjeglica</t>
  </si>
  <si>
    <t>A679078.121</t>
  </si>
  <si>
    <t>MARDS</t>
  </si>
  <si>
    <t>A679078.122</t>
  </si>
  <si>
    <t>SMART</t>
  </si>
  <si>
    <t>A679078.123</t>
  </si>
  <si>
    <t>IncEdu</t>
  </si>
  <si>
    <t>A679078.124</t>
  </si>
  <si>
    <t>H2020-SC1-2016-2017-RIA PROJECT OSTEOPROSPINE</t>
  </si>
  <si>
    <t>A679078.125</t>
  </si>
  <si>
    <t>ERASMUS+ PROGRAM PROJECT SOFTVETS 2018-1-HR01-KA203-047494</t>
  </si>
  <si>
    <t>A679078.126</t>
  </si>
  <si>
    <t>e-Škole B</t>
  </si>
  <si>
    <t>A679078.127</t>
  </si>
  <si>
    <t>EDU4GAMES - HKO</t>
  </si>
  <si>
    <t>A679078.128</t>
  </si>
  <si>
    <t>ERASMUS+ISSES</t>
  </si>
  <si>
    <t>A679078.129</t>
  </si>
  <si>
    <t>OBZOR 2020 - TO DO</t>
  </si>
  <si>
    <t>A679078.130</t>
  </si>
  <si>
    <t>ERASMUS + 2020-HR01-KA103</t>
  </si>
  <si>
    <t>A679078.131</t>
  </si>
  <si>
    <t>EFRR - IRI Agrivi Smart - Agrivi Smart</t>
  </si>
  <si>
    <t>A679078.132</t>
  </si>
  <si>
    <t>EFRR - IRI ARIEN - Upravljanje energetskom infrastrukturom kroz kolaboraciju u proširenoj stvarnosti</t>
  </si>
  <si>
    <t>A679078.133</t>
  </si>
  <si>
    <t>EFRR - IRI bigEVdata - IT rješenje analitike velikih skupova podataka emobilnosti</t>
  </si>
  <si>
    <t>A679078.134</t>
  </si>
  <si>
    <t>EFRR - IRI CCS - Cyber Conflict Simulator</t>
  </si>
  <si>
    <t>A679078.135</t>
  </si>
  <si>
    <t>EFRR - IRI CloudSec - Sigurnost računarstva u oblaku prilikom korištenja mobilnih aplikacija</t>
  </si>
  <si>
    <t>A679078.136</t>
  </si>
  <si>
    <t>EFRR - IRI ComEnergy - Poboljšanje efikasnosti prerađivačke industrije kroz istraživanje i razvoj inovativnih ICT usluga</t>
  </si>
  <si>
    <t>A679078.137</t>
  </si>
  <si>
    <t>EFRR - IRI DFDM - Istraživanje i razvoj sustava za prepoznavanje umora i distrakcije vozača</t>
  </si>
  <si>
    <t>A679078.138</t>
  </si>
  <si>
    <t>EFRR - IRI EKORAS24 - Ekološki prihvatljiva rastavna sklopka 24 kV za napredne mreže</t>
  </si>
  <si>
    <t>A679078.139</t>
  </si>
  <si>
    <t>EFRR - IRI HSG - Helm Smart Grid</t>
  </si>
  <si>
    <t>A679078.140</t>
  </si>
  <si>
    <t>EFRR - IRI KONPRO 2 - Konpro 2 - Razvoj nove generacije uređaja numeričke zaštite</t>
  </si>
  <si>
    <t>A679078.141</t>
  </si>
  <si>
    <t>EFRR - IRI KONTRAC - KONTRAC GP170DC_SK - Razvoj pretvarača glavnog pogona tramvaja sa superkondenzatorskim modulom</t>
  </si>
  <si>
    <t>A679078.142</t>
  </si>
  <si>
    <t>EFRR - IRI Mareton - Razvoj nove generacije sustava neprekidnog napajanja</t>
  </si>
  <si>
    <t>A679078.143</t>
  </si>
  <si>
    <t>EFRR - IRI MAS - Razvoj multifunkcionalnog antiterorističkog sustava (MAS)</t>
  </si>
  <si>
    <t>A679078.144</t>
  </si>
  <si>
    <t>EFRR - IRI Omega GS - Razvoj  LED rasvjete</t>
  </si>
  <si>
    <t>A679078.145</t>
  </si>
  <si>
    <t>EFRR - IRI OperOSS - Istraživanje i razvoj naprednog sustava za upravljanje pametnim elektroenergetskim i komunikacijskim mrežama</t>
  </si>
  <si>
    <t>A679078.146</t>
  </si>
  <si>
    <t>EFRR - IRI PC-ATE-Buildings - Razvoj sustava upravljanja i trgovanja energijom u zgradi</t>
  </si>
  <si>
    <t>A679078.147</t>
  </si>
  <si>
    <t>EFRR - IRI SafeTRAM - SafeTRAM - Sustav za povećanje sigurnosti vožnje tračničkog prometa</t>
  </si>
  <si>
    <t>A679078.148</t>
  </si>
  <si>
    <t>EFRR - IRI SMART UTX - SMART UTX:  Sustav za ultrazvučnu dijagnostiku u ekstremnim uvjetima</t>
  </si>
  <si>
    <t>A679078.149</t>
  </si>
  <si>
    <t>RURASL Rural 3.0: Uslužno učenje za ruralni razvoj</t>
  </si>
  <si>
    <t>A679078.150</t>
  </si>
  <si>
    <t>IRCiS Integracija djece izbjeglica u škole: izgradnja pozitivnih odnosa između djece izbjeglica i djece lokalnog stanovništva</t>
  </si>
  <si>
    <t>A679078.151</t>
  </si>
  <si>
    <t>CEKOM Centar kompetencija u molekularnoj dijagnostici</t>
  </si>
  <si>
    <t>A679078.152</t>
  </si>
  <si>
    <t>POP-UP</t>
  </si>
  <si>
    <t>A679078.153</t>
  </si>
  <si>
    <t>EFRR - IRI RASCO-FER-SMART-EV - Kompaktna gradska vakuumska čistilica</t>
  </si>
  <si>
    <t>A679078.154</t>
  </si>
  <si>
    <t>ERASMUS + ICT TEX- 612248-EPP-1-2019-1-BG-EPPKA2-KA (ICT IN TEXTILE AND CLOTHING HIGHER EDUCATION AND BUSINESS</t>
  </si>
  <si>
    <t>A679078.155</t>
  </si>
  <si>
    <t>CEKOM-Centar kompetencija za digitalnu transformaciju prehrambene industrije na ruralnim područjima</t>
  </si>
  <si>
    <t>A679078.156</t>
  </si>
  <si>
    <t>STEM revolucija u zajednici</t>
  </si>
  <si>
    <t>A679078.157</t>
  </si>
  <si>
    <t>ORKAN-Okvir za kontrolu i nadzor bespilotnih letjelica-HRZZ</t>
  </si>
  <si>
    <t>A679078.158</t>
  </si>
  <si>
    <t>ERASMUS+Higher education-International Capacity Building</t>
  </si>
  <si>
    <t>A679078.159</t>
  </si>
  <si>
    <t>Erasmus+AAMSIAQ</t>
  </si>
  <si>
    <t>A679078.160</t>
  </si>
  <si>
    <t>OBZOR 2020 Science and tehnology in childhood obesity policy-STOP</t>
  </si>
  <si>
    <t>A679078.161</t>
  </si>
  <si>
    <t>ERASMUS+SPORT projekt SCforH</t>
  </si>
  <si>
    <t>A679078.162</t>
  </si>
  <si>
    <t>ERASMUS+SPORT projekt WE_CARE</t>
  </si>
  <si>
    <t>A679078.163</t>
  </si>
  <si>
    <t>ERASMUS+projekt FitBack</t>
  </si>
  <si>
    <t>A679078.164</t>
  </si>
  <si>
    <t>ERASMUS+projekt Sporth4HelthNet</t>
  </si>
  <si>
    <t>A679078.165</t>
  </si>
  <si>
    <t>Innovative SKILLS</t>
  </si>
  <si>
    <t>A679078.166</t>
  </si>
  <si>
    <t>Jačanje kapaciteta CerVirVac-a za istraživanja u virusnoj imunologiji i vakcinologiji</t>
  </si>
  <si>
    <t>A679078.167</t>
  </si>
  <si>
    <t>Erasmus+ Dialogue in Adult Education (DIA)</t>
  </si>
  <si>
    <t>A679078.168</t>
  </si>
  <si>
    <t>INTERREG ADRION NEORION Promotion of green maritime technologies and new materials to enhance sustainable shipbuilding in Adriatic Ionian Region</t>
  </si>
  <si>
    <t>A679078.169</t>
  </si>
  <si>
    <t>INTERREG ADRION SEADRION Fostering diffusion  of Heating  Cooling technologies using the seawater pump in the Adriatic- Ionian Region</t>
  </si>
  <si>
    <t>A679078.170</t>
  </si>
  <si>
    <t>INTERREG ADRION ECO-NAUTINET Network's support for SME sin the Nautical sector of the Adriatic-Ionian Region</t>
  </si>
  <si>
    <t>A679078.171</t>
  </si>
  <si>
    <t>INTERREG MED BLUE DEAL Blue Energy Deployment Alliance</t>
  </si>
  <si>
    <t>A679078.172</t>
  </si>
  <si>
    <t>INTERREG SOLEZ Smart Solutions supporting Low Emission Zones and other low-carbon mobility policies in EU cities</t>
  </si>
  <si>
    <t>A679078.173</t>
  </si>
  <si>
    <t>INTERREG DANUBE DHswitch Switching to district heating systems for diversification of supply, reducing gas dependency and increasing the use of locally available renewable sources</t>
  </si>
  <si>
    <t>A679078.174</t>
  </si>
  <si>
    <t>INTERREG MED PELAGOS Promoting Innovative nEtworks and cLusters for mArine renewable energy synerGies in mediterranean cOasts and iSlands</t>
  </si>
  <si>
    <t>A679078.175</t>
  </si>
  <si>
    <t>INTERREG MED PRISMI Promoting RES Integration for Smart Mediterranean Islands</t>
  </si>
  <si>
    <t>A679078.176</t>
  </si>
  <si>
    <t>H2020-FETOPEN IDEAS-Uključiv nadzor i istraživanje podatkovnih centara</t>
  </si>
  <si>
    <t>A679078.177</t>
  </si>
  <si>
    <t>H2020-FLAG-ERA RoboCom++-Ponovno promišljanje robotike za robotskog kompanjona budućnosti</t>
  </si>
  <si>
    <t>A679078.178</t>
  </si>
  <si>
    <t>H2020-LCE-SGS CROSSBOW-CROSS BOrder management of variable renewable energies and storage units enabling a transnational Wholesale market</t>
  </si>
  <si>
    <t>A679078.179</t>
  </si>
  <si>
    <t>H2020-LCE MEET-Multidisciplinarna i višekontekstna demonstracija tehnika istraživanja i iskorištavanja naprednih geotermalnih sustava i potencijala</t>
  </si>
  <si>
    <t>A679078.180</t>
  </si>
  <si>
    <t>H2020-LC-SC3 FLEXIGRID-Interoperabilna rješenja za holističku implementaciju usluga fleksibilnosti u distribucijskoj mreži</t>
  </si>
  <si>
    <t>A679078.181</t>
  </si>
  <si>
    <t>H2020-MSCA-ITN ImmerSAFE-Uronjene vizualne tehnologije za sigurnosno kritične aplikacije</t>
  </si>
  <si>
    <t>A679078.182</t>
  </si>
  <si>
    <t>EFRR-UZI-Ekosustav umreženih uređaja i usluga za Internet stvari s primjenom u poljoprivredi</t>
  </si>
  <si>
    <t>A679078.183</t>
  </si>
  <si>
    <t>EFRR-Klimatske promjene-Rješenja prilagodbe elektroenergetskog sustava klimatskim promjenama temeljena na velikim količinama podataka</t>
  </si>
  <si>
    <t>A679078.184</t>
  </si>
  <si>
    <t>ERASMUS+KA2-Udruženja znanja-Udruženje znanja iz akustike</t>
  </si>
  <si>
    <t>A679078.185</t>
  </si>
  <si>
    <t>H2020-SwafS-Projekt CALIPER:Povezivanje istraživanja i inovacija za ravnopravnost spolova</t>
  </si>
  <si>
    <t>A679078.186</t>
  </si>
  <si>
    <t>IRI CEKOM</t>
  </si>
  <si>
    <t>A679078.187</t>
  </si>
  <si>
    <t>ORKAN</t>
  </si>
  <si>
    <t>A679078.188</t>
  </si>
  <si>
    <t>ERASMUS + EDUBOTS</t>
  </si>
  <si>
    <t>A679078.189</t>
  </si>
  <si>
    <t>ERASMUS + E-DigiLit</t>
  </si>
  <si>
    <t>A679078.190</t>
  </si>
  <si>
    <t>ERASMUS +</t>
  </si>
  <si>
    <t>A679078.191</t>
  </si>
  <si>
    <t>RAST</t>
  </si>
  <si>
    <t>A679078.192</t>
  </si>
  <si>
    <t>LOMI</t>
  </si>
  <si>
    <t>A679078.193</t>
  </si>
  <si>
    <t>IC4HEDS</t>
  </si>
  <si>
    <t>A679078.194</t>
  </si>
  <si>
    <t>Hibridne metoda umjetne inteligencije za računalne igre</t>
  </si>
  <si>
    <t>A679078.195</t>
  </si>
  <si>
    <t>ERASMUS + TEACH4EDU4</t>
  </si>
  <si>
    <t>A679078.196</t>
  </si>
  <si>
    <t>ERASMUS + Vrijeme</t>
  </si>
  <si>
    <t>A679078.197</t>
  </si>
  <si>
    <t>ERASMUS+ WeRln - Žene poduzetetnice u regionalnim uključivim ekosustavima</t>
  </si>
  <si>
    <t>A679078.198</t>
  </si>
  <si>
    <t>LIFE 18 NAT/HR/00847- Dinara povratak životu</t>
  </si>
  <si>
    <t>A679078.199</t>
  </si>
  <si>
    <t>H2020-Swafs</t>
  </si>
  <si>
    <t>A679078.200</t>
  </si>
  <si>
    <t>H2020- upravljanje poljoprivrednom hranom</t>
  </si>
  <si>
    <t>A679078.201</t>
  </si>
  <si>
    <t>Arhitektonski zagrobni život: Višesektorski utjecaj arhitektonske kvalifikacije</t>
  </si>
  <si>
    <t>A679078.202</t>
  </si>
  <si>
    <t>Zdravo urbano okruženje: Razvoj višeg obrazovanja iz arhitekture i građevine u Bosni i Hercegovini</t>
  </si>
  <si>
    <t>A679078.203</t>
  </si>
  <si>
    <t>Centar pametnih urbanih i ruralnih prostora - Inovativna urbanistička i arhitektonska rješenja za povećanje energetske učinkovitosti u tradicijskim i zaštičenim cjelinama</t>
  </si>
  <si>
    <t>A679078.204</t>
  </si>
  <si>
    <t>Razvoj dvostruke fasade s hermetički zatvorenom šupljinom (H-CCF)</t>
  </si>
  <si>
    <t>A679078.205</t>
  </si>
  <si>
    <t>MARDS - Reforma doktorskog studija u Crnoj Gori i Albaniji</t>
  </si>
  <si>
    <t>A679078.206</t>
  </si>
  <si>
    <t>ERASMUS+KA2 Startup obrazovanje i podrška studentima doktorskih studija, istraživačima i znanstvenicima</t>
  </si>
  <si>
    <t>A679078.207</t>
  </si>
  <si>
    <t>ERASMUS+KA2 - Strateška partnerstva Geo3N</t>
  </si>
  <si>
    <t>A679078.208</t>
  </si>
  <si>
    <t>ERASMUS+KA2 - Strateška partnerstva SmartSoc</t>
  </si>
  <si>
    <t>A679078.209</t>
  </si>
  <si>
    <t>ERASMUS+KA2 - Strateška partnerstva ASKNOW</t>
  </si>
  <si>
    <t>A679078.210</t>
  </si>
  <si>
    <t>ERASMUS+KA2 - Strateška partnerstva INNOSID</t>
  </si>
  <si>
    <t>A679078.211</t>
  </si>
  <si>
    <t>ERASMUS+KA2 - Strateška partnerstva IMPACT - Inteligentni Pomorski Sustavi - put prema održivom obrazovanju, znanju i osnaživanju</t>
  </si>
  <si>
    <t>A679078.212</t>
  </si>
  <si>
    <t>ERASMUS + KA2 - Strateška partnerstva RoboGirls Osnaživanje djevojaka u STEAM-u kroz robotiku i kodiranje</t>
  </si>
  <si>
    <t>A679078.213</t>
  </si>
  <si>
    <t>H2020-WIDESPREAD-2018-2020  Katedra za umjetnu inteligenciju za robotiku</t>
  </si>
  <si>
    <t>A679078.214</t>
  </si>
  <si>
    <t>H2020 - ICT AERIAL-CORE - Kognitivni integrirani višenamjenski robotski sustav s proširenim opsegom rada i sigurnošću</t>
  </si>
  <si>
    <t>A679078.215</t>
  </si>
  <si>
    <t>H2020 - NMBP - ENCORE - BIM Cloud platforma svjesna energije, u ekonomičnom kontekstu renoviranja zgrada</t>
  </si>
  <si>
    <t>A679078.216</t>
  </si>
  <si>
    <t>H2020 - JTI-EuroHPC - MEEP - Eksperimentalna platforma</t>
  </si>
  <si>
    <t>A679078.217</t>
  </si>
  <si>
    <t>H2020 - LC-SC3 FLEXIGRID - Interoperabilna rješenja za holističku implementaciju usluga fleksibilnosti u distribucijskoj mreži</t>
  </si>
  <si>
    <t>A679078.218</t>
  </si>
  <si>
    <t>H2020 - SC5 REWAISE Elastična inovacija vode za pametnu ekonomiju</t>
  </si>
  <si>
    <t>A679078.219</t>
  </si>
  <si>
    <t>A679078.220</t>
  </si>
  <si>
    <t>H2020 – WIDESPREAD – Twinning AeRoTwin - Twinning koordinacijska akcija za širenje izvrsnosti i sudjelovanja u zračnoj robotici – AeRoTwin</t>
  </si>
  <si>
    <t>A679078.221</t>
  </si>
  <si>
    <t>H2020 - LCE - SGS CROSSBOW - CROSS BOARD Upravljanje promjenjivim obnovljivim izvorima energije i jedinicama za skladištenje omogućujući transnacionalno veletržnicu</t>
  </si>
  <si>
    <t>A679078.222</t>
  </si>
  <si>
    <t>H2020 - INFRAIA EUMarineRobots - Istraživačka infrastrukturna mreža u području pomorske robotike</t>
  </si>
  <si>
    <t>A679078.223</t>
  </si>
  <si>
    <t>H2020 - LC-SC3 FARCROSS Omogućavanje regionalne trgovine/razmjene električne energije kroz inovacije</t>
  </si>
  <si>
    <t>A679078.224</t>
  </si>
  <si>
    <t>ANETREC (611487-EPP-1-2019-1-SI-EPPJMO-NETWORK)</t>
  </si>
  <si>
    <t>A679078.225</t>
  </si>
  <si>
    <t>DEBATING EUROPE (620428-EPP-1-2020-1-DE-EPPJMO-NETWORK)</t>
  </si>
  <si>
    <t>A679078.226</t>
  </si>
  <si>
    <t>MEDIADELCOM</t>
  </si>
  <si>
    <t>A679078.227</t>
  </si>
  <si>
    <t>SESAR AISA - automatizaciju u upravljanju zračnim prometom</t>
  </si>
  <si>
    <t>A679078.228</t>
  </si>
  <si>
    <t>SESAR FMP MET - sektorska aplikacija s konvektivnim vremenskim informacijama za više izvora za položaj upravljanja protokom</t>
  </si>
  <si>
    <t>A679078.229</t>
  </si>
  <si>
    <t>SumBoost 2020 RIS Inovacija</t>
  </si>
  <si>
    <t>A679078.230</t>
  </si>
  <si>
    <t>MetForTC - Sljedive mjerne mogućnosti za praćenje rada termoparova</t>
  </si>
  <si>
    <t>A679078.231</t>
  </si>
  <si>
    <t>SEADRION - Poticanje širenja tehnologija grijanja i hlađenja pomoću pumpe morske vode u jadransko-jonskoj regiji</t>
  </si>
  <si>
    <t>A679078.232</t>
  </si>
  <si>
    <t>BLUE DEAL -  plava energija u mediteranskim obalnim područjima</t>
  </si>
  <si>
    <t>A679078.233</t>
  </si>
  <si>
    <t>REWARDHEAT- Uporaba topline iz obnovljivih izvora i otpada za konkurentne mreže daljinskog grijanja i hlađenja</t>
  </si>
  <si>
    <t>A679078.234</t>
  </si>
  <si>
    <t>SEEETD-Dijalog o tranziciji energije u jugoistočnoj Europi</t>
  </si>
  <si>
    <t>A679078.235</t>
  </si>
  <si>
    <t>SEAVIEWS- Sektorski prilagodljivi virtualni sustav ranog upozoravanja na zagađenje mora</t>
  </si>
  <si>
    <t>A679078.236</t>
  </si>
  <si>
    <t>ProbeTrace - Sljedivost za mjerenje kontaktnih sondi i olovnih instrumenata</t>
  </si>
  <si>
    <t>A679078.237</t>
  </si>
  <si>
    <t>Osiguranje električne energije u slučaju klimatskih ekstrema i prirodnih katastrofa</t>
  </si>
  <si>
    <t>A679078.238</t>
  </si>
  <si>
    <t>NRLE - Nacionalni referentni laboratorij za emisije iz motora s unutarnjim izgaranjem za necestovne pokretne strojeve</t>
  </si>
  <si>
    <t>A679078.239</t>
  </si>
  <si>
    <t>Regionalni centar kompetentnosti u strukovnom obrazovanju u strojarstvu-Industrija 4.0</t>
  </si>
  <si>
    <t>A679078.240</t>
  </si>
  <si>
    <t>ARS MECHANICA za nove kompetencije</t>
  </si>
  <si>
    <t>A679078.241</t>
  </si>
  <si>
    <t>RCK Ruđera Boškovića</t>
  </si>
  <si>
    <t>A679078.242</t>
  </si>
  <si>
    <t>ELPID - platforma za e-učenje za inovativni razvoj proizvoda</t>
  </si>
  <si>
    <t>A679078.243</t>
  </si>
  <si>
    <t>OPORTO -Optimizacija održavanja sustava antikorozivne zaštite i zaštite protiv obraštanja ribarskih brodova</t>
  </si>
  <si>
    <t>A679078.244</t>
  </si>
  <si>
    <t>MORZ - Mreža organizacija ribara i znanstvenika</t>
  </si>
  <si>
    <t>A679078.245</t>
  </si>
  <si>
    <t>IN AQUA - Integracija visokog stupnja obnovljivih izvora energije u akvakulturna uzgajališta</t>
  </si>
  <si>
    <t>A679078.246</t>
  </si>
  <si>
    <t>APROPO- Autonomno Pomoćno RibarskO PlovilO</t>
  </si>
  <si>
    <t>A679078.247</t>
  </si>
  <si>
    <t>A679078.248</t>
  </si>
  <si>
    <t>Edukacijom o strukturnim i investicijskim fondovima do inovacija u poduzetništvu</t>
  </si>
  <si>
    <t>A679078.249</t>
  </si>
  <si>
    <t>ASAP-Autonomni sustav za pregled i predviđanje integriteta prometne infrastrukture</t>
  </si>
  <si>
    <t>A679078.250</t>
  </si>
  <si>
    <t>LoMI- internacionalizacijom preskačemo granice</t>
  </si>
  <si>
    <t>A679078.251</t>
  </si>
  <si>
    <t>Istraživanje i razvoj specijaliziranih multirotornih bespilotnih letjelica SPECDRON</t>
  </si>
  <si>
    <t>A679078.252</t>
  </si>
  <si>
    <t>Razvoj hibridnog skidera - HISKID</t>
  </si>
  <si>
    <t>A679078.253</t>
  </si>
  <si>
    <t>Primjena Hrvatskog kvalifikacijskog okvira u području biomedicinskog inženjerstva - HKO-BI</t>
  </si>
  <si>
    <t>A679078.254</t>
  </si>
  <si>
    <t>A679078.255</t>
  </si>
  <si>
    <t>Godina koja mijenja igre: Čehoslovačka 1968. i Europa</t>
  </si>
  <si>
    <t>A679078.256</t>
  </si>
  <si>
    <t>FOKUS - Prisilno raseljavanje i solidarnost zajednice domaćina izbjeglica</t>
  </si>
  <si>
    <t>A679078.257</t>
  </si>
  <si>
    <t>CLEOPATRA - Višejezična istraživačka akademija Open Analytics usmjerena na događaje</t>
  </si>
  <si>
    <t>A679078.258</t>
  </si>
  <si>
    <t>IRCiS Integriranje izbjegličke djece u škole: mješovita studija o učinkovitosti kontakt-u-škole za izgradnju pozitivnih međugrupnih odnosa između djece izbjeglica i domaćina</t>
  </si>
  <si>
    <t>A679078.259</t>
  </si>
  <si>
    <t>HILAR</t>
  </si>
  <si>
    <t>A679078.260</t>
  </si>
  <si>
    <t>DuRSAAM</t>
  </si>
  <si>
    <t>A679078.261</t>
  </si>
  <si>
    <t>ERASMUS PLUS CSETIR</t>
  </si>
  <si>
    <t>A679078.262</t>
  </si>
  <si>
    <t>OVERFLOW  EU mehanizmi civilne zaštite</t>
  </si>
  <si>
    <t>A679078.263</t>
  </si>
  <si>
    <t>TRANSBOT -H2020</t>
  </si>
  <si>
    <t>A679078.264</t>
  </si>
  <si>
    <t>Potrošački angažman u obnovi zgrada i obnovi za klimatske akcije na terenu</t>
  </si>
  <si>
    <t>A679078.265</t>
  </si>
  <si>
    <t>BUS - GoCircular-H2020</t>
  </si>
  <si>
    <t>A679078.266</t>
  </si>
  <si>
    <t>BUILDUP -SKILLSBANK-H2020</t>
  </si>
  <si>
    <t>A679078.267</t>
  </si>
  <si>
    <t>OBZOR 2020 Znanost i tehnologija u politici pretilosti djece- STOP</t>
  </si>
  <si>
    <t>A679078.268</t>
  </si>
  <si>
    <t>WE-CARE Projekt: Uspostavljanjem nacionalne skrbi i razvojnim centrima podržavamo elitne sportaše u uravnoteženju rezultata sporta i obrazovanja / zapošljavanja</t>
  </si>
  <si>
    <t>A679078.269</t>
  </si>
  <si>
    <t>Projekt: Stvaranje mehanizama za kontinuiranu provedba sportskog kluba za zdravlje u Europskoj uniji</t>
  </si>
  <si>
    <t>A679078.270</t>
  </si>
  <si>
    <t>Erasmus + EPL Europska licenca za propisivanje</t>
  </si>
  <si>
    <t>A679078.271</t>
  </si>
  <si>
    <t>Obzor 2020 LiverScreen - Probir na fibrozu jetre - populacijsko istraživanje u europskim zemljama</t>
  </si>
  <si>
    <t>A679078.272</t>
  </si>
  <si>
    <t>HKO projekt Unapređenje postojećeg integriranog preddiplomskog i diplomskog studijskog programa Medicina</t>
  </si>
  <si>
    <t>A679078.273</t>
  </si>
  <si>
    <t>HKO projekt Promjena hrvatskog kvalifikacijskog okvira u području biomedicinskog inženjerstva HKO-BI</t>
  </si>
  <si>
    <t>A679078.274</t>
  </si>
  <si>
    <t>ESF CasMouse - Genomsko inženjerstvo i genska regulacija u staničnim linijama i modelnim organizmima tehnologijom CRISPR/Cas9</t>
  </si>
  <si>
    <t>A679078.275</t>
  </si>
  <si>
    <t>Razvoj sustava za ispitivanje višefaznih strujanja i izgaranja s ciljem povećanja istraživačkih aktivnosti znanstvenog i poslovnog sektora</t>
  </si>
  <si>
    <t>A679078.276</t>
  </si>
  <si>
    <t>TODO-HORIZON 2020.</t>
  </si>
  <si>
    <t>A679078.277</t>
  </si>
  <si>
    <t>CEPIL- Europska komisija</t>
  </si>
  <si>
    <t>A679078.278</t>
  </si>
  <si>
    <t>CROSSJUSTICE- Europska komisja</t>
  </si>
  <si>
    <t>A679078.279</t>
  </si>
  <si>
    <t>JEAN MONNET</t>
  </si>
  <si>
    <t>A679078.280</t>
  </si>
  <si>
    <t>ANEUPLOIDIJA - Molekularno podrijetlo aneuploidija u zdravih i bolesnih ljudskih tkiva</t>
  </si>
  <si>
    <t>A679078.281</t>
  </si>
  <si>
    <t>ERASMUS+  KA2 TIME</t>
  </si>
  <si>
    <t>A679078.282</t>
  </si>
  <si>
    <t>MEMORIE Mjere prilagodbe klimatskim promjenama za održivo upravljanje prirodnim resursima</t>
  </si>
  <si>
    <t>A679078.283</t>
  </si>
  <si>
    <t>IRI- IMforFUTURE - aktivnosti istraživanja i razvoja</t>
  </si>
  <si>
    <t>A679078.284</t>
  </si>
  <si>
    <t>RESTORE - Procjena ostataka crvenog blata u regiji</t>
  </si>
  <si>
    <t>A679078.285</t>
  </si>
  <si>
    <t>MARILIA - testovi za detekciju patogena u uzorcima vode</t>
  </si>
  <si>
    <t>A679078.286</t>
  </si>
  <si>
    <t>The ONE - mehanizam sparivanja i stvaranja bozonskih kvazičestica</t>
  </si>
  <si>
    <t>A679078.287</t>
  </si>
  <si>
    <t>CroViZone - Prilagodba vinogradarskih zona RH klimatskim promjenama</t>
  </si>
  <si>
    <t>A679078.288</t>
  </si>
  <si>
    <t>ECOBIAS -  ekološko praćenje i procjenu vodenih bioloških ustanova</t>
  </si>
  <si>
    <t>A679078.289</t>
  </si>
  <si>
    <t>IRI- REMAKE - Razvoj efikasne metodologije za analizu konstrukcije plovnih objekata metodom konačnih elemenata</t>
  </si>
  <si>
    <t>A679078.290</t>
  </si>
  <si>
    <t>KLIMOD - Računalni model strujanja, poplavljivanja i širenja onečišćenja u rijekama i obalnim morskim područjima</t>
  </si>
  <si>
    <t>A679078.291</t>
  </si>
  <si>
    <t>ERASMUS + KA2 PROMISE - Obrazovanje zasnovano na upitima za personaliziranu medicinu</t>
  </si>
  <si>
    <t>A679078.292</t>
  </si>
  <si>
    <t>MOBI-US - Prijevod programa na engleski za suradnju s drugim fakultetima u Europi s istim programima</t>
  </si>
  <si>
    <t>A679078.293</t>
  </si>
  <si>
    <t>RM@Schools-ESEE - Povezivanje obrazovnih ustanova u ESEE regiji s industrijom</t>
  </si>
  <si>
    <t>A679078.294</t>
  </si>
  <si>
    <t>RIS obrazovanje i poduzetništvo</t>
  </si>
  <si>
    <t>A679078.295</t>
  </si>
  <si>
    <t>A679078.296</t>
  </si>
  <si>
    <t>ERASMUS+ CCC4ECEC - Kompetencija za obrazovanje i njegu u ranom djetinjstvu usmjerena na dijete</t>
  </si>
  <si>
    <t>A679078.297</t>
  </si>
  <si>
    <t>UNICEF - Poboljšanje inkluzivnosti početnog obrazovanja učitelja za obrazovanje i njegu u ranom djetinjstvu</t>
  </si>
  <si>
    <t>A679078.298</t>
  </si>
  <si>
    <t>Dijagnostički značaj kalprotektina u ranom prepoznavanju upalnih stanja</t>
  </si>
  <si>
    <t>A679078.299</t>
  </si>
  <si>
    <t>Potencijal mikroinkapsulacije u proizvodnji sireva</t>
  </si>
  <si>
    <t>A679078.300</t>
  </si>
  <si>
    <t>Erasmus + dijalog u obrazovanju odraslih (DIA)</t>
  </si>
  <si>
    <t>A679078.301</t>
  </si>
  <si>
    <t>INTERREG Central Europe Store4HUC- Integracija i napredno gospodarenje sustavima za pohranu energije na povijesnim lokalitetima u gradovima</t>
  </si>
  <si>
    <t>A679078.302</t>
  </si>
  <si>
    <t>EERR-IRI-II RI2MOFA - Razvoj inteligentne interaktivne modularne fasade</t>
  </si>
  <si>
    <t>A679078.303</t>
  </si>
  <si>
    <t>INTERREG-DUNAV DanuP-2-Gas-DanuP-2-Gas: Inovativni model za potporu sigurnosti i diversifikaciju u dunavskoj regiji kombiniranjem energije iz biomase s viskovima obnovljive energije</t>
  </si>
  <si>
    <t>A679078.304</t>
  </si>
  <si>
    <t>INTERREG-IT-HR InnovaMare- Plava tehnologija - razvijanje inovativnih tehnologija za održivosti Jadranskog mora</t>
  </si>
  <si>
    <t>A679078.305</t>
  </si>
  <si>
    <t>EFRR-IR-II AACES- Odlučivanje u upravljanju elektroenergetskim sustavom u uvjetima nesigurnosti uvjetovanih klimatskim promjenama - AACES</t>
  </si>
  <si>
    <t>A679078.306</t>
  </si>
  <si>
    <t>EFRR - Klimatske promjene AgroSPARC- Napredna i prediktivna poljoprivreda za otpornost klimatskim promjenama</t>
  </si>
  <si>
    <t>A679078.307</t>
  </si>
  <si>
    <t>EFRR-IR-II Al Defender- Sustav umjetne inteligencije za automatski nadzor i upravljanje sigurnosti cloud okruženja - AL DEFENDER</t>
  </si>
  <si>
    <t>A679078.308</t>
  </si>
  <si>
    <t>EFRR-IR-II AIPD2- Digitalna platforma za zaštitu privatnosti i sprječavanje zloupotreba životnim ciklusom osobnih podataka- AIPD3</t>
  </si>
  <si>
    <t>A679078.309</t>
  </si>
  <si>
    <t>EFRR-IR-II A-UNIT- Istraživanje i razvoj napredne jedinice za autonomno upravljanje mobilnim vozilima u logistici</t>
  </si>
  <si>
    <t>A679078.310</t>
  </si>
  <si>
    <t>EFRR-IR-II BatEVCharg - Punionica električnih vozila s integriranim baterijskim spremnikom</t>
  </si>
  <si>
    <t>A679078.311</t>
  </si>
  <si>
    <t>EFRR-IR-II CEGlog- Istraživanje i razvoj jedinstvenog sustava za logističku i transportnu optimizaciju</t>
  </si>
  <si>
    <t>A679078.312</t>
  </si>
  <si>
    <t>EFFRR-CEKOM-SUS- Centar kompetencija za kibernetičku sigurnost upravljačkih sustava</t>
  </si>
  <si>
    <t>A679078.313</t>
  </si>
  <si>
    <t>EFRR-IR-II cyberAUT- Inovativno rješenje za upravljanje kibernetickom sigurnosti industrijskih sustava automatizacije postrojenja i procesa</t>
  </si>
  <si>
    <t>A679078.314</t>
  </si>
  <si>
    <t>EFRR-IR-II DRUNE- Razvoj uređaja za prijenos video signala ultra niske latencije</t>
  </si>
  <si>
    <t>A679078.315</t>
  </si>
  <si>
    <t>EFRR-IR-II ENEDAT- Razvoj sustava za optimalizaciju potrošnje električne energije u podatkovnim centrima</t>
  </si>
  <si>
    <t>A679078.316</t>
  </si>
  <si>
    <t>EFRR-IR-II ENEDAT- Razvoj pametnog modularnog sustava upravljanja pogonom dizala za povećanje energetske učinkovitosti zgrade</t>
  </si>
  <si>
    <t>A679078.317</t>
  </si>
  <si>
    <t>EFRR-IR-II GMP- Razvoj Greyp platforme za mikromobilnost GMP</t>
  </si>
  <si>
    <t>A679078.318</t>
  </si>
  <si>
    <t>EFRR-IR-II IRI2-OIE- Integrirano rješenje za upravljanje imovinom i podršku investicijskim procesima projektiranja, planiranja i provedbe izgradnje obnovljivih izvora energije</t>
  </si>
  <si>
    <t>A679078.319</t>
  </si>
  <si>
    <t>EFRR-IR-II LAMCAB- Razvoj tehnologije povezivanja komponenti upravljačkih električnih ormara upotrebom laminiranih vodica</t>
  </si>
  <si>
    <t>A679078.320</t>
  </si>
  <si>
    <t>EFRR-IR-II PCC- Sustav za nadzor i kontrolu usklađenosti distribuiranih procesa u realnom vremenu, otkrivanje anomalija, rano upozoravanje i forenzičku analizu transakcije</t>
  </si>
  <si>
    <t>A679078.321</t>
  </si>
  <si>
    <t>EFRR-IR-II PEP- Razvoj inovativnog polifaznog elektromotornog pogona</t>
  </si>
  <si>
    <t>A679078.322</t>
  </si>
  <si>
    <t>EFRR-IR-II Pinova- Razvoj agrometeorološke platforme i mreže IoT uređaja tvrtke Pinova d.o.o.</t>
  </si>
  <si>
    <t>A679078.323</t>
  </si>
  <si>
    <t>EFRR- UZI RESIN- Razvoj sustava za ispitivanje visefaznih strujanja i izgaranja s ciljem povećanja istraživačkih aktivnosti znanstvenog i poslovnog spektra</t>
  </si>
  <si>
    <t>A679078.324</t>
  </si>
  <si>
    <t>EFRR-IR-II RPA-NPV- Razvoj potopljenog agregata za male hidroelektrane s niskim padom vode</t>
  </si>
  <si>
    <t>A679078.325</t>
  </si>
  <si>
    <t>EFRR-IR-II SARI- Sustava za automatsko raspoznavanje, identifikaciju te precizno mjerenje duljine plovila</t>
  </si>
  <si>
    <t>A679078.326</t>
  </si>
  <si>
    <t>EFRR-IR-II SMAGRILOS- Sustav za optimizaciju gubitaka u naprednim mrežama</t>
  </si>
  <si>
    <t>A679078.327</t>
  </si>
  <si>
    <t>EFRR-IR-II SOC4- Platforma za nadzor ugroza u heterogenim mrežnim okruženjima</t>
  </si>
  <si>
    <t>A679078.328</t>
  </si>
  <si>
    <t>EFRR-IR-II SUPELEK- Sustav za upravljanje potrošnjom električne energije u kućanstvima</t>
  </si>
  <si>
    <t>A679078.329</t>
  </si>
  <si>
    <t>EFRR-IR-II Agrivi Smart- povećanje produktivnosti uzgoja krumpira uz pomoć algoritma strojnog učenja</t>
  </si>
  <si>
    <t>A679078.330</t>
  </si>
  <si>
    <t>EFRR-IR-II bigEVdata- IT rješenja analitike velikih skupova podataka emobilnosti</t>
  </si>
  <si>
    <t>A679078.331</t>
  </si>
  <si>
    <t>EFRR-IR-II CCS- Simulator sukoba</t>
  </si>
  <si>
    <t>A679078.332</t>
  </si>
  <si>
    <t>EFRR-IR-II CloudSec- Sigurnost računarstva u oblaku prilikom korištenja mobilnih aplikacija</t>
  </si>
  <si>
    <t>A679078.333</t>
  </si>
  <si>
    <t>EFRR-IR-II DFDM- Istraživanje i razvoj sustava za prepoznavanje umora i distrakcije vozača</t>
  </si>
  <si>
    <t>A679078.334</t>
  </si>
  <si>
    <t>EFRR-IR EKORAS24- Ekološki prihvatljiva rastavna sklopka 24kV za napredne mreže</t>
  </si>
  <si>
    <t>A679078.335</t>
  </si>
  <si>
    <t>EFRR-IRI Geolux- 4D akustična kamera</t>
  </si>
  <si>
    <t>A679078.336</t>
  </si>
  <si>
    <t>EFRR-IRI HSG - Helm Smart Grid</t>
  </si>
  <si>
    <t>A679078.337</t>
  </si>
  <si>
    <t>EFRR-IRI KONPRO 2 - Razvoj nove generacije uređaja numeričke zaštite</t>
  </si>
  <si>
    <t>A679078.338</t>
  </si>
  <si>
    <t>EFRR- IRI KONTRAC - Razvoj pretvarača glavnog pogona tramvaja sa superkondezatorskim modulom</t>
  </si>
  <si>
    <t>A679078.339</t>
  </si>
  <si>
    <t>EFRR- IRI Mareton - Razvoj nove generacije industrijskih modularnih, redundantnih, višeizlaznih sustava neprekidnog napajanja istosmjernim i izmjeničnim naponima</t>
  </si>
  <si>
    <t>A679078.340</t>
  </si>
  <si>
    <t>EFRR- IRI MAS- Razvoj multifunkcionalnog antiterorističkog sustava</t>
  </si>
  <si>
    <t>A679078.341</t>
  </si>
  <si>
    <t>EFRR- IRI Omega GS- Razvoj otvorene pametne mreže energetski učinkovite javne LED rasvjete</t>
  </si>
  <si>
    <t>A679078.342</t>
  </si>
  <si>
    <t>EFRR- IRI OperOSS- Istraživanja i razvoj naprednog sustava za upravljanje pametnim elektroenergetskim i komunikacijskim mrežama</t>
  </si>
  <si>
    <t>A679078.343</t>
  </si>
  <si>
    <t>EFRR- IRI PC-ATE-Buildings- Razvoj sustava prediktivnog upravljanja i automatskog trovanja energijom u zgradi</t>
  </si>
  <si>
    <t>A679078.344</t>
  </si>
  <si>
    <t>EFRR- IRI SMART UTX: Pametni modularni sustav za ultrazvučnu dijagnostiku u ekstremnim uvjetima</t>
  </si>
  <si>
    <t>A679078.345</t>
  </si>
  <si>
    <t>ERASMUS + Projekt: SC4H Creating mehanisam for continous implementation of  the sports club for health guidelines in EU</t>
  </si>
  <si>
    <t>A679078.346</t>
  </si>
  <si>
    <t>ERASMUS + Projekt: SC4H Network</t>
  </si>
  <si>
    <t>A679078.347</t>
  </si>
  <si>
    <t>ERASMUS+mobilnost osoblja zmeđu programskih i partnerskih zemalja u svrhu podučavanja KA 107</t>
  </si>
  <si>
    <t>A679078.348</t>
  </si>
  <si>
    <t>SESAR-FPM</t>
  </si>
  <si>
    <t>A679078.349</t>
  </si>
  <si>
    <t>SABRINA</t>
  </si>
  <si>
    <t>A679078.350</t>
  </si>
  <si>
    <t>SLAIN</t>
  </si>
  <si>
    <t>A679078.351</t>
  </si>
  <si>
    <t>SumBoost</t>
  </si>
  <si>
    <t>A679078.352</t>
  </si>
  <si>
    <t>CA16227-2 INVESTIGATION AND MATEMATICAL ANALYSIS OF AVANT-GARED DISEASE CONTROL VIA MOSQUITO NANO TECH REPELLENTS</t>
  </si>
  <si>
    <t>A679078.353</t>
  </si>
  <si>
    <t>Modernizacija infrastrukture Znanstveno-istraživačkog centra za tekstil (MI-TSRC) KK.01.1.1.02.0024</t>
  </si>
  <si>
    <t>A679078.354</t>
  </si>
  <si>
    <t>ERASMUS + K2, 1.1.2020.-31.12.2022., 612248-EPP-1-2019-BG-EPPKA2-KA, ICT IN TEXTILE AND CLOTHING HIGHER EDUCATION I BUSINESS</t>
  </si>
  <si>
    <t>A679078.355</t>
  </si>
  <si>
    <t>ERASMUS+ Education Curricula Development on the Collaborative Economy in Europe COLECO (2019-1-UK01-KA201-062118)</t>
  </si>
  <si>
    <t>A679078.356</t>
  </si>
  <si>
    <t>ERASMUS+ Challenges and practices of teaching economic disciplines in era of digitalization 2020-1-HR01-KA202-0777771</t>
  </si>
  <si>
    <t>A679078.357</t>
  </si>
  <si>
    <t>A679078.358</t>
  </si>
  <si>
    <t>Umreženi stacionarni baterijski spremnici energije KK.01.1.1.04.0034</t>
  </si>
  <si>
    <t>A679078.359</t>
  </si>
  <si>
    <t>KALPROTEKTIN (SVETI DUH)</t>
  </si>
  <si>
    <t>A679078.360</t>
  </si>
  <si>
    <t>SIR JE IN (AGRONOMSKI FAKULTET)</t>
  </si>
  <si>
    <t>A679078.361</t>
  </si>
  <si>
    <t>HKO akademija u hodu</t>
  </si>
  <si>
    <t>A679078.362</t>
  </si>
  <si>
    <t>HKO FIZKO- Sveučilište u Rijeci</t>
  </si>
  <si>
    <t>A679078.363</t>
  </si>
  <si>
    <t>HORIZON 2020- DRYVER</t>
  </si>
  <si>
    <t>A679078.364</t>
  </si>
  <si>
    <t>IBD-BIOM - Diagnostic and prognostic biomarkers for inflammatory bowel disease - orig br ug: GA-305479</t>
  </si>
  <si>
    <t>A679078.365</t>
  </si>
  <si>
    <t>Tenure Track Pilot Programe - Exotic Nuclear Structure and Dynamics</t>
  </si>
  <si>
    <t>A679078.366</t>
  </si>
  <si>
    <t>KLIMA-4HR</t>
  </si>
  <si>
    <t>A679078.367</t>
  </si>
  <si>
    <t>COST CA 18232- potpora</t>
  </si>
  <si>
    <t>A679078.368</t>
  </si>
  <si>
    <t>Flora Croatica</t>
  </si>
  <si>
    <t>A679078.369</t>
  </si>
  <si>
    <t>Obzor 2020. ERASE_GBV Education and Raising Awareness in Schools to Prevent and Encounter Gender-Based Violence: Developing and implementing a training programme for teachers and other professionals at school</t>
  </si>
  <si>
    <t>A679078.370</t>
  </si>
  <si>
    <t>CEF MARCELL Multilingual Resources for CEF.AT in the legal domain</t>
  </si>
  <si>
    <t>A679078.371</t>
  </si>
  <si>
    <t>CEF PRINCIPLE Providing Resources in Irish, Norwegian, Croatian and Icelandic for Purposes of Language Engineering</t>
  </si>
  <si>
    <t>A679078.372</t>
  </si>
  <si>
    <t>CEF Translation Automation Services for EU ouncil Presidency</t>
  </si>
  <si>
    <t>A679078.373</t>
  </si>
  <si>
    <t>Erasmus+ Development of innovative approach for training for university professors to work in the modern diverse and intercultural environment, UniCulture</t>
  </si>
  <si>
    <t>A679078.374</t>
  </si>
  <si>
    <t>Erasmus+, aktivnost Strateško partnerstvo HERISTEM - STEM in Heritage Sciences</t>
  </si>
  <si>
    <t>A679078.375</t>
  </si>
  <si>
    <t>Erasmus + Reforming Foreigne Languages in Academia in Montenegro - ReFALME</t>
  </si>
  <si>
    <t>A679078.376</t>
  </si>
  <si>
    <t>12-HERA-JRP-CE-FP-091 projekt ENTRAS Encounters and Transformationa in Iron Age Europe</t>
  </si>
  <si>
    <t>A679078.377</t>
  </si>
  <si>
    <t>Obzor 2020 Accelerate co-creation by setting up a multi -actor platform for impact from Social Sciences and Humanities ACCOMPLISSH</t>
  </si>
  <si>
    <t>A679078.378</t>
  </si>
  <si>
    <t>HRZZ Golobalni humanizmi:Novi pogledi na Srednji Vijek</t>
  </si>
  <si>
    <t>A679078.379</t>
  </si>
  <si>
    <t>E-rudito: Napredni online obrazovni sustav za pametnu specijalizaciju i poslove budućnosti</t>
  </si>
  <si>
    <t>A679078.380</t>
  </si>
  <si>
    <t>Cost 2020 Kišiček</t>
  </si>
  <si>
    <t>A679078.381</t>
  </si>
  <si>
    <t>SHARED Čorkalo Biruški Dinka</t>
  </si>
  <si>
    <t>A679078.382</t>
  </si>
  <si>
    <t>HKO Zadar</t>
  </si>
  <si>
    <t>A679078.383</t>
  </si>
  <si>
    <t>TODO-TWINING OPEN DANA</t>
  </si>
  <si>
    <t>A679078.384</t>
  </si>
  <si>
    <t>SPIDER ERASMUS+STRATEGIC PARTNERSHIP</t>
  </si>
  <si>
    <t>A679078.385</t>
  </si>
  <si>
    <t>ERASMUS+SDI AND EO EDUCATION AND TRAINING FOR NORTH AFRICA(SEED4NA)</t>
  </si>
  <si>
    <t>A679078.386</t>
  </si>
  <si>
    <t>GEOBIZ-ERASMUS+Ka2 IZGRADNJA KAPACITETA U PODRUČJU VISOKOG OBRAZOVANJA</t>
  </si>
  <si>
    <t>A679078.387</t>
  </si>
  <si>
    <t>LIDAR</t>
  </si>
  <si>
    <t>A679078.388</t>
  </si>
  <si>
    <t>A679078.389</t>
  </si>
  <si>
    <t>HIDROLAB</t>
  </si>
  <si>
    <t>A679078.390</t>
  </si>
  <si>
    <t>3SMART-	Pametna zgrada -- pametna mreža -- pametni grad"</t>
  </si>
  <si>
    <t>A679078.391</t>
  </si>
  <si>
    <t>ADRIATIC - Unaprjeđenje sposobnosti interakcije ronilac-robot</t>
  </si>
  <si>
    <t>A679078.392</t>
  </si>
  <si>
    <t>AEROWIND-Autonomna inspekcija vjetroelektrana primjenom bespilotnih letjelica</t>
  </si>
  <si>
    <t>A679078.393</t>
  </si>
  <si>
    <t>AIDEFEND-Sustav umjetne inteligencije za autonomni nadzor i upravljanje sigurnosti cloud okruženja - AI DFENDER</t>
  </si>
  <si>
    <t>A679078.394</t>
  </si>
  <si>
    <t>AIPD2 - Digitalna platforma za zaštitu privatnosti i sprječavanje zlouporaba upravljanjem životnim ciklusom osobnih podataka</t>
  </si>
  <si>
    <t>A679078.395</t>
  </si>
  <si>
    <t>ASAP - Autonomni sustav za pregled i predviđanje integriteta prometne infrastrukture"</t>
  </si>
  <si>
    <t>A679078.396</t>
  </si>
  <si>
    <t>A-UNIT - Istraživanje i razvoj napredne jedinice za autonomno upravljanje mobilnim vozilima u logistici</t>
  </si>
  <si>
    <t>A679078.397</t>
  </si>
  <si>
    <t>AWAKE - Ultra low power wake-up interfaces for autonomous robotic sensor networks in sea/subsea environments</t>
  </si>
  <si>
    <t>A679078.398</t>
  </si>
  <si>
    <t>CADDY-Cognitive autonomous diving buddy</t>
  </si>
  <si>
    <t>A679078.399</t>
  </si>
  <si>
    <t>CALIPER-	Projekt CALIPER: Povezivanje istraživanja i inovacija za ravnopravnost spolova"</t>
  </si>
  <si>
    <t>A679078.400</t>
  </si>
  <si>
    <t>CASHPRED-Predviđanje vremena i obrazaca ponašanja novčanih tokova u međunarodnim bankovnim računima</t>
  </si>
  <si>
    <t>A679078.401</t>
  </si>
  <si>
    <t>CEGLOG - Istraživanje i razvoj jedinstvenog sustava za logističku i transportnu optimizaciju - Collaborative Elastic and Green Logistics - CEGLog</t>
  </si>
  <si>
    <t>A679078.402</t>
  </si>
  <si>
    <t>CEKOMSUS -Centar kompetencija za kibernetičku sigurnost upravljačkih sustava</t>
  </si>
  <si>
    <t>A679078.403</t>
  </si>
  <si>
    <t>CE-PEP-Razvoj inovativnog polifaznog elektromotornog pogona - PEP</t>
  </si>
  <si>
    <t>A679078.404</t>
  </si>
  <si>
    <t>CMETA-Analysis and design of curved metamaterial structures"</t>
  </si>
  <si>
    <t>A679078.405</t>
  </si>
  <si>
    <t>COGSTEPS - Crossing the Gap: Startup edukacija i potpora doktorandima, istraživačima i znanstvenicima</t>
  </si>
  <si>
    <t>A679078.406</t>
  </si>
  <si>
    <t>COST11-04-Slučajno mrežno kodiranje i dizajni nad GF(q)"</t>
  </si>
  <si>
    <t>A679078.407</t>
  </si>
  <si>
    <t>CUVME2 - Kooperativna bespilotna vozila u pomorskom okruženju: Eksperimenti na moru 2</t>
  </si>
  <si>
    <t>A679078.408</t>
  </si>
  <si>
    <t>CYBERAUT - Inovativno rješenje za upravljanje kibernetičkom sigurnosti industrijskih sustava automatizacije postrojenja i procesa</t>
  </si>
  <si>
    <t>A679078.409</t>
  </si>
  <si>
    <t>DIG-Digitalni mjeriteljski lanac sljedivosti za izmjenični napon i struju</t>
  </si>
  <si>
    <t>A679078.410</t>
  </si>
  <si>
    <t>DIGIT- Dig IT - Izrada standarda zanimanja i standarda kvalifikacija u djelatnostima računarstva</t>
  </si>
  <si>
    <t>A679078.411</t>
  </si>
  <si>
    <t>DJUREK-IRI2018-Povećanje razvoja novih proizvoda i usluga koji proizilaze iz aktivnosti istraživanja i razvoja</t>
  </si>
  <si>
    <t>A679078.412</t>
  </si>
  <si>
    <t>DRUNE - Razvoj uređaja za prijenos video signala ultra niske latencije</t>
  </si>
  <si>
    <t>A679078.413</t>
  </si>
  <si>
    <t>DUV-NRKBE - Razvoj daljinski upravljanog vozila za djelovanje u ekstremnim NRKBE uvjetima</t>
  </si>
  <si>
    <t>A679078.414</t>
  </si>
  <si>
    <t>EKO-KOMVOZ - Ekološki prihvatljivo vozilo za čišćenje javnih površina sa sustavima autonomnog upravljanja zasnovanim na umjetnoj inteligenciji</t>
  </si>
  <si>
    <t>A679078.415</t>
  </si>
  <si>
    <t>ENDORSE-Efikasno brusenje robotskim sustavom potpomognuto HORSE okruženjem</t>
  </si>
  <si>
    <t>A679078.416</t>
  </si>
  <si>
    <t>ENEDAT - Razvoj sustava za optimizaciju potrošnje električne energije u podatkovnim centrima</t>
  </si>
  <si>
    <t>A679078.417</t>
  </si>
  <si>
    <t>EULIFT - Razvoj pametnog modularnog sustava upravljanja pogonom dizala za povećanje energetske učinkovitosti zgrade</t>
  </si>
  <si>
    <t>A679078.418</t>
  </si>
  <si>
    <t>EUMR-Istraživačka infrastrukturna mreža u području pomorske robotike</t>
  </si>
  <si>
    <t>A679078.419</t>
  </si>
  <si>
    <t>FARCROSS-Omogućavanje regionalne trgovine/razmjene električne energije kroz inovacije</t>
  </si>
  <si>
    <t>A679078.420</t>
  </si>
  <si>
    <t>FERRZBZ - FER rješenja za bolju zajednicu</t>
  </si>
  <si>
    <t>A679078.421</t>
  </si>
  <si>
    <t>A679078.422</t>
  </si>
  <si>
    <t>FLEXIGRID-Interoperabilna rješenja za holističku implementaciju usluga fleksibilnosti u distribucijskoj mreži</t>
  </si>
  <si>
    <t>A679078.423</t>
  </si>
  <si>
    <t>GEO3EN-	Europska obrazovna mreža za geotermalnu energiju</t>
  </si>
  <si>
    <t>A679078.424</t>
  </si>
  <si>
    <t>GRCI-H2020 - ICCS Grčka</t>
  </si>
  <si>
    <t>A679078.425</t>
  </si>
  <si>
    <t>GREYP-IRI-Rzvoj Greyp platforme za mikromobilnost - GMP</t>
  </si>
  <si>
    <t>A679078.426</t>
  </si>
  <si>
    <t>GY30-OH - Pretkomercijalni razvoj inovativnog nagibno-sklopivog vozila na električni pogon</t>
  </si>
  <si>
    <t>A679078.427</t>
  </si>
  <si>
    <t>H2020-MZO-Poticanje prijava na EU projekte za znanstvenika čije su prijave EU projekata prošle prag, ali nisu financirane</t>
  </si>
  <si>
    <t>A679078.428</t>
  </si>
  <si>
    <t>HELB-Sustav za optimizaciju gubitaka u naprednim mrežama</t>
  </si>
  <si>
    <t>A679078.429</t>
  </si>
  <si>
    <t>HKO-ELE - Primjena Hrvatskog kvalifikacijskog okvira za sveučilišne studijske programe u području elektrotehnike</t>
  </si>
  <si>
    <t>A679078.430</t>
  </si>
  <si>
    <t>IAC-Tečaj industrijske akustike o buci, utjecaju buke na ljude i buci okoliša</t>
  </si>
  <si>
    <t>A679078.431</t>
  </si>
  <si>
    <t>IAFS - Razvoj integriranog sustava za zaštitu od kibernetičkih prijevara</t>
  </si>
  <si>
    <t>A679078.432</t>
  </si>
  <si>
    <t>IDEAS-Uključiv nadzor i istraživanje podatkovnih centara</t>
  </si>
  <si>
    <t>A679078.433</t>
  </si>
  <si>
    <t>IMMERSAFE-Uronjene vizualne tehnologije za sigurnosno kritične aplikacije</t>
  </si>
  <si>
    <t>A679078.434</t>
  </si>
  <si>
    <t>INNOSOC-Innovative ICT Solutions for the Societal Challenges</t>
  </si>
  <si>
    <t>A679078.435</t>
  </si>
  <si>
    <t>INTIS-Punionica električnih vozila s integriranim baterijskim spremnikom</t>
  </si>
  <si>
    <t>A679078.436</t>
  </si>
  <si>
    <t>IRES-8-Omogućavanje znanstvenih i inovacijskih partnerstava u području obnovljivih izvora energije, energetske učinkovitosti i održivih energetskih rješenja za gradove</t>
  </si>
  <si>
    <t>A679078.437</t>
  </si>
  <si>
    <t>IRI2-OIE - Integrirano rješenje za upravljanje imovinom i podršku investicijskim procesima projektiranja, planiranja i provedbe izgradnje obnovljivih izvora energije</t>
  </si>
  <si>
    <t>A679078.438</t>
  </si>
  <si>
    <t>IRI-RPA-Razvoj potopljenog agregata za male hidroelektrane s niskim padom vode</t>
  </si>
  <si>
    <t>A679078.439</t>
  </si>
  <si>
    <t>JUMPER-Bio-inspired Synchronous Jumping Marine Sensor Networks</t>
  </si>
  <si>
    <t>A679078.440</t>
  </si>
  <si>
    <t>KINACIF13-Prijenos signala ljudskim tijelom kao ključna tehnologija za internet stvari u zdravstvenim aplikacijama</t>
  </si>
  <si>
    <t>A679078.441</t>
  </si>
  <si>
    <t>LAMCAB - Razvoj tehnologije povezivanja komponenti upravljačkih električnih ormara upotrebom laminiranih vodiča</t>
  </si>
  <si>
    <t>A679078.442</t>
  </si>
  <si>
    <t>MAGEF-Tehnologija električnih strojeva s trajnim magnetima za povećanje energetske učinkovitosti u električnoj vuči i brodskoj propulziji</t>
  </si>
  <si>
    <t>A679078.443</t>
  </si>
  <si>
    <t>MARI-SENSE-Pomorski kognitivni sustav za potporu odlučivanju</t>
  </si>
  <si>
    <t>A679078.444</t>
  </si>
  <si>
    <t>MBZIRC - The Mohamed Bin Zayed medjunarodno natjecanje iz robotike</t>
  </si>
  <si>
    <t>A679078.445</t>
  </si>
  <si>
    <t>MERIA - Matematičko obrazovanje - značajno, zanimljivo i primjenjivo</t>
  </si>
  <si>
    <t>A679078.446</t>
  </si>
  <si>
    <t>METASHAPE-Napredni ručni detektori metala s mogućnošću diskriminacije oblika mete za uporabu u humanitarnom razminiranju</t>
  </si>
  <si>
    <t>A679078.447</t>
  </si>
  <si>
    <t>MHMP - Višenamjenske platforme za praćenje zdravlja</t>
  </si>
  <si>
    <t>A679078.448</t>
  </si>
  <si>
    <t>MISW-Mitigation of space weather threats to GNSS services</t>
  </si>
  <si>
    <t>A679078.449</t>
  </si>
  <si>
    <t>MORUS-Unmanned system for maritime security and environmental monitoring</t>
  </si>
  <si>
    <t>A679078.450</t>
  </si>
  <si>
    <t>MUNIVO - Razvoj MUltifunkcionalnog NIskopodnog VOzila</t>
  </si>
  <si>
    <t>A679078.451</t>
  </si>
  <si>
    <t>NOFSLON-	Non-Foster Source-load Networks and Metasurfaces</t>
  </si>
  <si>
    <t>A679078.452</t>
  </si>
  <si>
    <t>NOFTUNE - Nefosterovske mreže za podesive i šrokopojasne radiofrekvencjske uređaje</t>
  </si>
  <si>
    <t>A679078.453</t>
  </si>
  <si>
    <t>OKTUKOM-Osiguravanje kvalitete telekomunikacijskih usluga korištenjem mehanizma kibernetičke sigurnosti</t>
  </si>
  <si>
    <t>A679078.454</t>
  </si>
  <si>
    <t>OPENLOT-Open Source blueprint for large scale self-organizing cloud environments for IoT applications</t>
  </si>
  <si>
    <t>A679078.455</t>
  </si>
  <si>
    <t>PAPABUILD-Napredne akustičke i psihoakustičke dijagnostičke metode kao temelj inovativnog dizajna u građevinskoj akustici</t>
  </si>
  <si>
    <t>A679078.456</t>
  </si>
  <si>
    <t>PCC - Sustav za nadzor i kontrolu usklađenosti distribuiranih procesa u realnom vremenu, otkrivanje anomalija, rano upozoravanje i forenzičku analizu transakcija</t>
  </si>
  <si>
    <t>A679078.457</t>
  </si>
  <si>
    <t>PINOVA - Razvoj agrometeorološke platforme i mreže IoT uređaja tvrtke Pinova d.o.o.</t>
  </si>
  <si>
    <t>A679078.458</t>
  </si>
  <si>
    <t>RESDATA - Rješenja prilagodbe elektroenergetskog sustava klimatskim promjenama temeljena na velikim količinama podataka</t>
  </si>
  <si>
    <t>A679078.459</t>
  </si>
  <si>
    <t>REWAISE-Prilagodljive inovacije u ciklusu kruženja vode za pametnu ekonomiju</t>
  </si>
  <si>
    <t>A679078.460</t>
  </si>
  <si>
    <t>ROBOCOM-Ponovno promišljanje robotike za robotskog kompanjona budućnosti</t>
  </si>
  <si>
    <t>A679078.461</t>
  </si>
  <si>
    <t>ROBOGIRLS - Osnaživanje djevojaka u STEAM-u kroz robotiku i kodiranje</t>
  </si>
  <si>
    <t>A679078.462</t>
  </si>
  <si>
    <t>ROB-ROBUst mixed signal design methodologies for Smart Power ICs - ROBUSPIC</t>
  </si>
  <si>
    <t>A679078.463</t>
  </si>
  <si>
    <t>ROTOTEMP - Nova generacija telemetrijske tehnologije za mjerenje na rotacijskim komponentama spojke</t>
  </si>
  <si>
    <t>A679078.464</t>
  </si>
  <si>
    <t>SAFELOG-Sigurna interakcija ljudi i robota u logističkim primjenama za visoko fleksibilna skladišta</t>
  </si>
  <si>
    <t>A679078.465</t>
  </si>
  <si>
    <t>SARI - Sustav za automatsko raspoznavanje, identifikaciju te precizno mjerenje duljine plovila</t>
  </si>
  <si>
    <t>A679078.466</t>
  </si>
  <si>
    <t>SENFUS-Fuzija senzora</t>
  </si>
  <si>
    <t>A679078.467</t>
  </si>
  <si>
    <t>SHVET-Pametni pristup razvoju strukovnih vještina za visokoobrazovanu i mobilnu radnu snagu</t>
  </si>
  <si>
    <t>A679078.468</t>
  </si>
  <si>
    <t>SMARTSOC-Edukacija budućih IKT stručnjaka na temelju potreba pametnog društva (SmartSoc)</t>
  </si>
  <si>
    <t>A679078.469</t>
  </si>
  <si>
    <t>SPRAY-Razvoj sustava za ispitivanje višefaznih strujanja i izgaranja s ciljem povećanja istraživačkih aktivnosti znanstvenog i poslovnog sektora</t>
  </si>
  <si>
    <t>A679078.470</t>
  </si>
  <si>
    <t>STRIDE-Energetsko planiranje integracijom koncepata pametne mreže u Dunavskoj regiji</t>
  </si>
  <si>
    <t>A679078.471</t>
  </si>
  <si>
    <t>TEAMSOC21 - The ICT Engineer of the 21st Century: Mastering Technical Competencies, Management Skills, and Societal Responsibilities</t>
  </si>
  <si>
    <t>A679078.472</t>
  </si>
  <si>
    <t>TETRAMAX-TEchnology TRAnsfer via Multinational Application eXperiments</t>
  </si>
  <si>
    <t>A679078.473</t>
  </si>
  <si>
    <t>UGRIP - microGRId Positioning</t>
  </si>
  <si>
    <t>A679078.474</t>
  </si>
  <si>
    <t>V3M - Varijacijske metode u modeliranju materijala</t>
  </si>
  <si>
    <t>A679078.475</t>
  </si>
  <si>
    <t>VERIFY-New methods for verification of security and privacy mechanisms in e-commerce and e-government systems</t>
  </si>
  <si>
    <t>A679078.476</t>
  </si>
  <si>
    <t>A679078.477</t>
  </si>
  <si>
    <t>VHEASTR-Znanstvenoistraživačka aktivnost hrvatske grupe u kolaboracijama MAGIC I CTA</t>
  </si>
  <si>
    <t>A679078.478</t>
  </si>
  <si>
    <t>A679078.479</t>
  </si>
  <si>
    <t>WALL-eWall for Active Long Living</t>
  </si>
  <si>
    <t>A679078.480</t>
  </si>
  <si>
    <t>PHOENIX People for tHe eurOpean bioENergy Mix</t>
  </si>
  <si>
    <t>A679078.481</t>
  </si>
  <si>
    <t>A679078.482</t>
  </si>
  <si>
    <t>Better future of healthy ageing 2020.</t>
  </si>
  <si>
    <t>A679078.483</t>
  </si>
  <si>
    <t>Nova generacija Eurocod 5</t>
  </si>
  <si>
    <t>A679078.484</t>
  </si>
  <si>
    <t>SBRIPLUS</t>
  </si>
  <si>
    <t>A679078.485</t>
  </si>
  <si>
    <t>NZEB ROADSHOW-H2020</t>
  </si>
  <si>
    <t>A679078.486</t>
  </si>
  <si>
    <t>H2020 INCEPTION</t>
  </si>
  <si>
    <t>A679078.487</t>
  </si>
  <si>
    <t>Erasmus+ Programme 2014-2020, Agreement no.2016-1-TR01-KA203-034710</t>
  </si>
  <si>
    <t>A679078.488</t>
  </si>
  <si>
    <t>H2020 Productive Green Infrastructure for post-industrial urban regeneration</t>
  </si>
  <si>
    <t>A679078.489</t>
  </si>
  <si>
    <t>Erasmus+: Healthy Urban Environment: Developing higer education in Architecture and Construction in Bosnia and Herzegovina (2018-2480/001-001)</t>
  </si>
  <si>
    <t>A679078.490</t>
  </si>
  <si>
    <t>Erasmus+: Architecture's afterlife: The multi-sector impact of an architectural qualification 2019-1-UK01-KA203-062062</t>
  </si>
  <si>
    <t>A679078.491</t>
  </si>
  <si>
    <t>Znanost spaja ljude (SCOPE - Science Connecting people)</t>
  </si>
  <si>
    <t>A679078.492</t>
  </si>
  <si>
    <t>ERASMUS+ KA2 Strateška partnerstva -projekt: CURTING IN CONTEKST  (2019-1-SE01-KA203-060500)</t>
  </si>
  <si>
    <t>A679078.493</t>
  </si>
  <si>
    <t>FIGHTER</t>
  </si>
  <si>
    <t>A679078.494</t>
  </si>
  <si>
    <t>TODO</t>
  </si>
  <si>
    <t>A679078.495</t>
  </si>
  <si>
    <t>EIO-LAPD</t>
  </si>
  <si>
    <t>A679078.496</t>
  </si>
  <si>
    <t>JEAN MONNET ACTIVITIES</t>
  </si>
  <si>
    <t>A679078.497</t>
  </si>
  <si>
    <t>EFFORTS</t>
  </si>
  <si>
    <t>A679078.498</t>
  </si>
  <si>
    <t>EUROGRADUATE</t>
  </si>
  <si>
    <t>A679078.499</t>
  </si>
  <si>
    <t>ENEMLOS</t>
  </si>
  <si>
    <t>A679078.500</t>
  </si>
  <si>
    <t>JEAN MONNET MODULE</t>
  </si>
  <si>
    <t>A679078.501</t>
  </si>
  <si>
    <t>THIRD SEKTOR IMPACT</t>
  </si>
  <si>
    <t>A679078.502</t>
  </si>
  <si>
    <t>BALKAN HOMICIDE STUDY</t>
  </si>
  <si>
    <t>A679078.503</t>
  </si>
  <si>
    <t>RCT-ESF</t>
  </si>
  <si>
    <t>A679078.504</t>
  </si>
  <si>
    <t>Jačanje znanstveno-istraživačkih I inovacijskih kapaciteta Farmaceutsko-biokemijskog fakulteta Sveučilišta u Zagrebu (FarmInova)</t>
  </si>
  <si>
    <t>A679078.505</t>
  </si>
  <si>
    <t>Primjena HKO-a u unaprjeđenju studijskih programa u području farmacije i medicinske biokemije (PharmaMedQ)</t>
  </si>
  <si>
    <t>A679078.506</t>
  </si>
  <si>
    <t>Razvoj integriranog preddiplomskog i diplomskog studija Farmacije na engleskom jeziku (Pharma5.0)</t>
  </si>
  <si>
    <t>A679078.507</t>
  </si>
  <si>
    <t>Personalized Medicine Inquiry-Based Education (PROMISE) Grant agreement: br. 2019-1-HR01-KA203-061010- </t>
  </si>
  <si>
    <t>A679078.508</t>
  </si>
  <si>
    <t>IRI projekt Povećanje razvoja novih proizvoda i usluga koji proizlaze iz aktivnosti istraživanja i razvoja</t>
  </si>
  <si>
    <t>A679078.509</t>
  </si>
  <si>
    <t>Utjecaj glikozilacije transferina na vezivanje željeza - GlyTransFer</t>
  </si>
  <si>
    <t>A679078.510</t>
  </si>
  <si>
    <t>EIT MANUFACTURING RIS HUB</t>
  </si>
  <si>
    <t>A679078.511</t>
  </si>
  <si>
    <t>RAPTOVAX - Robusne i adaptabilne biološke platforme za nova cjepiva</t>
  </si>
  <si>
    <t>A679078.512</t>
  </si>
  <si>
    <t>A679078.513</t>
  </si>
  <si>
    <t>OBZOR2020- Legumes in biodiversity based farming systems in Mediterranean basin</t>
  </si>
  <si>
    <t>A679078.514</t>
  </si>
  <si>
    <t>ERASMUS Transnational Quality Education for Organic Food Saftey- SAFE Orgfood</t>
  </si>
  <si>
    <t>A679078.515</t>
  </si>
  <si>
    <t>Napredni sustav motrenja agroekosustava u riziku od zaslanjivanja i onečišćenja</t>
  </si>
  <si>
    <t>A679078.516</t>
  </si>
  <si>
    <t>Agrobioraznolikost- osnova za prilagodbu i ublažavanje promjena klimatskih promjena u poljoprivredi</t>
  </si>
  <si>
    <t>A679078.517</t>
  </si>
  <si>
    <t>Dizajn naprednih biokompozita iz energetski održivih izvora- BIOKOMPOZITI</t>
  </si>
  <si>
    <t>A679078.518</t>
  </si>
  <si>
    <t>Proizvodnja, hrane, biokompozita i biogoriva iz žitarica u kružnom biogospodarstvu</t>
  </si>
  <si>
    <t>A679078.519</t>
  </si>
  <si>
    <t>ERASMUS Trainers for plant protection in organic farming- TOPPlant</t>
  </si>
  <si>
    <t>A679078.520</t>
  </si>
  <si>
    <t>Potencijal rizosfernog mikrobioma u prilagodbi poljoprivrede klimatskim promjenama - PERSPIRE</t>
  </si>
  <si>
    <t>A679078.521</t>
  </si>
  <si>
    <t>ERASMUS Learning Landscapes- LELA</t>
  </si>
  <si>
    <t>A679078.522</t>
  </si>
  <si>
    <t>ERASMUS Capacity building in higher education</t>
  </si>
  <si>
    <t>A679078.523</t>
  </si>
  <si>
    <t>A679078.524</t>
  </si>
  <si>
    <t>A679078.525</t>
  </si>
  <si>
    <t>A679078.526</t>
  </si>
  <si>
    <t>Unaprjeđenje oporavlišta za divlje životinje na Veterinarskom fakultetu - WildRescouVEF, KK.06.5.2.04.0007.</t>
  </si>
  <si>
    <t>A679078.527</t>
  </si>
  <si>
    <t>Upravljanje krškim priobalnim vodonosnicima (UKV)</t>
  </si>
  <si>
    <t>A679078.528</t>
  </si>
  <si>
    <t>ICSI Interreg</t>
  </si>
  <si>
    <t>A679078.529</t>
  </si>
  <si>
    <t>A679078.530</t>
  </si>
  <si>
    <t>A679078.531</t>
  </si>
  <si>
    <t>DRYvER- Securing biodiversity- HORIZON 2020</t>
  </si>
  <si>
    <t>A679078.532</t>
  </si>
  <si>
    <t>"OPSVIO- Ortho-positronium decay and the search for CP and CPT violation in leptonic secto"</t>
  </si>
  <si>
    <t>A679078.533</t>
  </si>
  <si>
    <t>Klima- 4HR- Klimatska ranjivost Hrvatske i mogućnosti prilagodbe urbanih i prirodnih okoliša</t>
  </si>
  <si>
    <t>A679078.534</t>
  </si>
  <si>
    <t>CSRP- Hrvatsko-švicarski program- Probabilistic and analytical aspects of generalised regular variation</t>
  </si>
  <si>
    <t>A679078.535</t>
  </si>
  <si>
    <t>CSRP- Hrvatsko-Švicarski program- Dynamics of virus infection in mycovirus-mediated biological control of fungal pathogen</t>
  </si>
  <si>
    <t>A679078.536</t>
  </si>
  <si>
    <t>CSRP- Hrvatsko-Švicarski program- Investigation of substrate and editing specificity in tRNA synthetases and the mechanism of antibiotic action</t>
  </si>
  <si>
    <t>A679078.537</t>
  </si>
  <si>
    <t>Klimatske promjene  - Agrobioraznolikost</t>
  </si>
  <si>
    <t>A679078.538</t>
  </si>
  <si>
    <t>Jednoslojni polarimetar gama zračenja za primjene u medicinskom oslikavanju i za temeljna istraživanja u fizici</t>
  </si>
  <si>
    <t>A679078.539</t>
  </si>
  <si>
    <t>HKO: Inoviranje programa učiteljskih i odgojiteljskih studija primjenom HKO-a</t>
  </si>
  <si>
    <t>A679078.540</t>
  </si>
  <si>
    <t>ERASMUS Coherence in European Teacher Education: Creating transnational communities of practice through virtual scenarios</t>
  </si>
  <si>
    <t>A679078.541</t>
  </si>
  <si>
    <t>HRZZ IP-2019-04 MORENEC</t>
  </si>
  <si>
    <t>A679078.542</t>
  </si>
  <si>
    <t>Erasmus+ Projekt:SKY EASY</t>
  </si>
  <si>
    <t>A679078.543</t>
  </si>
  <si>
    <t>Erasmus FIT BACK</t>
  </si>
  <si>
    <t>A679078.544</t>
  </si>
  <si>
    <t>ZACJEL - Zaštita cjelovitosti konstrukcija u energetici i transportu</t>
  </si>
  <si>
    <t>A679078.545</t>
  </si>
  <si>
    <t>PERUN - Enabling Inductive Metal Characterisation in Non Cooperative Soils</t>
  </si>
  <si>
    <t>A679078.546</t>
  </si>
  <si>
    <t>AGROEKO - Napredni sustav motrenja agroekosustava u riziku od zaslanjivanja i onečišćenja</t>
  </si>
  <si>
    <t>A679078.547</t>
  </si>
  <si>
    <t>AIFORS - ERA istraživačka grupa za umjetnu inteligenciju za robotiku</t>
  </si>
  <si>
    <t>A679078.548</t>
  </si>
  <si>
    <t>ALTII - Aktivno učenje kroz poboljšanu interaktivnost</t>
  </si>
  <si>
    <t>A679078.549</t>
  </si>
  <si>
    <t>ASSISI - Zajednice životinja i robota koje se samo-organiziraju i integriraju putem socijalne interakcije</t>
  </si>
  <si>
    <t>A679078.550</t>
  </si>
  <si>
    <t>DIGIPHY - Razvoj digitalnih laboratorijskih vježbi iz fizike za učenje na daljinu</t>
  </si>
  <si>
    <t>A679078.551</t>
  </si>
  <si>
    <t>A679078.552</t>
  </si>
  <si>
    <t>DINARO - Diver navigation using range-only measurements from an autonomous surface vehicle</t>
  </si>
  <si>
    <t>A679078.553</t>
  </si>
  <si>
    <t>E2LP- Embedded Computer Engineering Learning Platform</t>
  </si>
  <si>
    <t>A679078.554</t>
  </si>
  <si>
    <t>ESOAFER - Evropska škola iz antena</t>
  </si>
  <si>
    <t>A679078.555</t>
  </si>
  <si>
    <t>EUMarineRobots - Istraživačka infrastrukturna mreža u području pomorske robotike</t>
  </si>
  <si>
    <t>A679078.556</t>
  </si>
  <si>
    <t>EVERBEST - Pretraživanje događaja na temelju semantički obogaćenih struktura za interaktivne korisničke zadatke</t>
  </si>
  <si>
    <t>A679078.557</t>
  </si>
  <si>
    <t>GRCI - Nova arhitektura naprednih energetskih mreža koja omogućuje visoki udio obnovljivih izvora energije kroz inovativna tržišta i interakciju</t>
  </si>
  <si>
    <t>A679078.558</t>
  </si>
  <si>
    <t>IRMEET - Multidisciplinary and multi-context demonstaration of EGS exploration and Exploration Techniques and potentials</t>
  </si>
  <si>
    <t>A679078.559</t>
  </si>
  <si>
    <t>LAPOST - Laboratorij za podvodne sustave</t>
  </si>
  <si>
    <t>A679078.560</t>
  </si>
  <si>
    <t>PAPABUILD - Napredne akustičke i psihoakustičke dijagnostičke metode kao temelj inovativnog dizajna u građevinskoj akustici</t>
  </si>
  <si>
    <t>A679078.561</t>
  </si>
  <si>
    <t>SIMBLOLTE - Simbioza pametnih objekata u okruženjima Interneta stvari</t>
  </si>
  <si>
    <t>A679078.562</t>
  </si>
  <si>
    <t>STEM u akciji : Otvoreni obrazovni resursi za nastavnike</t>
  </si>
  <si>
    <t>A679078.563</t>
  </si>
  <si>
    <t>WATCHPLANT - Pametan bio-hibridni sustav za nadzor okoliša</t>
  </si>
  <si>
    <t>A679078.564</t>
  </si>
  <si>
    <t>WATER - Intelligent Urban Water Management System</t>
  </si>
  <si>
    <t>A679078.565</t>
  </si>
  <si>
    <t>4VENT - Razvoj niza četverousisnih ventilatora za industrijska postrojenja</t>
  </si>
  <si>
    <t>A679078.566</t>
  </si>
  <si>
    <t>INUKING - Razvoj inovativnog programskog rješenja za centralizirani nadzor i upravljanje kritičnom infrastukturom</t>
  </si>
  <si>
    <t>A679078.567</t>
  </si>
  <si>
    <t>NGLI - povećanje razvoja novih proizvoda i usluga koji proizilaze iz aktivnosti istraživanja i razvoja</t>
  </si>
  <si>
    <t>A679078.568</t>
  </si>
  <si>
    <t>PBM-PLIN - Iskorištenje manje kvalitetnih i nestalnih plinova za proizvodnju električne energije, uporabom Umjetne Inteligencije za miješanje plinova</t>
  </si>
  <si>
    <t>A679078.569</t>
  </si>
  <si>
    <t>A679078.570</t>
  </si>
  <si>
    <t>PINIOT - Platforma za inteligentno i energetski efikasno upravljanje industrijskim Iot uređajima</t>
  </si>
  <si>
    <t>A679078.571</t>
  </si>
  <si>
    <t>SUZE - Sustav za otkrivanje zlonamjernih elektroničkih transakcija zasnovan na strojnom učenju</t>
  </si>
  <si>
    <t>A679078.572</t>
  </si>
  <si>
    <t>T-LOGIC - Uspostava sustava za automatizaciju rada i autonomno odlučivanje u logistici samoposlužnih aparata</t>
  </si>
  <si>
    <t>A679078.573</t>
  </si>
  <si>
    <t>HRZZ projekti</t>
  </si>
  <si>
    <t>A679078.574</t>
  </si>
  <si>
    <t>Modeliranje procesa farmaceutskog sušenja raspršivanjem emulzije u laboratorijskom I pilotnom mjerilu</t>
  </si>
  <si>
    <t>A679078.575</t>
  </si>
  <si>
    <t>COLECO- ERASMUS + 2019-1-UK01-KA201-062118</t>
  </si>
  <si>
    <t>A679078.576</t>
  </si>
  <si>
    <t>FOReSiGHT</t>
  </si>
  <si>
    <t>A679078.577</t>
  </si>
  <si>
    <t>ERASMUS + 2020-1-PL01-KA203-081980 - SUSTA</t>
  </si>
  <si>
    <t>A679078.578</t>
  </si>
  <si>
    <t>A679078.579</t>
  </si>
  <si>
    <t>PROSPER</t>
  </si>
  <si>
    <t>A679078.580</t>
  </si>
  <si>
    <t>BUFSIE</t>
  </si>
  <si>
    <t>A679078.581</t>
  </si>
  <si>
    <t>DIGI4TEACH</t>
  </si>
  <si>
    <t>A679078.582</t>
  </si>
  <si>
    <t>TERRAGOV</t>
  </si>
  <si>
    <t>A679078.583</t>
  </si>
  <si>
    <t>HORIZON 2020 - SHARE-COVID 19</t>
  </si>
  <si>
    <t>A679078.584</t>
  </si>
  <si>
    <t>Learning how to Teach, Teaching how to Learn. Facing Challenges of Global Change in Higher Education Using Digital Tools for Reflective, Critical and Inclusive Learning on European Historical Landscapes – EDiToR</t>
  </si>
  <si>
    <t>A679078.585</t>
  </si>
  <si>
    <t>HKO Zadar Kompetecijski standardi nastavnika, pedagoga i mentora</t>
  </si>
  <si>
    <t>A679078.586</t>
  </si>
  <si>
    <t>P-S-I Podrška Studenata u Integraciji marginaliziranih skupina na tržište rada</t>
  </si>
  <si>
    <t>A679078.587</t>
  </si>
  <si>
    <t>COORDINATE„COhort cOmmunity Research and Development Infrastructure Network for Access Throughout</t>
  </si>
  <si>
    <t>A679078.588</t>
  </si>
  <si>
    <t>RURASL Rural 3.0: Service Learning for the Rural Development</t>
  </si>
  <si>
    <t>A679078.589</t>
  </si>
  <si>
    <t>A679078.590</t>
  </si>
  <si>
    <t>Erasmus + Developing a new curriculum in Global Migration, Diaspora and Border Studies in East-Central Europe (GLocalEAst)”</t>
  </si>
  <si>
    <t>A679078.591</t>
  </si>
  <si>
    <t>Erasmus + „Introducing Intellectual Property Education for Lifelong Learning and the Knowledge Economy-IPEDU”</t>
  </si>
  <si>
    <t>A679078.592</t>
  </si>
  <si>
    <t>Encounters and Transformations in Iron Age Europe (ENTRANS</t>
  </si>
  <si>
    <t>A679078.593</t>
  </si>
  <si>
    <t>Rhetoric for Innovative Education  RHEFINE</t>
  </si>
  <si>
    <t>A679078.594</t>
  </si>
  <si>
    <t>DigiLING: Trans-European e-Learning Hub for Digital Linguistics</t>
  </si>
  <si>
    <t>A679078.595</t>
  </si>
  <si>
    <t>Curated Multilingual Language Resources for CEF AT (CURLICAT)</t>
  </si>
  <si>
    <t>A679078.596</t>
  </si>
  <si>
    <t>HORIZON 2020: Children Online: Research and Evidence (CO:RE)</t>
  </si>
  <si>
    <t>A679078.597</t>
  </si>
  <si>
    <t>Third sector impact</t>
  </si>
  <si>
    <t>A679078.598</t>
  </si>
  <si>
    <t>Jean Monnet 57510-EPP-1-2016-1-HR-EPPJMO-PROJECT</t>
  </si>
  <si>
    <t>A679078.599</t>
  </si>
  <si>
    <t>SUSTINEO ESF</t>
  </si>
  <si>
    <t>A679078.600</t>
  </si>
  <si>
    <t>RE-DWELL</t>
  </si>
  <si>
    <t>A679078.601</t>
  </si>
  <si>
    <t>Erasmus + ENEMLOS</t>
  </si>
  <si>
    <t>A679078.602</t>
  </si>
  <si>
    <t>Fighter</t>
  </si>
  <si>
    <t>A679078.603</t>
  </si>
  <si>
    <t>UNIC</t>
  </si>
  <si>
    <t>A679078.604</t>
  </si>
  <si>
    <t>Novel Bone Morphogenetic Protein-6 Biocompatible Carrier Device for Bone Regeneration - OSTEOGROW</t>
  </si>
  <si>
    <t>A679078.605</t>
  </si>
  <si>
    <t>Selection modulation of hepcidin for treating iron associated diseases - SEMOHEPI</t>
  </si>
  <si>
    <t>A679078.606</t>
  </si>
  <si>
    <t>Laboratorij za regenerativnu neuroznanost - GLOWBRAIN</t>
  </si>
  <si>
    <t>A679078.607</t>
  </si>
  <si>
    <t>FP7 - MAGISTER</t>
  </si>
  <si>
    <t>A679078.608</t>
  </si>
  <si>
    <t>Istraživanje neuropatologije poremećaja iz spektra autizma i shizofrenije</t>
  </si>
  <si>
    <t>A679078.609</t>
  </si>
  <si>
    <t>EUROPEAN INFRASTRUCTURE FOR TRANSLATIONAL MEDICINE (EATRIS PLUS) - H2020</t>
  </si>
  <si>
    <t>A679078.610</t>
  </si>
  <si>
    <t>ERASMUS + MEĐUNARODNA SURADNJA</t>
  </si>
  <si>
    <t>A679078.611</t>
  </si>
  <si>
    <t>A ROADMAP OUT OF MEDICAL DESERTS INTO SUPPORTIVE HEALTH WORK FORCE INITIATIVES AND POLICIES - ROUTE-HWF</t>
  </si>
  <si>
    <t>A679078.612</t>
  </si>
  <si>
    <t>IRI CSTI - platforma za dohvat i analizu strukturiranih i nestrukturiranih podataka</t>
  </si>
  <si>
    <t>A679078.613</t>
  </si>
  <si>
    <t>UNIC4ER - Europsko sveučilište postindustrijskih gradova Ka suradničkom pristupu i strukturi prema angažiranom istraživanju</t>
  </si>
  <si>
    <t>A679078.614</t>
  </si>
  <si>
    <t>UNIC -Europsko sveučilište za postindustrijske gradove</t>
  </si>
  <si>
    <t>A679078.615</t>
  </si>
  <si>
    <t>ERASMUS+  DE01-KA203-005728 CONNECTED</t>
  </si>
  <si>
    <t>A679078.616</t>
  </si>
  <si>
    <t>SIMON - inteligentni sustav za automatski odabir algoritma strojnog učenja</t>
  </si>
  <si>
    <t>A679078.617</t>
  </si>
  <si>
    <t>MODERNE MISLEĆE ŽENE-HRZZ IP-01-2018</t>
  </si>
  <si>
    <t>A679078.618</t>
  </si>
  <si>
    <t>HELA</t>
  </si>
  <si>
    <t>A679078.619</t>
  </si>
  <si>
    <t>FORMALS-HRZZ UIP-2017-05-2019</t>
  </si>
  <si>
    <t>A679078.620</t>
  </si>
  <si>
    <t>Digitalna.hr</t>
  </si>
  <si>
    <t>A679078.621</t>
  </si>
  <si>
    <t>e-DESK - Digitalne i poduzetničke vještine europskih učitelja u svijetu COVID-19</t>
  </si>
  <si>
    <t>A679078.622</t>
  </si>
  <si>
    <t>Erasmus+ Oralno potencijalno maligni poremećaji: izobrazba zdravstvenih djelatnika</t>
  </si>
  <si>
    <t>A679078.623</t>
  </si>
  <si>
    <t>WAI4PwD - Web pristupačnost i ostale inicijative za osobe s invaliditetom u EU tijekom pandemije</t>
  </si>
  <si>
    <t>A679078.624</t>
  </si>
  <si>
    <t>ERASMUS+RAPIDE - inovativna pedagogija</t>
  </si>
  <si>
    <t>A679078.625</t>
  </si>
  <si>
    <t>HYSTORIES- podzemno skladištenja vodika u Europi</t>
  </si>
  <si>
    <t>A679078.626</t>
  </si>
  <si>
    <t>RiskMan - Jačanje obrazovnih kapaciteta za upravljanje rizicima</t>
  </si>
  <si>
    <t>A679078.627</t>
  </si>
  <si>
    <t>Obrazovana potraga za visokotemperaturnom supravodljivošću u novim elektroničkim materijalima</t>
  </si>
  <si>
    <t>A679078.628</t>
  </si>
  <si>
    <t>Razvoj naprednog IT sustava za precizno određivanje broja ljudi u otvorenim i zatvorenim prostorima (IRI)</t>
  </si>
  <si>
    <t>A679078.629</t>
  </si>
  <si>
    <t>A679078.630</t>
  </si>
  <si>
    <t>A679078.631</t>
  </si>
  <si>
    <t>Interreg D-Care Labs</t>
  </si>
  <si>
    <t>A679078.632</t>
  </si>
  <si>
    <t>ERASMUS+ KA2 Krajolici za učenje</t>
  </si>
  <si>
    <t>A679078.633</t>
  </si>
  <si>
    <t>EULAW - projekti obuke pravosudnih stručnjaka</t>
  </si>
  <si>
    <t>A679078.634</t>
  </si>
  <si>
    <t>Erasmus+ MELLE - Modernizacija pravnog obrazovanja u europskom pravu</t>
  </si>
  <si>
    <t>A679078.635</t>
  </si>
  <si>
    <t>ERASMUS Jačanje kapaciteta u visokom obrazovanju</t>
  </si>
  <si>
    <t>A679078.636</t>
  </si>
  <si>
    <t>CENTRINNO - rješenja za regeneraciju industrijskih povijesnih mjesta</t>
  </si>
  <si>
    <t>A679078.637</t>
  </si>
  <si>
    <t>A679078.638</t>
  </si>
  <si>
    <t>Platforma 50+ za unaprjeđivanje uvjeta rada</t>
  </si>
  <si>
    <t>A679078.639</t>
  </si>
  <si>
    <t>Obzor 2020 MEDICTA - Razvoj sustava za diktiranje medicinskih nalaza na bosanskom / hrvatskom / srpskom jeziku uključujući latinske izraze</t>
  </si>
  <si>
    <t>A679078.640</t>
  </si>
  <si>
    <t>FENIQS-EU - jačanje provedbe standarda kvalitete u smanjenju potražnje za drogama u cijeloj Europi</t>
  </si>
  <si>
    <t>A679078.641</t>
  </si>
  <si>
    <t>PROBITECT - Sinergijska inovativna kombinacija sastavnica mikrobiote kao osnova za razvoj inovativnih topikalnih proizvoda za tretiranje i prevenciju upalnih stanja humane kože</t>
  </si>
  <si>
    <t>A679078.642</t>
  </si>
  <si>
    <t>Interreg Adrion: Vuna kao izvanredna prilika za polugu - VUNA</t>
  </si>
  <si>
    <t>A679078.643</t>
  </si>
  <si>
    <t>ERASMUS + KA2 - Strateško partnerstvo COGSTEPS Startup obrazovanje i podrška studentima doktorskih studija, istraživačima i znanstvenicima</t>
  </si>
  <si>
    <t>A679078.644</t>
  </si>
  <si>
    <t>Zaštita cjelovitosti konstrukcija u energetici i transportu</t>
  </si>
  <si>
    <t>A679078.645</t>
  </si>
  <si>
    <t>AgroEko - Napredna i prediktivna poljoprivreda za otpornost klimatskim promjenama</t>
  </si>
  <si>
    <t>A679078.646</t>
  </si>
  <si>
    <t>Izazovi za društvene i humanističke znanosti: novi studiji i sustav kvalitete Filozofskog fakulteta u Zagrebu</t>
  </si>
  <si>
    <t>A679078.647</t>
  </si>
  <si>
    <t>RISE DORNA - Razvoj motornih pogona visoke pouzdanosti za pogonske aplikacije sljedeće generacije</t>
  </si>
  <si>
    <t>A679078.648</t>
  </si>
  <si>
    <t>FunTomP - Funkcionalizirani proizvodi od rajčice</t>
  </si>
  <si>
    <t>A679078.649</t>
  </si>
  <si>
    <t>ROUTE ( HORIZON )- Putokaz iz medicinskih pustinja u inicijative i politike zdravstvene radne snage koje podržavaju</t>
  </si>
  <si>
    <t>A679078.650</t>
  </si>
  <si>
    <t>EUROP2E (Erasmus+) - Europska otvorena platforma za propisivanje obrazovanja</t>
  </si>
  <si>
    <t>A679078.651</t>
  </si>
  <si>
    <t>WATCHPLANT - Pametni biohibridni fito-organizmi za okoliš</t>
  </si>
  <si>
    <t>A679078.652</t>
  </si>
  <si>
    <t>Eatris Plus - H2020 Konsolidacija kapaciteta EATRIS -ERIC -a za personaliziranu medicinu</t>
  </si>
  <si>
    <t>A679078.653</t>
  </si>
  <si>
    <t>ERASMUS+projekt Sky Easy</t>
  </si>
  <si>
    <t>A679078.654</t>
  </si>
  <si>
    <t>ERASMUS+projekt Fit Old</t>
  </si>
  <si>
    <t>A679078.655</t>
  </si>
  <si>
    <t>CARNET21 -Ostali -EEA and Norw. Gran.Fund Reg.</t>
  </si>
  <si>
    <t>A679078.656</t>
  </si>
  <si>
    <t>IGT</t>
  </si>
  <si>
    <t>A679078.657</t>
  </si>
  <si>
    <t>ERASMUS + KA2 - Aktivno učenje kroz poboljšanu interaktivnost</t>
  </si>
  <si>
    <t>A679078.658</t>
  </si>
  <si>
    <t>IRI-II SOVA - Sustav za vizualno prepoznavanje proizvoda na policama</t>
  </si>
  <si>
    <t>A679078.659</t>
  </si>
  <si>
    <t>IRI-II Besposadni brod - Razvoj autonomnog besposadnog višenamjenskog broda</t>
  </si>
  <si>
    <t>A679078.660</t>
  </si>
  <si>
    <t>IRI-II Mareton-2 -Robusni sustav neprekinutog napajanja za uređaje željezničke i industrijske infrastrukture</t>
  </si>
  <si>
    <t>A679078.661</t>
  </si>
  <si>
    <t>IRI-II CYBERBUS-INREBUS -Model za analizu podataka iz nestrukturiranih izvora informacija s ciljem povećanja kibernetičke sigurnosti u složenim poslovnim sustavima</t>
  </si>
  <si>
    <t>A679078.662</t>
  </si>
  <si>
    <t>UN4DRR</t>
  </si>
  <si>
    <t>A679078.663</t>
  </si>
  <si>
    <t>ESA</t>
  </si>
  <si>
    <t>A679078.664</t>
  </si>
  <si>
    <t>IRI-II VIRT-UAV - Sustav autonomnih bespilotnih letjelica treniranih u virtualnim okruženjima</t>
  </si>
  <si>
    <t>A679078.665</t>
  </si>
  <si>
    <t>NLTP - Platforma nacionalnih jezičnih tehnologija</t>
  </si>
  <si>
    <t>A679078.666</t>
  </si>
  <si>
    <t>IRI-II AIDWAS  - Sustav za nadzor kibernetičkog prostora i informiranje o katastrofama i prijetnjama u stvarnom vremenu na bazi umjetne inteligencije</t>
  </si>
  <si>
    <t>A679078.667</t>
  </si>
  <si>
    <t>IRI-II PBM-PLIN - Iskorištenje manje kvalitetnih i nestalnih plinova za proizvodnju električne energije</t>
  </si>
  <si>
    <t>A679078.668</t>
  </si>
  <si>
    <t>IRI-II SmartEC - Smart EC - dijagnostički sustav za ispitivanje metodom vrtložnih struja</t>
  </si>
  <si>
    <t>A679078.669</t>
  </si>
  <si>
    <t>DIGITOOLS - Inovativni alati za poboljšanje rješenja e-učenja na sveučilištima</t>
  </si>
  <si>
    <t>A679078.670</t>
  </si>
  <si>
    <t>IRI-II 4VENT - Razvoj niza četverousisnih ventilatora za industrijska postrojenja</t>
  </si>
  <si>
    <t>A679078.671</t>
  </si>
  <si>
    <t>IRI-II CIP4SI - Razvoj digitalne platforme za izgradnju sustava zaštite kritičnih infrastruktura u pametnim industrijama</t>
  </si>
  <si>
    <t>A679078.672</t>
  </si>
  <si>
    <t>DERIN ERASMUS + Razvoj digitalne platforme za izgradnju sustava zaštite kritičnih infrastruktura u pametnim industrijama</t>
  </si>
  <si>
    <t>A679078.673</t>
  </si>
  <si>
    <t>NAUTICA CBC prekogranična nautička turistička ponuda</t>
  </si>
  <si>
    <t>A679078.674</t>
  </si>
  <si>
    <t>ELP Transport stručnjak za lokalni transport</t>
  </si>
  <si>
    <t>A679078.675</t>
  </si>
  <si>
    <t>INTERREG OJP4DANUBE</t>
  </si>
  <si>
    <t>A679078.676</t>
  </si>
  <si>
    <t>ReNewEurope - Ponovno otkrivanje „Nove Europe“ - Ljetna škola na kotačima za prekograničnu povijest i politiku Balkana / Srednje i Istočne Europe</t>
  </si>
  <si>
    <t>A679078.677</t>
  </si>
  <si>
    <t>PRISMI PLUS - Prijenos alata za integraciju OIE na pametnim mediteranskim otocima i ruralnim područjima</t>
  </si>
  <si>
    <t>A679078.678</t>
  </si>
  <si>
    <t>LSP Internetski tečaj za stručno usavršavanje nastavnika</t>
  </si>
  <si>
    <t>A679078.679</t>
  </si>
  <si>
    <t>RHEFINE - Retorika za inovativno obrazovanje</t>
  </si>
  <si>
    <t>A679078.680</t>
  </si>
  <si>
    <t>EXAFOAM - Iskorištavanje sustava Exascale</t>
  </si>
  <si>
    <t>A679078.681</t>
  </si>
  <si>
    <t>GLocalEAst - Razvoj novog kurikuluma o studijama globalne migracije, dijaspore i granica u istočnoj i središnjoj Europi</t>
  </si>
  <si>
    <t>A679078.682</t>
  </si>
  <si>
    <t>SEAS 4.0 ODRŽIVI BROD I DOSTAVA 4.0</t>
  </si>
  <si>
    <t>A679078.683</t>
  </si>
  <si>
    <t>CResDET - Digitalno obrazovanje i osposobljavanje otporno na krize</t>
  </si>
  <si>
    <t>A679078.684</t>
  </si>
  <si>
    <t>EDiToR - Učiti kako poučavati, poučavati kako učiti. Suočavanje s izazovima globalnih promjena u visokom obrazovanju pomoću digitalnih alata za reflektirajuće, kritičko i inkluzivno učenje o europskim povijesnim krajolicima</t>
  </si>
  <si>
    <t>A679078.685</t>
  </si>
  <si>
    <t>CESSDA ERIC Agenda 21-22</t>
  </si>
  <si>
    <t>A679078.686</t>
  </si>
  <si>
    <t>SHIPMARTECH - Nadogradnja i usklađivanje magistarskih tečajeva pomorskog inženjerstva</t>
  </si>
  <si>
    <t>A679078.687</t>
  </si>
  <si>
    <t>STAND - Jačanje autonomije sveučilišta i povećanje odgovornosti i transparentnosti sveučilišta Zapadnog Balkana</t>
  </si>
  <si>
    <t>A679078.688</t>
  </si>
  <si>
    <t>Mreža infrastrukture za istraživanje i razvoj kohortne zajednice za pristup diljem Europe</t>
  </si>
  <si>
    <t>A679078.689</t>
  </si>
  <si>
    <t>OLGA - OLympics  Green Airport</t>
  </si>
  <si>
    <t>A679078.690</t>
  </si>
  <si>
    <t>Uvođenje obrazovanja o intelektualnom vlasništvu za cjeloživotno učenje i ekonomiju znanja</t>
  </si>
  <si>
    <t>A679078.691</t>
  </si>
  <si>
    <t>Kako obični ljudi shvaćaju anti-gender poruke</t>
  </si>
  <si>
    <t>A679078.692</t>
  </si>
  <si>
    <t>Reforma stranih jezika u akademskim krugovima u Crnoj Gori</t>
  </si>
  <si>
    <t>A679078.693</t>
  </si>
  <si>
    <t>HRZZ Program suradnje s hrvatskim znanstvenicima u dijaspori ''ZNANSTVENA SURADNJA''</t>
  </si>
  <si>
    <t>A679078.694</t>
  </si>
  <si>
    <t>A679078.695</t>
  </si>
  <si>
    <t>A679078.696</t>
  </si>
  <si>
    <t>IRI Comparative genomics of non-model invertebrates (IGNITE)</t>
  </si>
  <si>
    <t>A679078.697</t>
  </si>
  <si>
    <t>STRIP Jačanje kapaciteta za istraživanje, razvoj i inovacije</t>
  </si>
  <si>
    <t>A679078.698</t>
  </si>
  <si>
    <t>A679078.699</t>
  </si>
  <si>
    <t>A679078.700</t>
  </si>
  <si>
    <t>Formiranje C-C veze pomoću vrhunskih enzima</t>
  </si>
  <si>
    <t>A679078.701</t>
  </si>
  <si>
    <t>RADICALZ — H2020-FNR-2020</t>
  </si>
  <si>
    <t>A679078.702</t>
  </si>
  <si>
    <t>Geofizičko-seizmološka istraživanja potresom ugroženih područja u RH i razvoj atenuacijskih relacija predviđanja seizmičkog gibanja tla</t>
  </si>
  <si>
    <t>A679078.703</t>
  </si>
  <si>
    <t>Sinekološka STEM EDUKAcija u Klinči</t>
  </si>
  <si>
    <t>A679078.704</t>
  </si>
  <si>
    <t>Adaptation-oriented Seamless Predictions of European ClimaTe ASPECT</t>
  </si>
  <si>
    <t>A679078.705</t>
  </si>
  <si>
    <t>PROJECT 101073065 - BiodeCCodiNNg - HORIZON-MSCA-2021-DN-01</t>
  </si>
  <si>
    <t>A679078.706</t>
  </si>
  <si>
    <t>NAUTICA CBC</t>
  </si>
  <si>
    <t>A679078.707</t>
  </si>
  <si>
    <t>ELP Transport EXPERT ON LOCAL PUBLIC TRANSPORT</t>
  </si>
  <si>
    <t>A679078.708</t>
  </si>
  <si>
    <t>A679078.709</t>
  </si>
  <si>
    <t>Industrial Mobile Manipulator Challenge IMMC</t>
  </si>
  <si>
    <t>A679078.710</t>
  </si>
  <si>
    <t>Zaštita cjelovitosti konstrukcija u energetici i  transportu - ZaCjel</t>
  </si>
  <si>
    <t>A679078.711</t>
  </si>
  <si>
    <t>Autonomni robotski sustav za brušenje i karakterizaciju površina tankostijenih kompozitnih proizvoda - ARCOPS</t>
  </si>
  <si>
    <t>A679078.712</t>
  </si>
  <si>
    <t>Inovativni Ti-Mg dentalni implantati za svjetsko tržište - IDENTIST</t>
  </si>
  <si>
    <t>A679078.713</t>
  </si>
  <si>
    <t>Unaprjeđenje tehnologije visokoučinskog zavarivanja - ImproWE</t>
  </si>
  <si>
    <t>A679078.714</t>
  </si>
  <si>
    <t>Prognozirano održavanje industrijske rotacijske opreme temeljno na strojnom učenju i IoT tehnologiji u interakciji s informacijskim sustavima - POIROT-IoT</t>
  </si>
  <si>
    <t>A679078.715</t>
  </si>
  <si>
    <t>Razvoj sustava antikorozivne zaštite za višenamjensku uporabu cijevi - RSAZ</t>
  </si>
  <si>
    <t>A679078.716</t>
  </si>
  <si>
    <t>ECOsystem-based governance with DAnube lighthouse Living Lab for sustainable Innovation processes - EcoDaLLi</t>
  </si>
  <si>
    <t>A679078.717</t>
  </si>
  <si>
    <t>EYES HEARTS HANDS Urban Revolution - EHHUR</t>
  </si>
  <si>
    <t>A679078.718</t>
  </si>
  <si>
    <t>Razvoj modularnog ekspertnog sustava za upravljanje diskretnim proizvodnim procesima temeljenog na primjeni SMART FACTORY načela – SMART FACTORY</t>
  </si>
  <si>
    <t>A679078.719</t>
  </si>
  <si>
    <t>HYBRID TANDEM CATALYTIC PRODUCTION OF HIGHER-OXYGENATE E-FUELS - E-TANDEM</t>
  </si>
  <si>
    <t>A679078.720</t>
  </si>
  <si>
    <t>Connect SEE</t>
  </si>
  <si>
    <t>A679078.721</t>
  </si>
  <si>
    <t>Strengthening Research and Innovation Excellence in Autonomous Aerial Systems - AeroSTREAM</t>
  </si>
  <si>
    <t>A679078.722</t>
  </si>
  <si>
    <t>A679078.723</t>
  </si>
  <si>
    <t>Mehanizam civilne zaštite Europske Unije (EU UCPM)</t>
  </si>
  <si>
    <t>A679078.724</t>
  </si>
  <si>
    <t>HORIZON 2020 - European Health and Digital Executive Agency (HADEA)</t>
  </si>
  <si>
    <t>A679078.725</t>
  </si>
  <si>
    <t>CONGREGATE</t>
  </si>
  <si>
    <t>A679078.726</t>
  </si>
  <si>
    <t>Flat Bread of Mediterranean area INnovation  Emerging process  technology (FLAT BREAD MINE)</t>
  </si>
  <si>
    <t>A679078.727</t>
  </si>
  <si>
    <t>European Qualifications  Competences for the Vegan Food Industry</t>
  </si>
  <si>
    <t>A679078.728</t>
  </si>
  <si>
    <t>Food PackagIng open courseware for higher Education and Staff of companie</t>
  </si>
  <si>
    <t>A679078.729</t>
  </si>
  <si>
    <t>Girls go STEM</t>
  </si>
  <si>
    <t>A679078.730</t>
  </si>
  <si>
    <t>Teaching mathematics in STEM context for STEM students</t>
  </si>
  <si>
    <t>A679078.731</t>
  </si>
  <si>
    <t>Ublažavanje negativnih utjecaja klimatskih promjena na obradu voda površinskih akumulacija pri dobivanju vode na ljudsku potrošnju flokulacijom i ozoniranjem</t>
  </si>
  <si>
    <t>A679078.732</t>
  </si>
  <si>
    <t>ESA RS4EST</t>
  </si>
  <si>
    <t>A679078.733</t>
  </si>
  <si>
    <t>ESA-Eonatura</t>
  </si>
  <si>
    <t>A679078.734</t>
  </si>
  <si>
    <t>ESA-CARBON</t>
  </si>
  <si>
    <t>A679078.735</t>
  </si>
  <si>
    <t>ESA-URBAN</t>
  </si>
  <si>
    <t>A679078.736</t>
  </si>
  <si>
    <t>ESA-AGRI</t>
  </si>
  <si>
    <t>A679078.737</t>
  </si>
  <si>
    <t>A679078.738</t>
  </si>
  <si>
    <t>incept</t>
  </si>
  <si>
    <t>A679078.739</t>
  </si>
  <si>
    <t>ESF BIMIS - Biomedicinsko istraživačko središte Šalata</t>
  </si>
  <si>
    <t>A679078.740</t>
  </si>
  <si>
    <t>COST Harmonisation - Usklađivanje kliničke skrbi i istraživanja tumora nadbubrežne žlijezde u europskim zemljama</t>
  </si>
  <si>
    <t>A679078.741</t>
  </si>
  <si>
    <t>Obzor Europe RadioVal - International Clinical Validation of Radiomics Artificial Intelligence for Breast Cancer Treatment Planning -</t>
  </si>
  <si>
    <t>A679078.742</t>
  </si>
  <si>
    <t>ERA PerMed ArtiPro Artificial intelligence for personalised medicine in depression</t>
  </si>
  <si>
    <t>A679078.743</t>
  </si>
  <si>
    <t>(Erasmus +) SCALPEL</t>
  </si>
  <si>
    <t>A679078.744</t>
  </si>
  <si>
    <t>(Erasmus+) LEANBODY</t>
  </si>
  <si>
    <t>A679078.745</t>
  </si>
  <si>
    <t>(Erasmus +) CP4T</t>
  </si>
  <si>
    <t>A679078.746</t>
  </si>
  <si>
    <t>(Erasmus ) NEURODATA</t>
  </si>
  <si>
    <t>A679078.747</t>
  </si>
  <si>
    <t>(Erasmus +) TranssMed</t>
  </si>
  <si>
    <t>A679078.748</t>
  </si>
  <si>
    <t>(Erasmus+) RAPIDE - Relevant Assesment and Pedagogies for Inclusive Digital Education</t>
  </si>
  <si>
    <t>A679078.749</t>
  </si>
  <si>
    <t>EDUMAKE, CREATIVE EUROPE INNOVATIVE LAB (EU)</t>
  </si>
  <si>
    <t>A679078.750</t>
  </si>
  <si>
    <t>LEGITIMULT, HORIZON-CL2-2021-DEMOCRACY-01 (EU)</t>
  </si>
  <si>
    <t>A679078.751</t>
  </si>
  <si>
    <t>EurOMo12, DG CONNECT (EU)</t>
  </si>
  <si>
    <t>A679078.752</t>
  </si>
  <si>
    <t>PATRAPO, Jean Monnet, Erasmus+ (EU)</t>
  </si>
  <si>
    <t>A679078.753</t>
  </si>
  <si>
    <t>Algorithmic Fairness for Asylum-Seekers and Refugees (AFAR)</t>
  </si>
  <si>
    <t>A679078.754</t>
  </si>
  <si>
    <t>Protecting Irregular Migrants in Europe: Institutions, Interests and Policies (PRIME)</t>
  </si>
  <si>
    <t>A679078.755</t>
  </si>
  <si>
    <t>A679078.756</t>
  </si>
  <si>
    <t>Outreach: Inclusive and transformative Frameworks for All (Youthreach) </t>
  </si>
  <si>
    <t>A679078.757</t>
  </si>
  <si>
    <t>DG Just "DigiRights"</t>
  </si>
  <si>
    <t>A679078.758</t>
  </si>
  <si>
    <t>rEUsilience - Risks, Resources and Inequalities: Increasing Resilience in European Families</t>
  </si>
  <si>
    <t>A679078.759</t>
  </si>
  <si>
    <t>SCAN II</t>
  </si>
  <si>
    <t>A679078.760</t>
  </si>
  <si>
    <t>CREA2</t>
  </si>
  <si>
    <t>A679078.761</t>
  </si>
  <si>
    <t>Educational Capacity Strengthening for Risk Managment-RiskMan</t>
  </si>
  <si>
    <t>A679078.762</t>
  </si>
  <si>
    <t>Napredni sustav motrenja agroekosustava i riziku od zasplanjivanja i onečišćenja</t>
  </si>
  <si>
    <t>A679078.763</t>
  </si>
  <si>
    <t>ERASMUM Capacity buliding in higer education</t>
  </si>
  <si>
    <t>A679078.764</t>
  </si>
  <si>
    <t>Erasmus+ "BOOMER"</t>
  </si>
  <si>
    <t>A679078.765</t>
  </si>
  <si>
    <t>Erasmus+ "LIGHT CODE"</t>
  </si>
  <si>
    <t>A679078.766</t>
  </si>
  <si>
    <t>Erasmus+ SEgoesGREEN</t>
  </si>
  <si>
    <t>A679078.767</t>
  </si>
  <si>
    <t>Erasmus+ "VOIS - Virtual Open  Innnovation Environment for SMEs"</t>
  </si>
  <si>
    <t>A679078.768</t>
  </si>
  <si>
    <t>Erasmus+ "Building the Universities of the Future through Social Innovation Education - BUFSIE"</t>
  </si>
  <si>
    <t>A679078.769</t>
  </si>
  <si>
    <t>Erasmus+ "Promoting social entrepreneurship in higher education for a prosperous society - PROSPER"</t>
  </si>
  <si>
    <t>A679078.770</t>
  </si>
  <si>
    <t>Erasmus+ "Sustainble Development Goals in education and in action! (ESDGs!)</t>
  </si>
  <si>
    <t>A679078.771</t>
  </si>
  <si>
    <t>ERASMUS+ KA220-HED-902E85CF-EDUCATORE</t>
  </si>
  <si>
    <t>A679078.772</t>
  </si>
  <si>
    <t>ERASMUS+ KA220-SCH-000024606-TAT</t>
  </si>
  <si>
    <t>A679078.773</t>
  </si>
  <si>
    <t>ERASMUS+ KA220-SCH-000034443–CARE2LEARN</t>
  </si>
  <si>
    <t>A679078.774</t>
  </si>
  <si>
    <t>ERASMUS+ KA220-SCH-000024512-GIFTED</t>
  </si>
  <si>
    <t>A679078.775</t>
  </si>
  <si>
    <t>DIAMAS-Developing Institutional open Acess oublishing Modeels to Advance Scholary communication</t>
  </si>
  <si>
    <t>A679078.776</t>
  </si>
  <si>
    <t>SLIDE- service-Learning as a pedagogyy to promote Inciusion</t>
  </si>
  <si>
    <t>A679078.777</t>
  </si>
  <si>
    <t>e-SL4EU-e-Service Learning for more digital and inclusive EU Higher Eduucation system</t>
  </si>
  <si>
    <t>A679078.778</t>
  </si>
  <si>
    <t>Research into representations of intercultural contacts in Czech travelogue texts from the Mediterranean up to 1918, using digital humanities</t>
  </si>
  <si>
    <t>A679078.779</t>
  </si>
  <si>
    <t>CultHera</t>
  </si>
  <si>
    <t>A679078.780</t>
  </si>
  <si>
    <t>CRODO-EDMO (Croatian Digital Observatory</t>
  </si>
  <si>
    <t>A679078.781</t>
  </si>
  <si>
    <t>CAPONEU - The Cartography of Political Novel in Europe</t>
  </si>
  <si>
    <t>A679078.782</t>
  </si>
  <si>
    <t>FRONTLINE POLITEA</t>
  </si>
  <si>
    <t>A679078.783</t>
  </si>
  <si>
    <t>A679078.784</t>
  </si>
  <si>
    <t>Erasmus+ INTERDISCIPLINARY DIALOGUE</t>
  </si>
  <si>
    <t>A679078.785</t>
  </si>
  <si>
    <t>Centar za međumolekularne interakcije u farmaciji</t>
  </si>
  <si>
    <t>A679078.786</t>
  </si>
  <si>
    <t>Bikrobiocentar</t>
  </si>
  <si>
    <t>A679078.787</t>
  </si>
  <si>
    <t>Actions for appropriate management of wolves in human dominated landscapes of Europe-LIFE BOLD WOLF</t>
  </si>
  <si>
    <t>A679078.788</t>
  </si>
  <si>
    <t>Best practices and inovations for a sustainable beekeeping in Europe B-THENET Thematic networ</t>
  </si>
  <si>
    <t>A679078.789</t>
  </si>
  <si>
    <t>RIS Internship</t>
  </si>
  <si>
    <t>A679078.790</t>
  </si>
  <si>
    <t>RECO2MAG - Grain boundaries engineered Nd-Fe-B permanent magnets</t>
  </si>
  <si>
    <t>A679078.791</t>
  </si>
  <si>
    <t>EMERALDINHO - Stimulating Innovation and Entrepreneurship in Resources Engineering</t>
  </si>
  <si>
    <t>A679078.792</t>
  </si>
  <si>
    <t>TIMREX T-Shaped Master Programme for Innovative Mineral Resource Exploration</t>
  </si>
  <si>
    <t>A679078.793</t>
  </si>
  <si>
    <t>Agile Exploration and Geo-modelling for European Critical Raw materials (AGEMERA)</t>
  </si>
  <si>
    <t>A679078.794</t>
  </si>
  <si>
    <t>Circular Economy Lab  Observatory (CiELO)</t>
  </si>
  <si>
    <t>A679078.795</t>
  </si>
  <si>
    <t>Geothermal Energy Capacity Building in Egypt (GEB)</t>
  </si>
  <si>
    <t>A679078.796</t>
  </si>
  <si>
    <t>Erasmus Mundus Joint Master in Sustainable Mineral and Metal Processing Engineering (EMJM PROMISE)</t>
  </si>
  <si>
    <t>A679078.797</t>
  </si>
  <si>
    <t>Partnership for european research in radiation protection and detection of ionising radiation : towards a safer use and improved protection of the environment and human health (PIANOFORTE)</t>
  </si>
  <si>
    <t>A679078.798</t>
  </si>
  <si>
    <t>ERASMUS+ RAPIDE</t>
  </si>
  <si>
    <t>A679078.799</t>
  </si>
  <si>
    <t>ERASMUS+ BEE WITH APEX</t>
  </si>
  <si>
    <t>A679078.800</t>
  </si>
  <si>
    <t>ERASMUS+ DEMO DIGITAL PLATFORM ENTERPRISE</t>
  </si>
  <si>
    <t>A679078.801</t>
  </si>
  <si>
    <t>Digital Missions for Care Social Economy's Resilience - DIMCARE</t>
  </si>
  <si>
    <t>A679078.802</t>
  </si>
  <si>
    <t>OOP4FUN Erasmus</t>
  </si>
  <si>
    <t>A679078.803</t>
  </si>
  <si>
    <t>RAISING AWARENESS CAMPAIGN FOR SMES II - ARC II</t>
  </si>
  <si>
    <t>A679078.804</t>
  </si>
  <si>
    <t>FULL STEAM AHEAD</t>
  </si>
  <si>
    <t>A679078.805</t>
  </si>
  <si>
    <t>ERASMUS+ iLed</t>
  </si>
  <si>
    <t>A679078.806</t>
  </si>
  <si>
    <t>Systems</t>
  </si>
  <si>
    <t>A679078.807</t>
  </si>
  <si>
    <t>ERASMUS+ RAPIDE 2020-1-HR01-KA226-HE-094677</t>
  </si>
  <si>
    <t>A679078.808</t>
  </si>
  <si>
    <t>ERASMUS+ ZEEWASTE4EU 2021-1-HR01-KA220-HED-000023012</t>
  </si>
  <si>
    <t>A679078.809</t>
  </si>
  <si>
    <t>ERAMUS+ DG FARMER 2021-1-HR01-KA220-VET-000033253</t>
  </si>
  <si>
    <t>A679078.810</t>
  </si>
  <si>
    <t>ERASMUS+2022-1-HR01-KA171-HED-000075002</t>
  </si>
  <si>
    <t>A679078.811</t>
  </si>
  <si>
    <t>H2020-The European PILOT-Pilot koji koristi neovisne lokalne i otvorene tehnologije</t>
  </si>
  <si>
    <t>A679078.812</t>
  </si>
  <si>
    <t>H2020-EUPEX-Europski pilot za egzaskalarno doba</t>
  </si>
  <si>
    <t>A679078.813</t>
  </si>
  <si>
    <t>Ostali-RailTwin-Pametni dizajn i proizvodnja u željezničkoj industriji zasnovana na konceptu digitalnog blizanca</t>
  </si>
  <si>
    <t>A679078.814</t>
  </si>
  <si>
    <t>Ostali-LowBackPain-Impedancijska spektroskopija lumbalnih mišića temeljena na višefrekvencijskoj pobudi</t>
  </si>
  <si>
    <t>A679078.815</t>
  </si>
  <si>
    <t>Ostali-METEOR-Brza dijagnostika pomoću mikrovalnog grijanja epruveta</t>
  </si>
  <si>
    <t>A679078.816</t>
  </si>
  <si>
    <t>Ostali-MARI-Sense-Pomorski kognitivni sustav za potporu odlučivanju</t>
  </si>
  <si>
    <t>A679078.817</t>
  </si>
  <si>
    <t>Ostali-SOLAR FER-Fotonaponski sustav za proizvodnju električne energije za vlastite potrebe u mrežnom radu SE-FER-005 – Faza 1</t>
  </si>
  <si>
    <t>A679078.818</t>
  </si>
  <si>
    <t>Erasmus+ IFRoS-Inteligentni terenski robotski sustavi</t>
  </si>
  <si>
    <t>A679078.819</t>
  </si>
  <si>
    <t>H2020-EPI SGA2-Inicijativa za europski procesor (faza 2)</t>
  </si>
  <si>
    <t>A679078.820</t>
  </si>
  <si>
    <t>HORIZON-MONUSEN-Crnogorski centar za podvodne senzorske mreže</t>
  </si>
  <si>
    <t>A679078.821</t>
  </si>
  <si>
    <t>ESF - ARS-MECH - ARS MECHANICA za nove kompetencije</t>
  </si>
  <si>
    <t>A679078.822</t>
  </si>
  <si>
    <t>ESF - MOV - Medijsko obrazovanje je važno</t>
  </si>
  <si>
    <t>A679078.823</t>
  </si>
  <si>
    <t>ESF - METAR - METAR do bolje klime (Mreža za edukaciju, tranziciju, adaptaciju i razvoj)</t>
  </si>
  <si>
    <t>A679078.824</t>
  </si>
  <si>
    <t>ESF - DodTeh - Dodir tehnologije</t>
  </si>
  <si>
    <t>A679078.825</t>
  </si>
  <si>
    <t>ESF - RuZ - Rasti uz znanost</t>
  </si>
  <si>
    <t>A679078.826</t>
  </si>
  <si>
    <t>ESF - IDZ -Istraživanjem do znanja</t>
  </si>
  <si>
    <t>A679078.827</t>
  </si>
  <si>
    <t>ESF - STEM_COMM - STEM u zajednici</t>
  </si>
  <si>
    <t>A679078.828</t>
  </si>
  <si>
    <t>ESF - SPARK - Sinergija prirodoslovaca, astronoma, računaraca Križevaca</t>
  </si>
  <si>
    <t>A679078.829</t>
  </si>
  <si>
    <t>EFRR - HEKTOR-Heterogeni autonomni robotski sustav u vinogradarstvu i marikulturi</t>
  </si>
  <si>
    <t>A679078.830</t>
  </si>
  <si>
    <t>EFRR - IoT-polje-Ekosustav umreženih uređaja i usluga za Internet stvari s primjenom u poljoprivredi</t>
  </si>
  <si>
    <t>A679078.831</t>
  </si>
  <si>
    <t>EFRR-USBSE-Umreženi stacionarni baterijski spremnici energije</t>
  </si>
  <si>
    <t>A679078.832</t>
  </si>
  <si>
    <t>EFRR - ZaCjel-Zaštita cjelovitosti konstrukcija u energetici i transportu</t>
  </si>
  <si>
    <t>A679078.833</t>
  </si>
  <si>
    <t>EFRR - MUNIVO  - Razvoj MUltifunkcionalnog NIskopodnog Vozila</t>
  </si>
  <si>
    <t>A679078.834</t>
  </si>
  <si>
    <t>EFRR - IOTSIEMENS-Primjena umjetne inteligencije u naprednim prediktivnim tehnologijama on-line nadzora kvalitete vode</t>
  </si>
  <si>
    <t>A679078.835</t>
  </si>
  <si>
    <t>KARTIRANJE PRIOBALNOG POJASA RH</t>
  </si>
  <si>
    <t>A679078.836</t>
  </si>
  <si>
    <t>A679078.837</t>
  </si>
  <si>
    <t>ERASMUS+ SUSTAIN4VET 2021-1-HR01-KA220-VET-000025498</t>
  </si>
  <si>
    <t>A679078.838</t>
  </si>
  <si>
    <t>ERASMUS+ INNOVATING LEARNING DESIGN 2022-1-HR01-KA220-HED-000085818</t>
  </si>
  <si>
    <t>A679078.839</t>
  </si>
  <si>
    <t>H2020-AIFORS-ERA istraživačka grupa za umjetnu inteligenciju za robotiku</t>
  </si>
  <si>
    <t>A679078.840</t>
  </si>
  <si>
    <t>A679078.841</t>
  </si>
  <si>
    <t>H2020 AIFORS ERA istraživačka grupa za umjetnu inteligenciju za robotiku</t>
  </si>
  <si>
    <t>A679078.842</t>
  </si>
  <si>
    <t>H2020-FunTomp-Funcionalni proizvodi od rajčice</t>
  </si>
  <si>
    <t>A679078.843</t>
  </si>
  <si>
    <t>H2020 The European PILOT Pilot koji koristi neovisne lokalne i otvorene tehnologije</t>
  </si>
  <si>
    <t>A679078.844</t>
  </si>
  <si>
    <t>H2020 EUPEX Europski pilot za egzaskalarno doba</t>
  </si>
  <si>
    <t>A679078.845</t>
  </si>
  <si>
    <t>RailTwin Pametni dizajn i proizvodnja u željezničkoj industriji zasnovana na konceptu digitalnog blizanca</t>
  </si>
  <si>
    <t>A679078.846</t>
  </si>
  <si>
    <t>LowBackPain Impedancijska spektroskopija lumbalnih mišića temeljena na višefrekvencijskoj pobudi</t>
  </si>
  <si>
    <t>A679078.847</t>
  </si>
  <si>
    <t>METEOR Brza dijagnostika pomoću mikrovalnog grijanja epruveta</t>
  </si>
  <si>
    <t>A679078.848</t>
  </si>
  <si>
    <t>SOLAR FER Fotonaponski sustav za proizvodnju električne energije za vlastite potrebe u mrežnom radu SE FER 005 Faza 1</t>
  </si>
  <si>
    <t>A679078.849</t>
  </si>
  <si>
    <t>H2020 EPI SGA2 Inicijativa za europski procesor (faza 2)</t>
  </si>
  <si>
    <t>A679078.850</t>
  </si>
  <si>
    <t>HORIZON MONUSEN Crnogorski centar za podvodne senzorske mreže</t>
  </si>
  <si>
    <t>A679078.851</t>
  </si>
  <si>
    <t>ERASMUS+ - INA-CODE - Inovativni pristup kodiranju u digitalnoj eri</t>
  </si>
  <si>
    <t>A679078.852</t>
  </si>
  <si>
    <t>RaSTEM - Regionalni znanstveni centar - RaSTEM</t>
  </si>
  <si>
    <t>A679078.853</t>
  </si>
  <si>
    <t>ESF - STEM - STEM za bolji svijet</t>
  </si>
  <si>
    <t>A679078.854</t>
  </si>
  <si>
    <t>ERASMUS+ - MASK - Pomorski roboti za bolju svijest o poznavanju mora</t>
  </si>
  <si>
    <t>A679078.855</t>
  </si>
  <si>
    <t>HORIZON - AeroSTREAM - Ojačavanje istraživačkih i inovativnih kapaciteta u području autonomnih bespilotnih letjelica</t>
  </si>
  <si>
    <t>A679078.856</t>
  </si>
  <si>
    <t>ERASMUS+ - Play2Green - Ozbiljno igranje za univerzalni pristup zelenom obrazovanju</t>
  </si>
  <si>
    <t>A679078.857</t>
  </si>
  <si>
    <t>HORIZON - TRANSIT - Prijelaz u održivu budućnost kroz osposobljavanje i obrazovanje</t>
  </si>
  <si>
    <t>A679078.858</t>
  </si>
  <si>
    <t>ERASMUS+ - edulDT - Primjena uključivog dizajnerskog razmišljanja u predmetima tehničkog usmjerenja na visokom učilištu</t>
  </si>
  <si>
    <t>A679078.859</t>
  </si>
  <si>
    <t>EMISArray - Napredni nizovi elektromagnetskih induktivnih senzora za brzu detekciju ukopanih eksplozivnih objekata sa sigurne udaljenosti</t>
  </si>
  <si>
    <t>A679078.860</t>
  </si>
  <si>
    <t>NOFSTAB - Univerzalna teorija stabilnosti nefosterovskih i vremenski promjenjivih elemenata</t>
  </si>
  <si>
    <t>A679078.861</t>
  </si>
  <si>
    <t>EDF - EPIIC - Napredna pilotska sučelja i interakcije za kabinu borbenog zrakoplova</t>
  </si>
  <si>
    <t>A679078.862</t>
  </si>
  <si>
    <t>ERASMUS+ - RoboAquaria - Roboti u vodenom okolišu za promicanje STEM-a i ekološke svijesti</t>
  </si>
  <si>
    <t>A679078.863</t>
  </si>
  <si>
    <t>HORIZON - AIoTwin - Twinning-akcija za širenje izvrsnosti u primjeni umjetne inteligencije za Internet stvari</t>
  </si>
  <si>
    <t>A679078.864</t>
  </si>
  <si>
    <t>DIGITAL - CROBOHUBplusplus - Podrška hrvatskoj industriji i društvu – Europsko inovacijsko središte (EDIH)</t>
  </si>
  <si>
    <t>A679078.865</t>
  </si>
  <si>
    <t>DIGITAL - ADMO -  EDMO Jadranski opservatorij digitalnih medija</t>
  </si>
  <si>
    <t>A679078.866</t>
  </si>
  <si>
    <t>HORIZON - AI4SoilHealth - Ubrzavanje prikupljanja i upotrebe informacija o zdravlju tla korištenjem AI tehnologije za podršku Soil Deal for Europe i EU Soil Observatory</t>
  </si>
  <si>
    <t>A679078.867</t>
  </si>
  <si>
    <t>HORIZON - ICSEfactory - ICSE Znanstvena tvornica</t>
  </si>
  <si>
    <t>A679078.868</t>
  </si>
  <si>
    <t>H2020 - True8DIGIT - Prema pravom digitalizatoru s 8 znamenki</t>
  </si>
  <si>
    <t>A679078.869</t>
  </si>
  <si>
    <t>EDF - EICACS - Europska inicijativa za standardizaciju kolaborativne zračne borbe</t>
  </si>
  <si>
    <t>A679078.870</t>
  </si>
  <si>
    <t>EDF - AGAMI_EURIGAMI - Europska inovativna integracija naprednih GaN mikrovanih komponenti</t>
  </si>
  <si>
    <t>A679078.871</t>
  </si>
  <si>
    <t>HORIZON - SeaTecHub - Hrvatsko-ciparsko središte izvrsnosti o eko-inovativnim tehnologijama za zdrava i produktivna mora</t>
  </si>
  <si>
    <t>A679078.872</t>
  </si>
  <si>
    <t>HORIZON - FoodMAPP - Lokalna opskrba hranom komunicirana putem aplikacije temeljene na karti (FoodMAPP) za promicanje kratkih lanaca opskrbe hranom sigurnost hrane razvoj poslovanja i smanjenje bacanja hrane</t>
  </si>
  <si>
    <t>A679078.873</t>
  </si>
  <si>
    <t>HORIZON - FITNESS - Fleksibilna inteligentna koža za mjerenje bliskog polja</t>
  </si>
  <si>
    <t>A679078.874</t>
  </si>
  <si>
    <t>HORIZON - UWIN-LABUST - ERA katedra za Internet podvodnih stvari u LABUST-u</t>
  </si>
  <si>
    <t>A679078.875</t>
  </si>
  <si>
    <t>DIGITAL - CroQCI - Hrvatska Infrastruktura za Kvantne Komunikacije</t>
  </si>
  <si>
    <t>A679078.876</t>
  </si>
  <si>
    <t>DATACROSS -Napredne metode tehnologije u znanosti o podacima I kooperativnim sustavima</t>
  </si>
  <si>
    <t>A679078.877</t>
  </si>
  <si>
    <t>Pomorski roboti za bolju svijest o poznavanju mora</t>
  </si>
  <si>
    <t>A679078.878</t>
  </si>
  <si>
    <t>Play2Green - Ozbiljno igranje za univerzalni pristup zelenom obrazovanju</t>
  </si>
  <si>
    <t>A679078.879</t>
  </si>
  <si>
    <t>Podrška hrvatskoj industriji i društvu - Europsko inovacijsko središte (EDIH)</t>
  </si>
  <si>
    <t>A679078.880</t>
  </si>
  <si>
    <t>A679078.881</t>
  </si>
  <si>
    <t>Empowering the Water-Energy-Food Nexus by incorporating biodiversity and climate awareness (WatNex)</t>
  </si>
  <si>
    <t>A679078.882</t>
  </si>
  <si>
    <t>2D-MBL- QPsyst</t>
  </si>
  <si>
    <t>A679078.883</t>
  </si>
  <si>
    <t>Improve River LIFE</t>
  </si>
  <si>
    <t>A679078.884</t>
  </si>
  <si>
    <t>ICSE Science Factory</t>
  </si>
  <si>
    <t>A679078.885</t>
  </si>
  <si>
    <t>Biodiversity Genomics Europe (BGE)</t>
  </si>
  <si>
    <t>A679078.886</t>
  </si>
  <si>
    <t>MIcrobe-synthesised DNA NAnostructures for DIsplay-controlled Storage Cartridges (MI-DNA DISC)</t>
  </si>
  <si>
    <t>A679078.887</t>
  </si>
  <si>
    <t>Academics4Rail</t>
  </si>
  <si>
    <t>A679078.888</t>
  </si>
  <si>
    <t>Rail Interlocking System Simulation (RISS)</t>
  </si>
  <si>
    <t>A679078.889</t>
  </si>
  <si>
    <t>Development of Vocational Training of High-Speed Train Maintenance (HST)</t>
  </si>
  <si>
    <t>A679078.890</t>
  </si>
  <si>
    <t>REALLOCATE - Rethinking the dEsign of streets And pubLic spaces to Leverage the mOdal shift to Climate-friendly Active Transport Everywhere</t>
  </si>
  <si>
    <t>A679078.891</t>
  </si>
  <si>
    <t>Last-Mile Green and Safety Skills in Urban Logistics</t>
  </si>
  <si>
    <t>A679078.892</t>
  </si>
  <si>
    <t>TRENDLINE</t>
  </si>
  <si>
    <t>A679078.893</t>
  </si>
  <si>
    <t>EurosaP II - European Road Safety Partnership - Network Wide Road Assessment</t>
  </si>
  <si>
    <t>A679078.894</t>
  </si>
  <si>
    <t>ELABORATOR: The European Living Lab on designing sustainable urban mobility towards climate neutral cities</t>
  </si>
  <si>
    <t>A679078.895</t>
  </si>
  <si>
    <t>IVORY - Ai for Vision Zero in Road Safety</t>
  </si>
  <si>
    <t>A679078.896</t>
  </si>
  <si>
    <t>Hrvatska kvantna komunikacijska infrastruktura - CROQCI</t>
  </si>
  <si>
    <t>A679078.897</t>
  </si>
  <si>
    <t>EIT Manufacturing HUB Hrvatska 2023</t>
  </si>
  <si>
    <t>A679078.898</t>
  </si>
  <si>
    <t>Infrastrukturno jačanje IRI kapaciteta u području energetike i transporta</t>
  </si>
  <si>
    <t>A679078.899</t>
  </si>
  <si>
    <t>Advanced Composites under HIgh STRAin raTEs loading: a route to certification-by-analysis (HISTRATE)</t>
  </si>
  <si>
    <t>A679078.900</t>
  </si>
  <si>
    <t>SunSharing - supporting solar energy community and crowdfunding initiatives in SEE</t>
  </si>
  <si>
    <t>A679078.901</t>
  </si>
  <si>
    <t>NORTH ADRIATIC HYDROGEN VALLEY</t>
  </si>
  <si>
    <t>A679078.902</t>
  </si>
  <si>
    <t>Danube Wetlands and flood plains Restoration through systemic, community engaged and sustainable innovative actions</t>
  </si>
  <si>
    <t>A679078.903</t>
  </si>
  <si>
    <t>Strengthening Policy and Governance Capacity for Blue Energy in Central and Eastern Europe</t>
  </si>
  <si>
    <t>A679078.904</t>
  </si>
  <si>
    <t>Bound to accelerate the roll-out and expansion of Energy Communities and empower consumers as fully-fledged energy market players</t>
  </si>
  <si>
    <t>A679078.905</t>
  </si>
  <si>
    <t>Supporting Energy Transition and Decarbonisation in District Heating Sector</t>
  </si>
  <si>
    <t>A679078.906</t>
  </si>
  <si>
    <t>Low-grade Heat Mapping and Investment Planning for Efficient DH</t>
  </si>
  <si>
    <t>A679078.907</t>
  </si>
  <si>
    <t>Croatian One Stop Shop</t>
  </si>
  <si>
    <t>A679078.908</t>
  </si>
  <si>
    <t>H2020 ASHCYCLE</t>
  </si>
  <si>
    <t>A679078.909</t>
  </si>
  <si>
    <t>CROSSCADE</t>
  </si>
  <si>
    <t>A679078.910</t>
  </si>
  <si>
    <t>CROSKILLS RELOAD</t>
  </si>
  <si>
    <t>A679078.911</t>
  </si>
  <si>
    <t>CIRCUIT HORIZON EUROPE</t>
  </si>
  <si>
    <t>A679078.912</t>
  </si>
  <si>
    <t>GREENCO ERASMUS+ 2021.-2027.</t>
  </si>
  <si>
    <t>A679078.913</t>
  </si>
  <si>
    <t>CRISAFE UNION CIVIL PROTECTION MECHANISM 2021.-2027.</t>
  </si>
  <si>
    <t>A679078.914</t>
  </si>
  <si>
    <t>BLOOM INNOVATION NORWAY</t>
  </si>
  <si>
    <t>A679078.915</t>
  </si>
  <si>
    <t>BIMZEED</t>
  </si>
  <si>
    <t>A679078.916</t>
  </si>
  <si>
    <t>A679078.917</t>
  </si>
  <si>
    <t>Razvoj inovativnih građevnih kompozita primjenom biopepela</t>
  </si>
  <si>
    <t>A679078.918</t>
  </si>
  <si>
    <t>Razvoj novih tehnologija i usluga u izvođenju spec.građ radova</t>
  </si>
  <si>
    <t>A679078.919</t>
  </si>
  <si>
    <t>KLIK PANEL kompozitni lagani panel s integrir.nosivom konst.</t>
  </si>
  <si>
    <t>A679078.920</t>
  </si>
  <si>
    <t>Food PackagIng open courseware for higher Education and Staff of companieS 2.0</t>
  </si>
  <si>
    <t>A679078.921</t>
  </si>
  <si>
    <t>MedDietMenus4Campus - Promoting stakeholder adherence to Mediterranean Diet on Campus through menu interventions and social marketing strategies</t>
  </si>
  <si>
    <t>A679078.922</t>
  </si>
  <si>
    <t>From Edible sprouts to hEalthy fooD (FEED)</t>
  </si>
  <si>
    <t>A679078.923</t>
  </si>
  <si>
    <t>A679078.924</t>
  </si>
  <si>
    <t>THE ROLE OF TRANSTHYRETIN IN SPORADIC ALZHEIMER'S DISEASE - ASSOCIATED LEPTOMEN INGEAL AND CEREBROVASCULAR AMYLOIDOSIS AND NEUROPROTECTIVE POTENTIAL OF A BRAIN DIRECTED TAFAMIDID PRODRUG - TRANSADAMIS</t>
  </si>
  <si>
    <t>A679078.925</t>
  </si>
  <si>
    <t>B WISE</t>
  </si>
  <si>
    <t>A679078.926</t>
  </si>
  <si>
    <t>FACILEX</t>
  </si>
  <si>
    <t>A679078.927</t>
  </si>
  <si>
    <t>JM Module Climate Change Law</t>
  </si>
  <si>
    <t>A679078.928</t>
  </si>
  <si>
    <t>EUROSTUDENT VIII</t>
  </si>
  <si>
    <t>A679078.929</t>
  </si>
  <si>
    <t>MedDietMenus4Campus</t>
  </si>
  <si>
    <t>A679078.930</t>
  </si>
  <si>
    <t>Horizo-PRIMA</t>
  </si>
  <si>
    <t>A679078.931</t>
  </si>
  <si>
    <t>Electronic Pan-European Learniing System for Sustainable Agribusiness MBA Education (e-AGRIMBA)</t>
  </si>
  <si>
    <t>A679078.932</t>
  </si>
  <si>
    <t>ERASMUS+ Danube AgriFood Master</t>
  </si>
  <si>
    <t>A679078.933</t>
  </si>
  <si>
    <t>GRASS Celing</t>
  </si>
  <si>
    <t>A679078.934</t>
  </si>
  <si>
    <t>SHARIng-meD</t>
  </si>
  <si>
    <t>A679078.935</t>
  </si>
  <si>
    <t>Al4SoilHealth</t>
  </si>
  <si>
    <t>A679078.936</t>
  </si>
  <si>
    <t>ERASMUS+ "The development of the innovative educational method of ACCESSIBLE tourism in Central Europe"</t>
  </si>
  <si>
    <t>A679078.937</t>
  </si>
  <si>
    <t>ERASMUS+ "Blended Learning and Evaluation Practices for Inclusive Digital Higher Education"</t>
  </si>
  <si>
    <t>A679078.938</t>
  </si>
  <si>
    <t>The generations and gender programme preparatory phase project (GGP-5D)</t>
  </si>
  <si>
    <t>A679078.939</t>
  </si>
  <si>
    <t>ERASMUS-EDU-2022-101104564-ACIIS</t>
  </si>
  <si>
    <t>A679078.940</t>
  </si>
  <si>
    <t>HORIZON-CL2-2022-101094052-AECED</t>
  </si>
  <si>
    <t>A679078.941</t>
  </si>
  <si>
    <t>EUROPIA - On-Wheels summer school for the socio-cultural</t>
  </si>
  <si>
    <t>A679078.942</t>
  </si>
  <si>
    <t>INRS - Developing Information and Research Skills for Business, Innovation, and Entrepreneurship</t>
  </si>
  <si>
    <t>A679078.943</t>
  </si>
  <si>
    <t>Unapređivanje norveških studija na Sveučilištu u Zagrebu</t>
  </si>
  <si>
    <t>A679078.944</t>
  </si>
  <si>
    <t>A679078.945</t>
  </si>
  <si>
    <t>IntegratEU</t>
  </si>
  <si>
    <t>A679078.946</t>
  </si>
  <si>
    <t>TEHIC</t>
  </si>
  <si>
    <t>A679078.947</t>
  </si>
  <si>
    <t>ERASMUS+ GREEN EDUCATION IN MEDIA</t>
  </si>
  <si>
    <t>A679078.948</t>
  </si>
  <si>
    <t>ERASMUS+ VIPROS</t>
  </si>
  <si>
    <t>A679078.949</t>
  </si>
  <si>
    <t>NRE ElectRA</t>
  </si>
  <si>
    <t>A679078.950</t>
  </si>
  <si>
    <t>RIS Hub Adria</t>
  </si>
  <si>
    <t>A679078.951</t>
  </si>
  <si>
    <t>SEAHEAT-Sea for Heritage Energy Transition</t>
  </si>
  <si>
    <t>A679078.952</t>
  </si>
  <si>
    <t>PLIGES</t>
  </si>
  <si>
    <t>A679078.953</t>
  </si>
  <si>
    <t>TRANSGEO</t>
  </si>
  <si>
    <t>A679078.954</t>
  </si>
  <si>
    <t>AI2SEP - Developing Talents in Artificial Intelligence to Solve Disruptive Environmental Problems</t>
  </si>
  <si>
    <t>A679078.955</t>
  </si>
  <si>
    <t>Erasmus+ CUTIE  Competencies for University Teaching  Institutional Empowerment</t>
  </si>
  <si>
    <t>A679078.956</t>
  </si>
  <si>
    <t>Awareness Raising Campaing for SMEs- ARC II</t>
  </si>
  <si>
    <t>A679078.957</t>
  </si>
  <si>
    <t>Digital transformation of Central Croatia and Northern Adriatic  through JURK EDIH</t>
  </si>
  <si>
    <t>A679078.958</t>
  </si>
  <si>
    <t>Jačanje bilateralne suradnje s Norveškom u području zelene tranzicije</t>
  </si>
  <si>
    <t>A679078.959</t>
  </si>
  <si>
    <t>Interreg CE projekt</t>
  </si>
  <si>
    <t>A679078.960</t>
  </si>
  <si>
    <t>A679078.961</t>
  </si>
  <si>
    <t>ERASMUS+ PLAY TO GREEN 2022-1-HR01-KA220-HED-000088675</t>
  </si>
  <si>
    <t>A679078.962</t>
  </si>
  <si>
    <t>ERASMUS + 2022-1-HR01-KA210-SCH-000082831</t>
  </si>
  <si>
    <t>A679078.963</t>
  </si>
  <si>
    <t>ERASMUS + 2023-1-HR01-KA220-HED-000158143</t>
  </si>
  <si>
    <t>A679078.964</t>
  </si>
  <si>
    <t>ERASMUS+ 2023-1-HR01-KA131-HED-000129986</t>
  </si>
  <si>
    <t>A679078.965</t>
  </si>
  <si>
    <t>BiodeCCodiNNg - HORIZON-MSCA-2021-DN-01</t>
  </si>
  <si>
    <t>A679078.966</t>
  </si>
  <si>
    <t>ADMO, DG CONNECT (EU)</t>
  </si>
  <si>
    <t>A679078.967</t>
  </si>
  <si>
    <t>ACTIVECITIZENS4EU, EACEA (EU)</t>
  </si>
  <si>
    <t>A679078.968</t>
  </si>
  <si>
    <t>ValEUs, EACEA (EU)</t>
  </si>
  <si>
    <t>A679078.969</t>
  </si>
  <si>
    <t>CO3, HORIZON</t>
  </si>
  <si>
    <t>A679078.970</t>
  </si>
  <si>
    <t>A679078.971</t>
  </si>
  <si>
    <t>A679078.972</t>
  </si>
  <si>
    <t>A679078.973</t>
  </si>
  <si>
    <t>A679078.974</t>
  </si>
  <si>
    <t>A679081.001</t>
  </si>
  <si>
    <t>INTERREG Projekt LOW-CARB Integrirano planiranje pokretljivosti s niskom razinom ugljika za urbana područja</t>
  </si>
  <si>
    <t>A679081.002</t>
  </si>
  <si>
    <t>ERASMUS+ JEAN MONNET Razvoj i implementacija CQAF modela osiguranja kvalitete na visokoškolskim ustanovama</t>
  </si>
  <si>
    <t>A679081.003</t>
  </si>
  <si>
    <t>ERASMUS+ JEAN MONNET MODULES - Interdisciplinarni pristup političkim i pravnim dimenzijama regionalnih integracija</t>
  </si>
  <si>
    <t>A679081.004</t>
  </si>
  <si>
    <t>ERASMUS+  Poticanje mobilnosti studenata i znanstveno-nastavnog osoblja</t>
  </si>
  <si>
    <t>A679081.005</t>
  </si>
  <si>
    <t>INTERREG e-MOB</t>
  </si>
  <si>
    <t>A679081.006</t>
  </si>
  <si>
    <t>zakOČI</t>
  </si>
  <si>
    <t>A679081.007</t>
  </si>
  <si>
    <t>Povećanje razvoja novih proizvoda i usluga koji proizlaze iz aktivnosti istraživanja i razvoj</t>
  </si>
  <si>
    <t>A679081.008</t>
  </si>
  <si>
    <t>Uspostava RCK u strojarstvu SJEVER -TŠČ</t>
  </si>
  <si>
    <t>A679081.009</t>
  </si>
  <si>
    <t>A679081.010</t>
  </si>
  <si>
    <t>Ulaganje u istraživanje i razvoj BBR Adria d.o.o.</t>
  </si>
  <si>
    <t>A679081.011</t>
  </si>
  <si>
    <t>Istraživanje i razvoj inovativnih i pametnih tehnologija za gospodarenje otpadom, prijevoz i logistiku</t>
  </si>
  <si>
    <t>A679081.012</t>
  </si>
  <si>
    <t>Integracija (bivših) Jugoslavena u Švicarskoj</t>
  </si>
  <si>
    <t>A679081.013</t>
  </si>
  <si>
    <t>Unapređenje rada Medicinske škole AK Zadar- regionalnog centra kompetentnosti u sektoru zdravstva</t>
  </si>
  <si>
    <t>A679081.014</t>
  </si>
  <si>
    <t>Obuka o izgradnji informacijskih modela integriranih s geografskim informacijama</t>
  </si>
  <si>
    <t>A679081.015</t>
  </si>
  <si>
    <t>Ocellus Information Systems AB</t>
  </si>
  <si>
    <t>A679081.016</t>
  </si>
  <si>
    <t>Interreg CE0100127 Rail4Regions</t>
  </si>
  <si>
    <t>A679081.017</t>
  </si>
  <si>
    <t>A679115.001</t>
  </si>
  <si>
    <t>INTERREG IPA CBC Hrvatska - Srbija, Obnovljivi izvori energije za pametne, održive, zdravstvene centre, visokoobrazovne ustanove i druge javne zgrade</t>
  </si>
  <si>
    <t>A679115.002</t>
  </si>
  <si>
    <t>Centar za istraživanje, razvoj i inovacije - CIRI</t>
  </si>
  <si>
    <t>A679115.003</t>
  </si>
  <si>
    <t>Pametna naljepnica za mjerenje i praćenje uvjeta skladištenja i transporta proizvoda</t>
  </si>
  <si>
    <t>A679115.004</t>
  </si>
  <si>
    <t>A679115.005</t>
  </si>
  <si>
    <t>AVACS, Prilagodba povrtnih kultura novim agrometeorološkim uvjetima u Slavoniji</t>
  </si>
  <si>
    <t>A679115.006</t>
  </si>
  <si>
    <t>Dobra klima za turizam</t>
  </si>
  <si>
    <t>A679115.007</t>
  </si>
  <si>
    <t>A679115.008</t>
  </si>
  <si>
    <t>EXPERIO-razvoj strojeva za kvalitetu i paletizaciju u automobilskoj industriji</t>
  </si>
  <si>
    <t>A679115.009</t>
  </si>
  <si>
    <t>ERASMUS</t>
  </si>
  <si>
    <t>A679115.010</t>
  </si>
  <si>
    <t>RESIN-razvoj sustava za ispitivanje višefaznih strujanja i izgaranja</t>
  </si>
  <si>
    <t>A679115.011</t>
  </si>
  <si>
    <t>Projektiranje i proizvodnja linije za  proizvodnju izolacijskih mata za toplovodne cijevi međugradskog grijanja</t>
  </si>
  <si>
    <t>A679115.012</t>
  </si>
  <si>
    <t>Centar kompetencija za napredno inženjerstvo Nova Gradiška</t>
  </si>
  <si>
    <t>A679115.013</t>
  </si>
  <si>
    <t>Poljoprivredno-poduzetnički inkubator Brodski Stupnik</t>
  </si>
  <si>
    <t>A679115.014</t>
  </si>
  <si>
    <t>Regionalni centar kompetentnosti Slavonika 5.1.</t>
  </si>
  <si>
    <t>A679115.015</t>
  </si>
  <si>
    <t>ZELENO POVRĆE ZA ZELENI PLAN</t>
  </si>
  <si>
    <t>K679126.001</t>
  </si>
  <si>
    <t>Vrhunska istraživanja Znanstvenih centara izvrsnosti</t>
  </si>
  <si>
    <t>K679126.002</t>
  </si>
  <si>
    <t>'Modernizacija, unaprjeđenje i proširenje infrastrukture studentskog smještaja</t>
  </si>
  <si>
    <t>K679128.001</t>
  </si>
  <si>
    <t>Dokazivanje koncepta</t>
  </si>
  <si>
    <t>K679128.002</t>
  </si>
  <si>
    <t>Ciljana znanstvena istraživanja</t>
  </si>
  <si>
    <t>Program transfera tehnologije</t>
  </si>
  <si>
    <t>K679129.001</t>
  </si>
  <si>
    <t>Razvojne istraživačke potpore</t>
  </si>
  <si>
    <t>K679129.002</t>
  </si>
  <si>
    <t>Znanstveno-istraživački centar elektrotehnike i računarstva</t>
  </si>
  <si>
    <t>K679129.003</t>
  </si>
  <si>
    <t>Infrastruktura</t>
  </si>
  <si>
    <t>A622152.001</t>
  </si>
  <si>
    <t>A622152.002</t>
  </si>
  <si>
    <t>Otvorene znanstvene infrastrukturne platforme za inovativne primjene u gospodarstvu i društvu O-ZIP FAZA II</t>
  </si>
  <si>
    <t>A622152.003</t>
  </si>
  <si>
    <t>'Razvojne istraživačke potpore</t>
  </si>
  <si>
    <t>A622152.004</t>
  </si>
  <si>
    <t xml:space="preserve">Dokazivanje koncepta </t>
  </si>
  <si>
    <t>A622152.005</t>
  </si>
  <si>
    <t>A622152.006</t>
  </si>
  <si>
    <t>A622152.007</t>
  </si>
  <si>
    <t>Programski ugovori instituti</t>
  </si>
  <si>
    <t>A622152.008</t>
  </si>
  <si>
    <t>Osuvremenjivanje infrastrukture Instituta za jadranske kulture i melioraciju krša kao preduvjet izvrsnosti u istraživanjima mediteranske poljoprivrede</t>
  </si>
  <si>
    <t>K628080.003</t>
  </si>
  <si>
    <t>Program unaprjeđenja primjene digitalne tehnologije u obrazovnom sustavu</t>
  </si>
  <si>
    <t>K628081.001</t>
  </si>
  <si>
    <t>II. faza programa "e-Škole: Cjelovita informatizacija procesa poslovanja škola i nastavnih procesa u svrhu stvaranja digitalno zrelih škola za 21. stoljeće"</t>
  </si>
  <si>
    <t>K628081.002</t>
  </si>
  <si>
    <t>K628081.003</t>
  </si>
  <si>
    <t>K628081.004</t>
  </si>
  <si>
    <t>Unaprjeđenje sustava praćenja funkcioniranja odgojno-obrazovnog sustava i korištenja dostupnih podataka u oblikovanju odgojno-obrazovnih politika</t>
  </si>
  <si>
    <t>K628081.005</t>
  </si>
  <si>
    <t>Cjelovita informatizacija sustava visokog obrazovanja</t>
  </si>
  <si>
    <t>K628087.001</t>
  </si>
  <si>
    <t>Znanstveno i tehnologijsko predviđanje - sustav CroRIS</t>
  </si>
  <si>
    <t>K628087.002</t>
  </si>
  <si>
    <t>Hrvatski znanstveni i obrazovni oblak (HR ZOO)</t>
  </si>
  <si>
    <t>A579073.001</t>
  </si>
  <si>
    <t>UČIMO PODUZETNIŠTVO 5.0</t>
  </si>
  <si>
    <t>A580072.001</t>
  </si>
  <si>
    <t>Erasmus+ KA121</t>
  </si>
  <si>
    <t>K767054.001</t>
  </si>
  <si>
    <t>AZOO-E-ŠKOLE-RAZVOJ SUSTAVA DIGITALNO ZRELIH ŠKOLA</t>
  </si>
  <si>
    <t>A867021.001</t>
  </si>
  <si>
    <t>ERASMUS PLUS-KEEP IN PACT-JAČANJE MULTIPARTNERSKE SURADNJE U PRUŽANJU USLUGA CJELOŽIVOTNOG PROFESIONALNOG USMJERAVANJA</t>
  </si>
  <si>
    <t>A867021.002</t>
  </si>
  <si>
    <t>ERASMUS PLUS-OCTRA-KATALOG ONLINE PROGRAMA I BAZA PODATAKA ZA VIDLJIVOST I PRIZNAVANJE KVALIFIKACIJA</t>
  </si>
  <si>
    <t>A867021.003</t>
  </si>
  <si>
    <t>ERASMUS PLUS-ADREN MREŽA-SURADNJA DIONIKA (JADRANSKO PODRUČJE, ZAPADNI BALKAN I EU) U OBVEZAMA IZ PODRUČJA VISOKOG OBRAZOVANJA</t>
  </si>
  <si>
    <t>K867020.001</t>
  </si>
  <si>
    <t>AZVO-OSIGURAVANJE KVALITETE U VISOKOM OBRAZOVANJU</t>
  </si>
  <si>
    <t>K814011.001</t>
  </si>
  <si>
    <t>E-ŠKOLE-Istraživanje učinka primjene digitalnih tehnologija u nastavi</t>
  </si>
  <si>
    <t>K814013.001</t>
  </si>
  <si>
    <t>NCVVO-Vanjsko vrednovanje učeničkih postignuća u osnovnoj školi-nacionalni ispiti</t>
  </si>
  <si>
    <t>A848051.001</t>
  </si>
  <si>
    <t>ERASMUS PLUS-PIAAC HRVATSKA-PROVEDBA ISTRAŽIVANJA KOMPETENCIJA ODRASLIH OSOBA U RH</t>
  </si>
  <si>
    <t>A848051.002</t>
  </si>
  <si>
    <t>ERASMUS PLUS-EQAVET NRP RH-NACIONALNA REFERENTNA TOČKA ZA EUROPSKI SUSTAV OSIGURANJA KVALITETE U STRUKOVNOM OBRAZOVANJU I OSPOSOBLJAVANJU</t>
  </si>
  <si>
    <t>A848051.003</t>
  </si>
  <si>
    <t>ERASMUS PLUS-VET AT HOME-PILOTIRANJE VIRTUALNOG PRAKTIČNOG TEČAJA ZA KUHARSTVO U STRUKOVNOM OBRAZOVANJU</t>
  </si>
  <si>
    <t>A848051.004</t>
  </si>
  <si>
    <t>ERASMUS PLUS-2BDIGITAL-INKLUZIVNO DIGITALNO UČENJE U SVRHU SPREČAVANJA NAPUŠTANJA ŠKOLOVANJA U STRUKOVNOM OBRAZOVANJU I OSPOSOBLJAVANJU</t>
  </si>
  <si>
    <t>A848051.005</t>
  </si>
  <si>
    <t>ERASMUS PLUS-EPALE V-NACIONALNA SLUŽBA ZA PODRŠKU ZA RH 2022.-2024.</t>
  </si>
  <si>
    <t>A848051.006</t>
  </si>
  <si>
    <t>ERASMUS PLUS-EPALE IV-NACIONALNA SLUŽBA ZA PODRŠKU ZA RH 2019.-2020.</t>
  </si>
  <si>
    <t>A848051.007</t>
  </si>
  <si>
    <t>ERASMUS PLUS-KA2-TRENING ZA VJEŠTINE U VIRTUALNOM OKRUŽENJU</t>
  </si>
  <si>
    <t>K848038.002</t>
  </si>
  <si>
    <t>Modernizacija sustava strukovnog obrazovanja i osposobljavanja</t>
  </si>
  <si>
    <t>K848038.003</t>
  </si>
  <si>
    <t>Osiguravanje kvalitete u sustavu obrazovanja odraslih</t>
  </si>
  <si>
    <t>K848038.004</t>
  </si>
  <si>
    <t>Promocija učeničkih kompetencija i strukovnog obrazovanja kroz strukovna natjecanja i smotre</t>
  </si>
  <si>
    <t>K848038.005</t>
  </si>
  <si>
    <t>Promocija cjeloživotnog učenja – faza II</t>
  </si>
  <si>
    <t>K848038.006</t>
  </si>
  <si>
    <t>E škole</t>
  </si>
  <si>
    <t>K848050.001</t>
  </si>
  <si>
    <t>ASOO-Daljnja provedba kurikularne reforme u strukovnome obrazovanju i jačanje kapaciteta nastavnika strukovnih predmeta i mentora kod poslodavaca</t>
  </si>
  <si>
    <t>T848027.001</t>
  </si>
  <si>
    <t>ASOO-Tehnička pomoć OP ULJP</t>
  </si>
  <si>
    <t>K733069.001</t>
  </si>
  <si>
    <t>Projekt razvoja karijera mladih istraživača - izobrazba novih doktora znanosti</t>
  </si>
  <si>
    <t>K733069.002</t>
  </si>
  <si>
    <t>Program suradnje s hrvatskim znanstvenicima u dijaspori ''ZNANSTVENA SURADNJA''</t>
  </si>
  <si>
    <t>r+o</t>
  </si>
  <si>
    <t>efos</t>
  </si>
  <si>
    <t>fazos</t>
  </si>
  <si>
    <t>fdmz</t>
  </si>
  <si>
    <t>ferit</t>
  </si>
  <si>
    <t>ffos</t>
  </si>
  <si>
    <t>fooz</t>
  </si>
  <si>
    <t>fpmi</t>
  </si>
  <si>
    <t>ftrr</t>
  </si>
  <si>
    <t>gafos</t>
  </si>
  <si>
    <t>gisko</t>
  </si>
  <si>
    <t>kbf</t>
  </si>
  <si>
    <t>kifos</t>
  </si>
  <si>
    <t>mefos</t>
  </si>
  <si>
    <t>pravos</t>
  </si>
  <si>
    <t>ptf</t>
  </si>
  <si>
    <t>auk</t>
  </si>
  <si>
    <t>09.06.2023.</t>
  </si>
  <si>
    <t>08.06.2025.</t>
  </si>
  <si>
    <t>INSTITUTO POLITECNICO DE GUARDA</t>
  </si>
  <si>
    <t>Radio and Cross-Media, Culture</t>
  </si>
  <si>
    <t>VERIFEYE</t>
  </si>
  <si>
    <t>31.08.2023.</t>
  </si>
  <si>
    <t>31.12.2025.</t>
  </si>
  <si>
    <t>CENTAR ZA NESTALU I ZLOSTAVLJANU DJECU</t>
  </si>
  <si>
    <t>Jačanje otpornosti društva na dezinformacije</t>
  </si>
  <si>
    <t>0942</t>
  </si>
  <si>
    <t>DeepTech u visokoškolskim ustanovama i ekosustavima kroz poduzetničko obrazovanje+</t>
  </si>
  <si>
    <t>1.5.2023.</t>
  </si>
  <si>
    <t>Europski institut za inovacije i tehnologiju</t>
  </si>
  <si>
    <t>SSF.DeepT+ ETI Ubran Mobility Financial support agreement, DeepTech u visokoškolskim ustanovama i ekosustavima kroz poduzetničko obrazovanje+</t>
  </si>
  <si>
    <t>31.07.204</t>
  </si>
  <si>
    <t>DeepTech in Higher Education Institutions and Ecosystems through Entrepreneurial Education+Dio misije SFF.DeepT+ projekta je promijeniti perspektive inovacija izgradnjom brzorastućeg saveza i stvaranje sveučilišnog ekosustava koji promiče inovacije i ima utjecaj na gospodarskoj, ekološkoj, tehnološkoj i društvenoj razini. Deep Tech je novi projekt koji je proizašao iz projekta Euforia 2.0., stoga nismo planirali troškove u planu za 2024. godinu.</t>
  </si>
  <si>
    <t>Erasmus+ Small-Scale Partnership Project LV01- KA210-VET-000280127</t>
  </si>
  <si>
    <t>Alberta College (Latvija)</t>
  </si>
  <si>
    <t>Erasmus+ Small-Scale Partnership Project LV01- KA210-VET-000280127 “Improvement of professional education programs in the field of management and administration by introducing and applying artificial intelligence, digital resource tools and their alternatives in the learning process"Projekt ima za cilj istražiti, implementirati i primijeniti moderne, inovativne, međunarodno
primjenjive AI i digitalne alate, uključujući resurse temeljene na oblaku i resurse s otvorenim
pristupom, u programima stručnog obrazovanja u menadžmentu i administraciji.
Uključivanjem međunarodnih profesionalaca i praktičara u industriji, cilj je promovirati
digitalnu transformaciju u obrazovnim institucijama, unaprijediti sposobnost nastavnika i
studenata za rad s inovativnim alatima na međunarodnoj razini, te osigurati integraciju
pojedinaca u inovativni proces studiranja i globalno tržište rada.</t>
  </si>
  <si>
    <t/>
  </si>
  <si>
    <t>Univezitet u Beogradu - Poljoprivredni fakultet - uplata prema Rektoratu</t>
  </si>
  <si>
    <t>HEAL-IN-ONE  2021-1-RS01-KA220-HED-000032054
Naziv projekta: From digital technology to educational tools: Improving the quality of active learning and teaching in the online and hybrid environment in applied disciplines of agricultural sciences (HEAL-in-ONE)
Koordinator: Univerzitet u Beogradu - Poljoprivredni fakultet
Partneri: Sveučilište Josipa Jurja Strossmayera u Osijeku, Fakultet agrobiotehničkih znanosti Osijek; Faculty of Agriculture - Trakia University; The Faculty of Agricultural Sciences and Food - Skopje; Obrazovni forum – Beograd.</t>
  </si>
  <si>
    <t>28.2.2022.</t>
  </si>
  <si>
    <t>27.2.2025.</t>
  </si>
  <si>
    <t>1.4.2023.</t>
  </si>
  <si>
    <t>CREA ITALIJA</t>
  </si>
  <si>
    <t>BeeGuards HORIZON -CL6-2022- BIODIV-02 - Resilient beekeeping and breeding to safeguard natural genetic resources and pollination services (BeeGuards)</t>
  </si>
  <si>
    <t>30.9.2027.</t>
  </si>
  <si>
    <t>30.9.2028.</t>
  </si>
  <si>
    <t>WWF Austria Life projekt</t>
  </si>
  <si>
    <t>LIFE projekt (MURA-DRAVA-DUNAV) Očuvanje i restauriranje poplavnih šuma: ukupna vrijedost partnerstva 197.177,97eur Kategorija troškova: nabavka GPS opreme, kombija, potrošni materijal, sl. putovnja.</t>
  </si>
  <si>
    <t>1.10.2023.</t>
  </si>
  <si>
    <t>CROPSUIT-EUROPSKA SVEMIRSKA AGENCIJA</t>
  </si>
  <si>
    <t>1.2.2024.</t>
  </si>
  <si>
    <t>31.1.2025.</t>
  </si>
  <si>
    <t>FRANCUSKA</t>
  </si>
  <si>
    <t>1853 SVEUČILIŠTE U ZAGREBU - GEODETSKI FAKULTET</t>
  </si>
  <si>
    <t>ANIMALNA PROIZVODNJA NOVE GENERACIJE</t>
  </si>
  <si>
    <t>1.4.2024.</t>
  </si>
  <si>
    <t>MZOM, HRZZ</t>
  </si>
  <si>
    <t xml:space="preserve">ANIMALNA </t>
  </si>
  <si>
    <t>2313 SVEUČILIŠTE J.J. STROSSMAYERA  U OSIJEKU - FAKULTET ELEKTROTEHNIKE, RAČUNARSTVA I INFORMACIJSKIH TEHNOLOGIJA OSIJEK</t>
  </si>
  <si>
    <t>1923 SVEUČILIŠTE U ZAGREBU - AGRONOMSKI FAKULTET</t>
  </si>
  <si>
    <t>Projekt Animalna proizvodnja nove generacije osmišljen je kako bi svojim rezultatima pružio doprinos rješavanju ključnih problema u animalnoj proizvodnji.</t>
  </si>
  <si>
    <t>IPA-Intereg-ECO(RE)ACT HR-RS00018</t>
  </si>
  <si>
    <t>15.6.2024.</t>
  </si>
  <si>
    <t>14.12.2026.</t>
  </si>
  <si>
    <t>MRRFEU</t>
  </si>
  <si>
    <t>ECO(RE)ACT-Pioneering ecosystem-based microplastic comtaminationreduction and climate change in cross-border region</t>
  </si>
  <si>
    <t>IPA-intereg-ADAPTVitis</t>
  </si>
  <si>
    <t>15.4.2024.</t>
  </si>
  <si>
    <t>14.4.2027.</t>
  </si>
  <si>
    <t>ADAPTVitis-Adaptation of viticulture to climate change through valorisation an implementation of adaptable genotypes of grapevines</t>
  </si>
  <si>
    <t>MZOM</t>
  </si>
  <si>
    <t>Izgradnja Znanstveno-istraživačkog centra elektrotehnike i računarstva</t>
  </si>
  <si>
    <t>REsearch-based teaching for life-long LEARNing“ (RELEARN)</t>
  </si>
  <si>
    <t>Research Unfoldr AB SE</t>
  </si>
  <si>
    <t>Opći cilj projekta je promicati važnost studija koji se zasnivaju na istraživanju u nastavi i učenju za dublje razumijevanje znanstvenog i kritičkog mišljenja kroz podršku i dizajn RELEARN platforme i materijala za učenje.</t>
  </si>
  <si>
    <t>SynGRID-Creating synergies in Widening countries on the topic of low-voltage grid management</t>
  </si>
  <si>
    <t>Inovacijsko-razvojni institut Univerze v Ljubljani (IRI)</t>
  </si>
  <si>
    <t>advanced management of low-voltage grids, synergies in widening countries, institutional innovation, regional</t>
  </si>
  <si>
    <t>EnvioDev - mobilni IoT uređaj za praćenje parametara okoliša urbanih područja u stvarnom vremenu-NPOO.C3.2.R3-I1.02.0008</t>
  </si>
  <si>
    <t>Mobilni IoT uređaj za praćenje parametara okoliša urbanih područja u stvarnom vremenu</t>
  </si>
  <si>
    <t>Zaslon za prikaz Brailleovog pisma zasnovan na dugovalnom infracrvenom zračenju - NPOO.C3.2.R3-I1.05.0191</t>
  </si>
  <si>
    <t>Zaslon za prikaz Brailleovog pisma zasnovan na dugovalnom infracrvenom zračenju</t>
  </si>
  <si>
    <t>FireSense - Proaktivni i autonomni AIoT sustav za detekciju požarne opasnosti u stvarnom vremenu zasnovan na multimodalnoj dubokoj neuronskoj mreži u Industriji 5.0 - NPOO.C3.2.R3-I1.05.0337</t>
  </si>
  <si>
    <t>Proaktivni i autonomni AIoT sustav za detekciju požarne opasnosti u stvarnom vremenu zasnovan na multimodalnoj dubokoj neuronskoj mreži u Industriji</t>
  </si>
  <si>
    <t>EFRR (Interreg Croatia-Serbia)-2024-Cooperative Advancement in Green technologies: Research, Innovation and Capacity Enhancement through LivingLAB green Studio 1.0</t>
  </si>
  <si>
    <t> INSTITUT BIOSENS UNIVERZITET NOVI SAD, SRBIJA</t>
  </si>
  <si>
    <t xml:space="preserve">Research, Innovation and Capacity Enhancement through LivingLAB green Studio </t>
  </si>
  <si>
    <t>ERASMUS+ projekt individualne mobilnosti nastavnog i
nenastavnog osoblja za boravak na inozemnim ustanovama</t>
  </si>
  <si>
    <t>1.1.2025.</t>
  </si>
  <si>
    <t>Sveučilište J. J. Strossmayera u Osijeku</t>
  </si>
  <si>
    <t>Glavni cilj je programa je podupirati obrazovni,
profesionalni i osobni razvoj ljudi u području obrazovanja,
osposobljavanja u Europi i šire, što doprinosi održivom rastu,
kvaliteti radnih mjesta, socijalnoj koheziji, poticanju inovacija te jačanju europskog identiteta i aktivnog građanstva.</t>
  </si>
  <si>
    <t>Erasmus+ MathifyMe</t>
  </si>
  <si>
    <t>1.11.2024.</t>
  </si>
  <si>
    <t>31.10.2027.</t>
  </si>
  <si>
    <t>STICHTING HOGESCHOOL VAN AMSTERDAM</t>
  </si>
  <si>
    <t>Erasmus+ programme, num. 2024-1-NL01-KA220-SCH-000254064, Making maths more accessible using Game-based learning to create a more inclusive and less stressful environment in the learning of math"</t>
  </si>
  <si>
    <t>Europska unija - Erasmus+</t>
  </si>
  <si>
    <t>Mobilnost studenata (studij i stručna praksa) i (ne)nastavnog osoblja (poučavanje i usavršavanje)</t>
  </si>
  <si>
    <t>Fakultet turizma i ruralnog razvoja u Požegi</t>
  </si>
  <si>
    <t>Pregled turističkoh atrakcija putem proširene stvarnosti</t>
  </si>
  <si>
    <t>31.12.2027.</t>
  </si>
  <si>
    <t>Europski fond za regionalni razvoj</t>
  </si>
  <si>
    <t>Razvoj inovativnog i digitalnog turističog proizvoda (VR turističkog vodiča) koji će podržavati održiv rast i unaprijediti turističke atrakcije putem tehnologije proširene stvarnosti (AR)</t>
  </si>
  <si>
    <t>Energetska obnova zgrade Fakulteta turizma i ruralnog razvoja na adresi Vukovarska 17, 34000 Požega</t>
  </si>
  <si>
    <t>15.4.2025.</t>
  </si>
  <si>
    <t>30.6.2026.</t>
  </si>
  <si>
    <t>EU mehanizam za oporavak i otpornost</t>
  </si>
  <si>
    <t>Obnova ovojnice zgrade, promicanje korištenja OIE u sustavima grijanja i/ili pripreme potrošne tople vode, ugradnja fotonaponskih sustava za proizvodnju električne energije iz OIE za potrebe zgrade javnog sektora (ETC), uključujući ugradnju spremnika električne energije (uz postojeći ili novi fotonaponski sustav), zamjena unutarnje rasvjete učinkovitijom, osiguranje zdravih unutarnjih klimatskih uvjeta, elementi pristupačnosti.</t>
  </si>
  <si>
    <t>Interactive climate-service system - use of green infrastructures and online toolkit for better adaptation and resilience to the hazards of climate change in the Croatia-Serbia cross border region</t>
  </si>
  <si>
    <t>15.9.2024.</t>
  </si>
  <si>
    <t>15.3.2027.</t>
  </si>
  <si>
    <t>University of Novi Sad Faculty of Sad</t>
  </si>
  <si>
    <t xml:space="preserve">Opći cilj ovog projekta je povećanje i jačanje sposobnosti prilagodbe i otpornosti građana i gospodarstva na procese klimatskih promjena i vremenske nepogode te pokazati kako učinkovito implementirati rješenja na terenu: 
a) implementacijom sustava zelene infrastrukture ('zelene sobe' sa sustavima nadzora okoliša) koje predstavljaju 'vanjski životni prostor' koncept i novo rješenje temeljeno na prirodi u regiji i Europi; 
b) razvijanjem interaktivnog internetske platforme za klimu/okoliš i mobilne aplikacije koje će pružiti alat za prilagodbu i otpornost na vremenske nepogode i biti besplatno dostupna građanima i gospodarstvu. </t>
  </si>
  <si>
    <t xml:space="preserve">Opći cilj ovog projekta je povećanje i jačanje sposobnosti prilagodbe i otpornosti građana i gospodarstva na procese klimatskih promjena i vremenske nepogode te pokazati kako učinkovito implementirati rješenja na terenu: </t>
  </si>
  <si>
    <t>Harmonisation of joint monotoring and modelling of groundwater system of Pannonian Plain</t>
  </si>
  <si>
    <t>1.9.2024.</t>
  </si>
  <si>
    <t>31.5.2025.</t>
  </si>
  <si>
    <t>Ministry of Public Administration an Regional Development (Mađarska)</t>
  </si>
  <si>
    <t>Project PANNONIAN.GW  se bavi istraživanjem  kretanja podzemnih voda na području Pannonske nizine . Zemlje koje su, osim Hrvatske,  uključene u projekt su Mađarska, Rumunjska, Srbija, Slovačka, Slovenija i Bosna i Hercegovina. Sve one imaju svoje opažačke sustave praćenja razina plitkih  podzemnih voda, a ovim projektom će se podatci objediniti ne bi li se uočile kriične točke, u smislu  velikih sniženja razine podzemnih voda. Takve pojave imale bi izrazito negativan utjecaj na okoliš, posebice poljoprivredu i šume. Pod utjecajem klimatskih promjena u nekim dijelovima područja istraživanja već su uočena statistički značajna sniženja razina podzemnih voda.</t>
  </si>
  <si>
    <t>Project PANNONIAN.GW  se bavi istraživanjem  kretanja podzemnih voda na području Pannonske nizine . Zemlje koje su, osim Hrvatske,  uključene u projekt su Mađarska, Rumunjska, Srbija, Slovačka, Slovenija i Bosna i Hercegovina. Sve one imaju svoje opažačke sustave praćenja razina plitkih  podzemnih voda, a ovim projektom će se podatci objediniti ne bi li se uočile kriične točke, u smislu  velikih sniženja razine podzemnih voda. Takve pojave imale bi izrazito negativan utjecaj na okoliš, posebice poljoprivredu i šume. Pod utjecajem klimatskih promjena u nekim dijelovima područja istraživanja već su uočena statistički značajna sniženja razina podzemnih voda</t>
  </si>
  <si>
    <t xml:space="preserve">Forensic Structural Engineering database for HEI and pilot course with innovative and interactive learning methods </t>
  </si>
  <si>
    <t>31.8.2027.</t>
  </si>
  <si>
    <t>Sveučilište Bauhaus u Weimaru</t>
  </si>
  <si>
    <t>Kao sastavnica Sveučilišta Josipa Jurja Strossmayera u Osijeku,
 Građevinski i arhitektonski fakultet Osijek u suradnji s Pravnim fakultetom Osijek, provodi projekt u okviru EU ERASMUS+ programa i Ključne mjere KA220-HED Suradnička partnerstva u visokom obrazovanju, pod naslovom Forensic Structural Engineering database for HEI and pilot course with innovative and interactive learning methods, usmjerenog na interdisciplinarno obrazovanje stručnjaka u građevinarstvu s posebnim naglaskom na sudska vještačenja problema i pogrešaka u projektiranju i gradnji i njihovog otklanjanja, te primjenu građanskog i kaznenog prava, u obliku razvoja međunarodnog izbornog kolegija na europskoj razini.</t>
  </si>
  <si>
    <t>Danube Ruralscapes - a Network of Professional Support for Self-organized Village Clusters Achieving Sustainable Heritage-based Ruralscapes</t>
  </si>
  <si>
    <t>1.4.2025.</t>
  </si>
  <si>
    <t>1.10.2027.</t>
  </si>
  <si>
    <t>BME Sveučilište za tehnologiju i  ekonomiju u Budimpešti</t>
  </si>
  <si>
    <t>Arhitektonski fakultet Sveučilišta za tehnologiju i ekonomiju u Budimpešti (BME), u suradnji s partnerima iz konzorcija, razvija zajednički model planiranja ruralnih naselja u sklopu poziva Interreg Danube Region Programa, s fokusom na jačanje institucionalnih kapaciteta za teritorijalno i makroregionalno upravljanje (SO 4.2).</t>
  </si>
  <si>
    <t>Intelligent Methods for  Structures, Elements and Materials</t>
  </si>
  <si>
    <t>1.9.2023.</t>
  </si>
  <si>
    <t>31.8.2026.</t>
  </si>
  <si>
    <t>Agencija za mobilnost i programe Europske unije</t>
  </si>
  <si>
    <t>Konzorcij želi osnažiti postojeće i izgraditi nove
 kapacitete multidisciplinarnom suradnjom u radu, istraživanju i nastavi u cilju obrazovanja za održivi razvoj. Građevinski i arh. fakultet Sveučilišta J. J. Strossmayera u OS je okupio konzorcij 7 partnera koji zajedno mogu osvijestiti, educirati i izravno uključiti studente i nastavno osoblje visokih ustanova u rad i istraživanja vezana za potresni rizik i predikcije potresnih oštećenja te ispitivanja novih recikliranih građevnih materijala.</t>
  </si>
  <si>
    <t>2469 SVEUČILIŠTE U SPLITU</t>
  </si>
  <si>
    <t>BIP Flow Together: Common Rivers, Common Culture</t>
  </si>
  <si>
    <t>14.3.2025.</t>
  </si>
  <si>
    <t>15.5.2025.</t>
  </si>
  <si>
    <t>Sveučilište Josipa Jurja Strossmayera u Osijeku</t>
  </si>
  <si>
    <t>Urbanistička radionica omogućuje studentima  rad na stvarnom zadatku urbanog projektiranjau međunarodnom timskom okruženju. Cilj je razviti konceptualna i preliminarna rješenja za mali javni prostor uz Dravu u Osijeku,  s naglaskom na održivost, prirodna rješenja, klimatsku otpornost te jačanje identiteata grada,</t>
  </si>
  <si>
    <t>1.10.2022.</t>
  </si>
  <si>
    <t>30.9.2025.</t>
  </si>
  <si>
    <t>RINA Consulting S.p.A, Genova, Italy</t>
  </si>
  <si>
    <t>U sklopu poziva „Support the deployment of  lighthouse demonstrators for the New European Bauhaus initiative in the context of Horizon Europe missions (HORIZON-MISS-2021-NEB-01)“ i u okviru projekta pružat će se potpora gradovima i ranjivim stanovnicima za preobrazbu izgrađenog okoliša. Projekt će se provoditi na sedam lokacija u EU-u i pridruženim zemljama (DK, EL, BE, PT, TR, HR, IT), a cilj će mu biti suzbijanje socioekonomskih i kulturnih poteškoća kao što su socijalna segregacija, energetsko siromaštvo i propadanje povijesnih središta pogođenih depopulacijom.</t>
  </si>
  <si>
    <t>Razvoj inovativnih komzotnih materijala i predgotovljenih elemenata za pasivne energetske kuće i modularnu gradnju</t>
  </si>
  <si>
    <t>Beton Lučko d.o.o</t>
  </si>
  <si>
    <t>Uspostavljanje laboratorijskog okruženja za ispitivanja  i validacija osnovnih mješavina novih proizvoda od bioagregata od sječke i biopepela, istraživanje utjecaja bioagregata od sječke i pepela od drvne biomase na svojstva novog materijala betona s bioagregatom u svježem i očvsnulom stanju,  razvoj i validacija optimalnog sastava novog materijala i novih proizvoda.</t>
  </si>
  <si>
    <t>Strateško partnerstvo za novu generaciju proizvoda od drva - WOOD (R)EVOLUTION</t>
  </si>
  <si>
    <t>Bjelin Spačva d.o.o.</t>
  </si>
  <si>
    <t>Projektom će se istražiti mogućnosti razvoja lijepljene drvene ploče sa šupljinama značajno laganije u odnosu na klasične ploče od pravog drva s ciljem razvoja inovacija unutar prioritetne niše Drvni interijeri i proizvodnja namještaja po mjeri RLV-a Zeleni rast Panonske Hrvatske.</t>
  </si>
  <si>
    <t>Energetska obnova zgrade GISKO</t>
  </si>
  <si>
    <t>28.04.2023.</t>
  </si>
  <si>
    <t>28.04.2026.</t>
  </si>
  <si>
    <t>Grad Osijek</t>
  </si>
  <si>
    <t>energetska obnova zgrade</t>
  </si>
  <si>
    <t>namjenski prihodi</t>
  </si>
  <si>
    <t>Climate for reading</t>
  </si>
  <si>
    <t>01.08.2024.</t>
  </si>
  <si>
    <t>31.10.2025.</t>
  </si>
  <si>
    <t>Biblioteka Poljska</t>
  </si>
  <si>
    <t>razvoj aktivnosti knjižnice</t>
  </si>
  <si>
    <t>Ministarstvo kulture i medija RH</t>
  </si>
  <si>
    <t>Sveučilište u Osijeku</t>
  </si>
  <si>
    <t>vlastiti prihodi</t>
  </si>
  <si>
    <t>Toward Universal Parenthood in Europe - UniPAR</t>
  </si>
  <si>
    <t>31.1.2026.</t>
  </si>
  <si>
    <t>Glavna uprava za pravosuđe i potrošače Europske komisije</t>
  </si>
  <si>
    <t>Projekt UniPAR ima za cilj poboljšati učinkovitu i koherentnu primjenu pravne stečevine EU po pitanju roditeljstva kroz: (1) identificiranje instituta roditeljstva koji proizlazi iz postojećeg sekundarnog prava EU-a, (2) analiziranje načina na koji se roditeljstvo tretira u domaćem pravu u šest jurisdikcija, (3) raspravu s dionicima (međunarodna radionica u Bruxellesu i šest nacionalnih seminara) i  (4) donošenjem Zaključaka i preporuka.</t>
  </si>
  <si>
    <t>NACIONALNI PROJEKT OPORAVKA I OTPORNOSTI</t>
  </si>
  <si>
    <t>1.10.2025.</t>
  </si>
  <si>
    <t>30.9.2029.</t>
  </si>
  <si>
    <t>NEUTROŠENA SREDSTVA PROJEKTA</t>
  </si>
  <si>
    <t>51</t>
  </si>
  <si>
    <t>A679071</t>
  </si>
  <si>
    <t>BEAMING</t>
  </si>
  <si>
    <t>FOOD FACTS NPOO C.1.1.1.R6-I2</t>
  </si>
  <si>
    <t>NPOO-DOK- 2023-10 razvoja karijera mladih istraživača</t>
  </si>
  <si>
    <t>BioPHA (NPOO.C3.2.R3-Il.04.0059)</t>
  </si>
  <si>
    <t>Erasmus</t>
  </si>
  <si>
    <t>Strateško partnerstvo za istraživanje i razvoj eko proizvoda za pranje i njegu rublja koje sadrži sredstvo za odbijanje komaraca - NOmosqitOS IP.1.1.03.0105</t>
  </si>
  <si>
    <t>01.11.2024.</t>
  </si>
  <si>
    <t>MRRFEU - Saponia d.d.</t>
  </si>
  <si>
    <t>Strateško partnerstvo za istraživanje i razvoj eko proizvoda za pranje i njegu rublja koje sadrži sredstvo za odbijanje komaraca - NOmosqitOS</t>
  </si>
  <si>
    <t>Strateško partnerstvo za istraživanje i razvoj eko proizvoda za pranje i njegu rublja koje sadrži sredstvo za odbijanje komaraca - NOmosqitOS IP.1.1.03.0106</t>
  </si>
  <si>
    <t>Strateško partnerstvo za istraživanje i razvoj eko proizvoda za pranje i njegu rublja koje sadrži sredstvo za odbijanje komaraca - NOmosqitOS IP.1.1.03.0107</t>
  </si>
  <si>
    <t>Strateško partnerstvo za istraživanje i razvoj eko proizvoda za pranje i njegu rublja koje sadrži sredstvo za odbijanje komaraca - NOmosqitOS IP.1.1.03.0108</t>
  </si>
  <si>
    <t>Strateško partnerstvo za istraživanje i razvoj eko proizvoda za pranje i njegu rublja koje sadrži sredstvo za odbijanje komaraca - NOmosqitOS IP.1.1.03.0109</t>
  </si>
  <si>
    <t>Strateško partnerstvo za istraživanje i razvoj eko proizvoda za pranje i njegu rublja koje sadrži sredstvo za odbijanje komaraca - NOmosqitOS IP.1.1.03.0110</t>
  </si>
  <si>
    <t>Donos/Odnos</t>
  </si>
  <si>
    <t>Plan 2025.</t>
  </si>
  <si>
    <t>Novi plan 2025.</t>
  </si>
  <si>
    <t>Sastavnica</t>
  </si>
  <si>
    <t>Osijek 9.12.2025.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</si>
</sst>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4">
    <font>
      <sz val="11"/>
      <color theme="1"/>
      <name val="Calibri"/>
      <family val="2"/>
      <charset val="238"/>
      <scheme val="minor"/>
    </font>
    <font>
      <b/>
      <sz val="11"/>
      <color theme="1"/>
      <name val="Calibri"/>
      <family val="2"/>
      <charset val="238"/>
      <scheme val="minor"/>
    </font>
    <font>
      <sz val="10"/>
      <color rgb="FF000000"/>
      <name val="Open Sans"/>
    </font>
    <font>
      <b/>
      <sz val="12"/>
      <color indexed="8"/>
      <name val="Calibri"/>
      <family val="2"/>
      <scheme val="minor"/>
    </font>
    <font>
      <b/>
      <sz val="14"/>
      <color indexed="8"/>
      <name val="Calibri"/>
      <family val="2"/>
      <scheme val="minor"/>
    </font>
    <font>
      <b/>
      <sz val="11"/>
      <color indexed="8"/>
      <name val="Calibri"/>
      <family val="2"/>
      <scheme val="minor"/>
    </font>
    <font>
      <sz val="11"/>
      <color indexed="8"/>
      <name val="Calibri"/>
      <family val="2"/>
      <scheme val="minor"/>
    </font>
    <font>
      <b/>
      <sz val="11"/>
      <name val="Calibri"/>
      <family val="2"/>
      <charset val="238"/>
      <scheme val="minor"/>
    </font>
    <font>
      <b/>
      <sz val="11"/>
      <color indexed="8"/>
      <name val="Calibri"/>
      <family val="2"/>
      <charset val="238"/>
      <scheme val="minor"/>
    </font>
    <font>
      <b/>
      <sz val="11"/>
      <name val="Calibri"/>
      <family val="2"/>
      <scheme val="minor"/>
    </font>
    <font>
      <sz val="11"/>
      <name val="Calibri"/>
      <family val="2"/>
      <scheme val="minor"/>
    </font>
    <font>
      <sz val="11"/>
      <color theme="1"/>
      <name val="Calibri"/>
      <family val="2"/>
      <scheme val="minor"/>
    </font>
    <font>
      <sz val="11"/>
      <color rgb="FFFF0000"/>
      <name val="Calibri"/>
      <family val="2"/>
      <scheme val="minor"/>
    </font>
    <font>
      <sz val="14"/>
      <color theme="1"/>
      <name val="Calibri"/>
      <family val="2"/>
      <scheme val="minor"/>
    </font>
    <font>
      <i/>
      <sz val="11"/>
      <name val="Calibri"/>
      <family val="2"/>
      <scheme val="minor"/>
    </font>
    <font>
      <b/>
      <sz val="11"/>
      <color theme="1"/>
      <name val="Calibri"/>
      <family val="2"/>
      <scheme val="minor"/>
    </font>
    <font>
      <sz val="24"/>
      <color indexed="8"/>
      <name val="Calibri"/>
      <family val="2"/>
      <charset val="238"/>
    </font>
    <font>
      <b/>
      <sz val="24"/>
      <color indexed="56"/>
      <name val="Calibri"/>
      <family val="2"/>
      <charset val="238"/>
    </font>
    <font>
      <b/>
      <sz val="24"/>
      <color indexed="10"/>
      <name val="Calibri"/>
      <family val="2"/>
      <charset val="238"/>
    </font>
    <font>
      <sz val="24"/>
      <color indexed="8"/>
      <name val="Open Sans"/>
      <family val="2"/>
    </font>
    <font>
      <b/>
      <sz val="24"/>
      <color indexed="8"/>
      <name val="Calibri"/>
      <family val="2"/>
      <charset val="238"/>
    </font>
    <font>
      <sz val="24"/>
      <color theme="1"/>
      <name val="Calibri"/>
      <family val="2"/>
      <charset val="238"/>
      <scheme val="minor"/>
    </font>
    <font>
      <b/>
      <sz val="24"/>
      <color indexed="9"/>
      <name val="Calibri"/>
      <family val="2"/>
      <charset val="238"/>
    </font>
    <font>
      <b/>
      <sz val="24"/>
      <name val="Calibri"/>
      <family val="2"/>
      <charset val="238"/>
    </font>
    <font>
      <sz val="10"/>
      <color indexed="8"/>
      <name val="MS Sans Serif"/>
      <charset val="238"/>
    </font>
    <font>
      <b/>
      <sz val="16"/>
      <color indexed="8"/>
      <name val="Calibri"/>
      <family val="2"/>
      <charset val="238"/>
    </font>
    <font>
      <b/>
      <sz val="10"/>
      <color indexed="9"/>
      <name val="Calibri"/>
      <family val="2"/>
      <charset val="238"/>
    </font>
    <font>
      <sz val="10"/>
      <color indexed="8"/>
      <name val="Arial"/>
      <family val="2"/>
      <charset val="238"/>
    </font>
    <font>
      <b/>
      <sz val="10"/>
      <name val="Calibri"/>
      <family val="2"/>
      <charset val="238"/>
    </font>
    <font>
      <sz val="10"/>
      <name val="Calibri"/>
      <family val="2"/>
      <charset val="238"/>
    </font>
    <font>
      <b/>
      <sz val="14"/>
      <color indexed="8"/>
      <name val="Arial"/>
      <family val="2"/>
      <charset val="238"/>
    </font>
    <font>
      <b/>
      <sz val="12"/>
      <color indexed="8"/>
      <name val="Arial"/>
      <family val="2"/>
      <charset val="238"/>
    </font>
    <font>
      <b/>
      <sz val="10"/>
      <color indexed="8"/>
      <name val="Arial"/>
      <family val="2"/>
      <charset val="238"/>
    </font>
    <font>
      <sz val="8"/>
      <color indexed="8"/>
      <name val="Arial"/>
      <family val="2"/>
      <charset val="238"/>
    </font>
    <font>
      <b/>
      <sz val="10"/>
      <name val="Arial"/>
      <family val="2"/>
      <charset val="238"/>
    </font>
    <font>
      <sz val="10"/>
      <name val="Arial"/>
      <family val="2"/>
      <charset val="238"/>
    </font>
    <font>
      <sz val="12"/>
      <color indexed="8"/>
      <name val="Arial"/>
      <family val="2"/>
      <charset val="238"/>
    </font>
    <font>
      <sz val="12"/>
      <color theme="1"/>
      <name val="Calibri"/>
      <family val="2"/>
      <charset val="238"/>
      <scheme val="minor"/>
    </font>
    <font>
      <sz val="8"/>
      <color theme="1"/>
      <name val="Calibri"/>
      <family val="2"/>
      <charset val="238"/>
      <scheme val="minor"/>
    </font>
    <font>
      <b/>
      <sz val="16"/>
      <color theme="1"/>
      <name val="Arial"/>
      <family val="2"/>
      <charset val="238"/>
    </font>
    <font>
      <b/>
      <sz val="11"/>
      <color rgb="FFFF0000"/>
      <name val="Calibri"/>
      <family val="2"/>
      <charset val="238"/>
      <scheme val="minor"/>
    </font>
    <font>
      <sz val="8"/>
      <name val="Arial"/>
      <family val="2"/>
    </font>
    <font>
      <b/>
      <sz val="10"/>
      <color theme="7"/>
      <name val="Arial"/>
      <family val="2"/>
      <charset val="238"/>
    </font>
    <font>
      <b/>
      <sz val="8"/>
      <color indexed="9"/>
      <name val="Arial"/>
      <family val="2"/>
      <charset val="238"/>
    </font>
    <font>
      <b/>
      <sz val="11"/>
      <color rgb="FFFFC000"/>
      <name val="Calibri"/>
      <family val="2"/>
      <charset val="238"/>
    </font>
    <font>
      <sz val="8"/>
      <name val="Arial"/>
      <family val="2"/>
      <charset val="238"/>
    </font>
    <font>
      <b/>
      <sz val="8"/>
      <name val="Arial"/>
      <family val="2"/>
      <charset val="238"/>
    </font>
    <font>
      <sz val="11"/>
      <name val="Calibri"/>
      <family val="2"/>
      <charset val="238"/>
      <scheme val="minor"/>
    </font>
    <font>
      <sz val="11"/>
      <color rgb="FF000000"/>
      <name val="Calibri"/>
      <family val="2"/>
      <charset val="238"/>
      <scheme val="minor"/>
    </font>
    <font>
      <strike/>
      <sz val="11"/>
      <color theme="1"/>
      <name val="Calibri"/>
      <family val="2"/>
      <charset val="238"/>
      <scheme val="minor"/>
    </font>
    <font>
      <b/>
      <sz val="10"/>
      <color theme="1"/>
      <name val="Calibri"/>
      <family val="2"/>
      <charset val="238"/>
    </font>
    <font>
      <b/>
      <sz val="11"/>
      <color rgb="FFFF0000"/>
      <name val="Calibri"/>
      <family val="2"/>
      <scheme val="minor"/>
    </font>
    <font>
      <sz val="9"/>
      <color indexed="81"/>
      <name val="Segoe UI"/>
      <family val="2"/>
      <charset val="238"/>
    </font>
    <font>
      <b/>
      <sz val="9"/>
      <color indexed="81"/>
      <name val="Segoe UI"/>
      <family val="2"/>
      <charset val="238"/>
    </font>
  </fonts>
  <fills count="16">
    <fill>
      <patternFill patternType="none"/>
    </fill>
    <fill>
      <patternFill patternType="gray125"/>
    </fill>
    <fill>
      <patternFill patternType="solid">
        <fgColor theme="0" tint="-4.9989318521683403E-2"/>
        <bgColor indexed="64"/>
      </patternFill>
    </fill>
    <fill>
      <patternFill patternType="solid">
        <fgColor indexed="62"/>
        <bgColor indexed="62"/>
      </patternFill>
    </fill>
    <fill>
      <patternFill patternType="solid">
        <fgColor indexed="26"/>
        <bgColor indexed="26"/>
      </patternFill>
    </fill>
    <fill>
      <patternFill patternType="solid">
        <fgColor indexed="9"/>
        <bgColor indexed="9"/>
      </patternFill>
    </fill>
    <fill>
      <patternFill patternType="solid">
        <fgColor theme="4" tint="0.79998168889431442"/>
        <bgColor indexed="64"/>
      </patternFill>
    </fill>
    <fill>
      <patternFill patternType="solid">
        <fgColor rgb="FFFFFFCC"/>
        <bgColor indexed="64"/>
      </patternFill>
    </fill>
    <fill>
      <patternFill patternType="solid">
        <fgColor theme="0"/>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indexed="62"/>
        <bgColor indexed="64"/>
      </patternFill>
    </fill>
    <fill>
      <patternFill patternType="solid">
        <fgColor indexed="26"/>
        <bgColor indexed="64"/>
      </patternFill>
    </fill>
    <fill>
      <patternFill patternType="solid">
        <fgColor indexed="49"/>
      </patternFill>
    </fill>
    <fill>
      <patternFill patternType="solid">
        <fgColor rgb="FFFFFF00"/>
        <bgColor indexed="64"/>
      </patternFill>
    </fill>
  </fills>
  <borders count="16">
    <border>
      <left/>
      <right/>
      <top/>
      <bottom/>
      <diagonal/>
    </border>
    <border>
      <left style="hair">
        <color indexed="64"/>
      </left>
      <right style="hair">
        <color indexed="64"/>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medium">
        <color indexed="64"/>
      </top>
      <bottom style="medium">
        <color indexed="64"/>
      </bottom>
      <diagonal/>
    </border>
    <border>
      <left/>
      <right/>
      <top style="medium">
        <color indexed="64"/>
      </top>
      <bottom style="medium">
        <color indexed="64"/>
      </bottom>
      <diagonal/>
    </border>
    <border>
      <left/>
      <right style="hair">
        <color indexed="64"/>
      </right>
      <top style="medium">
        <color indexed="64"/>
      </top>
      <bottom style="medium">
        <color indexed="64"/>
      </bottom>
      <diagonal/>
    </border>
    <border>
      <left style="thin">
        <color indexed="9"/>
      </left>
      <right style="thin">
        <color indexed="9"/>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18"/>
      </left>
      <right/>
      <top/>
      <bottom/>
      <diagonal/>
    </border>
    <border>
      <left style="thin">
        <color indexed="18"/>
      </left>
      <right/>
      <top style="thin">
        <color indexed="18"/>
      </top>
      <bottom style="thin">
        <color indexed="18"/>
      </bottom>
      <diagonal/>
    </border>
  </borders>
  <cellStyleXfs count="8">
    <xf numFmtId="0" fontId="0" fillId="0" borderId="0"/>
    <xf numFmtId="0" fontId="2" fillId="0" borderId="0"/>
    <xf numFmtId="0" fontId="24" fillId="0" borderId="0"/>
    <xf numFmtId="0" fontId="27" fillId="0" borderId="0"/>
    <xf numFmtId="4" fontId="41" fillId="14" borderId="13" applyNumberFormat="0" applyProtection="0">
      <alignment horizontal="left" vertical="center" indent="1" justifyLastLine="1"/>
    </xf>
    <xf numFmtId="4" fontId="41" fillId="14" borderId="13" applyNumberFormat="0" applyProtection="0">
      <alignment horizontal="left" vertical="center" indent="1" justifyLastLine="1"/>
    </xf>
    <xf numFmtId="4" fontId="41" fillId="0" borderId="13" applyNumberFormat="0" applyProtection="0">
      <alignment horizontal="right" vertical="center"/>
    </xf>
    <xf numFmtId="0" fontId="27" fillId="0" borderId="0"/>
  </cellStyleXfs>
  <cellXfs count="175">
    <xf numFmtId="0" fontId="0" fillId="0" borderId="0" xfId="0"/>
    <xf numFmtId="0" fontId="0" fillId="0" borderId="0" xfId="0" applyAlignment="1">
      <alignment horizontal="right"/>
    </xf>
    <xf numFmtId="0" fontId="5" fillId="0" borderId="0" xfId="0" applyFont="1" applyAlignment="1">
      <alignment horizontal="center" vertical="center" wrapText="1"/>
    </xf>
    <xf numFmtId="0" fontId="5" fillId="6" borderId="12" xfId="0" applyFont="1" applyFill="1" applyBorder="1" applyAlignment="1">
      <alignment horizontal="center" vertical="center" wrapText="1"/>
    </xf>
    <xf numFmtId="0" fontId="6" fillId="6" borderId="12" xfId="0" applyFont="1" applyFill="1" applyBorder="1" applyAlignment="1">
      <alignment horizontal="center" vertical="center" wrapText="1"/>
    </xf>
    <xf numFmtId="0" fontId="7" fillId="7" borderId="12" xfId="0" applyFont="1" applyFill="1" applyBorder="1" applyAlignment="1">
      <alignment horizontal="left" vertical="center" wrapText="1"/>
    </xf>
    <xf numFmtId="3" fontId="8" fillId="7" borderId="12" xfId="0" applyNumberFormat="1" applyFont="1" applyFill="1" applyBorder="1" applyAlignment="1">
      <alignment horizontal="right"/>
    </xf>
    <xf numFmtId="0" fontId="9" fillId="8" borderId="12" xfId="0" applyFont="1" applyFill="1" applyBorder="1" applyAlignment="1">
      <alignment horizontal="left" vertical="center" wrapText="1"/>
    </xf>
    <xf numFmtId="3" fontId="9" fillId="8" borderId="12" xfId="0" applyNumberFormat="1" applyFont="1" applyFill="1" applyBorder="1" applyAlignment="1">
      <alignment horizontal="right" vertical="center" wrapText="1"/>
    </xf>
    <xf numFmtId="0" fontId="10" fillId="8" borderId="12" xfId="0" applyFont="1" applyFill="1" applyBorder="1" applyAlignment="1">
      <alignment horizontal="left" vertical="center" wrapText="1"/>
    </xf>
    <xf numFmtId="3" fontId="6" fillId="0" borderId="12" xfId="0" applyNumberFormat="1" applyFont="1" applyBorder="1" applyAlignment="1">
      <alignment horizontal="right"/>
    </xf>
    <xf numFmtId="0" fontId="9" fillId="8" borderId="12" xfId="0" quotePrefix="1" applyFont="1" applyFill="1" applyBorder="1" applyAlignment="1">
      <alignment horizontal="left" vertical="center"/>
    </xf>
    <xf numFmtId="0" fontId="10" fillId="8" borderId="12" xfId="0" quotePrefix="1" applyFont="1" applyFill="1" applyBorder="1" applyAlignment="1">
      <alignment horizontal="left" vertical="center"/>
    </xf>
    <xf numFmtId="0" fontId="11" fillId="0" borderId="0" xfId="0" applyFont="1"/>
    <xf numFmtId="3" fontId="8" fillId="7" borderId="12" xfId="0" applyNumberFormat="1" applyFont="1" applyFill="1" applyBorder="1"/>
    <xf numFmtId="3" fontId="6" fillId="0" borderId="12" xfId="0" applyNumberFormat="1" applyFont="1" applyBorder="1"/>
    <xf numFmtId="0" fontId="10" fillId="8" borderId="12" xfId="0" quotePrefix="1" applyFont="1" applyFill="1" applyBorder="1" applyAlignment="1">
      <alignment horizontal="left" vertical="center" wrapText="1"/>
    </xf>
    <xf numFmtId="0" fontId="12" fillId="8" borderId="12" xfId="0" quotePrefix="1" applyFont="1" applyFill="1" applyBorder="1" applyAlignment="1">
      <alignment horizontal="left" vertical="center" wrapText="1"/>
    </xf>
    <xf numFmtId="0" fontId="10" fillId="8" borderId="12" xfId="0" applyFont="1" applyFill="1" applyBorder="1" applyAlignment="1">
      <alignment vertical="center" wrapText="1"/>
    </xf>
    <xf numFmtId="0" fontId="13" fillId="0" borderId="0" xfId="0" applyFont="1"/>
    <xf numFmtId="0" fontId="11" fillId="0" borderId="12" xfId="0" applyFont="1" applyBorder="1"/>
    <xf numFmtId="0" fontId="5" fillId="6" borderId="11" xfId="0" applyFont="1" applyFill="1" applyBorder="1" applyAlignment="1">
      <alignment horizontal="center" vertical="center" wrapText="1"/>
    </xf>
    <xf numFmtId="0" fontId="6" fillId="6" borderId="11" xfId="0" applyFont="1" applyFill="1" applyBorder="1" applyAlignment="1">
      <alignment horizontal="center" vertical="center" wrapText="1"/>
    </xf>
    <xf numFmtId="0" fontId="9" fillId="7" borderId="11" xfId="0" applyFont="1" applyFill="1" applyBorder="1" applyAlignment="1">
      <alignment horizontal="left" vertical="center" wrapText="1"/>
    </xf>
    <xf numFmtId="3" fontId="9" fillId="7" borderId="12" xfId="0" applyNumberFormat="1" applyFont="1" applyFill="1" applyBorder="1" applyAlignment="1">
      <alignment horizontal="right" vertical="center" wrapText="1"/>
    </xf>
    <xf numFmtId="0" fontId="9" fillId="8" borderId="11" xfId="0" applyFont="1" applyFill="1" applyBorder="1" applyAlignment="1">
      <alignment horizontal="left" vertical="center" wrapText="1"/>
    </xf>
    <xf numFmtId="0" fontId="14" fillId="8" borderId="11" xfId="0" quotePrefix="1" applyFont="1" applyFill="1" applyBorder="1" applyAlignment="1">
      <alignment horizontal="left" vertical="center" wrapText="1" indent="1"/>
    </xf>
    <xf numFmtId="0" fontId="14" fillId="8" borderId="11" xfId="0" applyFont="1" applyFill="1" applyBorder="1" applyAlignment="1">
      <alignment horizontal="left" vertical="center" indent="1"/>
    </xf>
    <xf numFmtId="0" fontId="15" fillId="0" borderId="12" xfId="0" applyFont="1" applyBorder="1"/>
    <xf numFmtId="0" fontId="14" fillId="8" borderId="11" xfId="0" applyFont="1" applyFill="1" applyBorder="1" applyAlignment="1">
      <alignment horizontal="left" vertical="center" wrapText="1" indent="1"/>
    </xf>
    <xf numFmtId="0" fontId="16" fillId="0" borderId="0" xfId="1" applyFont="1" applyAlignment="1">
      <alignment vertical="center"/>
    </xf>
    <xf numFmtId="0" fontId="17" fillId="2" borderId="1" xfId="1" applyFont="1" applyFill="1" applyBorder="1" applyAlignment="1">
      <alignment horizontal="left" vertical="center" wrapText="1"/>
    </xf>
    <xf numFmtId="0" fontId="17" fillId="2" borderId="4" xfId="1" applyFont="1" applyFill="1" applyBorder="1" applyAlignment="1">
      <alignment horizontal="left" vertical="center" wrapText="1"/>
    </xf>
    <xf numFmtId="0" fontId="18" fillId="0" borderId="0" xfId="1" applyFont="1" applyAlignment="1">
      <alignment vertical="center"/>
    </xf>
    <xf numFmtId="0" fontId="19" fillId="0" borderId="0" xfId="1" applyFont="1"/>
    <xf numFmtId="0" fontId="20" fillId="0" borderId="0" xfId="1" applyFont="1" applyAlignment="1">
      <alignment horizontal="center" vertical="center" wrapText="1"/>
    </xf>
    <xf numFmtId="0" fontId="20" fillId="0" borderId="0" xfId="1" applyFont="1" applyAlignment="1">
      <alignment horizontal="left" vertical="center" wrapText="1"/>
    </xf>
    <xf numFmtId="0" fontId="21" fillId="0" borderId="0" xfId="0" applyFont="1" applyAlignment="1">
      <alignment horizontal="right"/>
    </xf>
    <xf numFmtId="0" fontId="22" fillId="3" borderId="7" xfId="1" applyFont="1" applyFill="1" applyBorder="1" applyAlignment="1">
      <alignment horizontal="center" vertical="center" wrapText="1"/>
    </xf>
    <xf numFmtId="0" fontId="23" fillId="0" borderId="8" xfId="1" applyFont="1" applyBorder="1" applyAlignment="1">
      <alignment horizontal="center" vertical="center" wrapText="1"/>
    </xf>
    <xf numFmtId="0" fontId="23" fillId="0" borderId="8" xfId="1" applyFont="1" applyBorder="1" applyAlignment="1">
      <alignment horizontal="left" vertical="center" wrapText="1"/>
    </xf>
    <xf numFmtId="3" fontId="20" fillId="0" borderId="8" xfId="1" applyNumberFormat="1" applyFont="1" applyBorder="1" applyAlignment="1">
      <alignment horizontal="right" vertical="center"/>
    </xf>
    <xf numFmtId="0" fontId="23" fillId="0" borderId="8" xfId="1" applyFont="1" applyBorder="1" applyAlignment="1">
      <alignment horizontal="left" vertical="center"/>
    </xf>
    <xf numFmtId="3" fontId="20" fillId="4" borderId="8" xfId="1" applyNumberFormat="1" applyFont="1" applyFill="1" applyBorder="1" applyAlignment="1">
      <alignment horizontal="right" vertical="center" wrapText="1"/>
    </xf>
    <xf numFmtId="0" fontId="23" fillId="0" borderId="8" xfId="1" applyFont="1" applyBorder="1" applyAlignment="1">
      <alignment horizontal="center" vertical="center"/>
    </xf>
    <xf numFmtId="3" fontId="20" fillId="0" borderId="8" xfId="1" applyNumberFormat="1" applyFont="1" applyBorder="1" applyAlignment="1">
      <alignment horizontal="right" vertical="center" wrapText="1"/>
    </xf>
    <xf numFmtId="3" fontId="20" fillId="4" borderId="8" xfId="1" applyNumberFormat="1" applyFont="1" applyFill="1" applyBorder="1" applyAlignment="1">
      <alignment horizontal="right" vertical="center"/>
    </xf>
    <xf numFmtId="0" fontId="20" fillId="0" borderId="8" xfId="1" applyFont="1" applyBorder="1" applyAlignment="1">
      <alignment horizontal="left" vertical="center" wrapText="1"/>
    </xf>
    <xf numFmtId="0" fontId="20" fillId="0" borderId="8" xfId="1" quotePrefix="1" applyFont="1" applyBorder="1" applyAlignment="1">
      <alignment horizontal="left" vertical="center" wrapText="1"/>
    </xf>
    <xf numFmtId="3" fontId="20" fillId="5" borderId="8" xfId="1" applyNumberFormat="1" applyFont="1" applyFill="1" applyBorder="1" applyAlignment="1">
      <alignment horizontal="right" vertical="center"/>
    </xf>
    <xf numFmtId="0" fontId="22" fillId="3" borderId="7" xfId="1" applyFont="1" applyFill="1" applyBorder="1" applyAlignment="1">
      <alignment horizontal="left" vertical="center" wrapText="1"/>
    </xf>
    <xf numFmtId="3" fontId="22" fillId="3" borderId="7" xfId="1" applyNumberFormat="1" applyFont="1" applyFill="1" applyBorder="1" applyAlignment="1">
      <alignment horizontal="right" vertical="center"/>
    </xf>
    <xf numFmtId="0" fontId="21" fillId="0" borderId="0" xfId="0" applyFont="1"/>
    <xf numFmtId="0" fontId="9" fillId="9" borderId="12" xfId="0" applyFont="1" applyFill="1" applyBorder="1" applyAlignment="1">
      <alignment horizontal="left" vertical="center" wrapText="1"/>
    </xf>
    <xf numFmtId="3" fontId="9" fillId="9" borderId="12" xfId="0" applyNumberFormat="1" applyFont="1" applyFill="1" applyBorder="1" applyAlignment="1">
      <alignment horizontal="right" vertical="center" wrapText="1"/>
    </xf>
    <xf numFmtId="0" fontId="7" fillId="9" borderId="12" xfId="0" quotePrefix="1" applyFont="1" applyFill="1" applyBorder="1" applyAlignment="1">
      <alignment horizontal="left" vertical="center"/>
    </xf>
    <xf numFmtId="0" fontId="7" fillId="9" borderId="12" xfId="0" applyFont="1" applyFill="1" applyBorder="1" applyAlignment="1">
      <alignment horizontal="left" vertical="center" wrapText="1"/>
    </xf>
    <xf numFmtId="3" fontId="7" fillId="9" borderId="12" xfId="0" applyNumberFormat="1" applyFont="1" applyFill="1" applyBorder="1" applyAlignment="1">
      <alignment horizontal="right" vertical="center" wrapText="1"/>
    </xf>
    <xf numFmtId="3" fontId="9" fillId="9" borderId="12" xfId="0" applyNumberFormat="1" applyFont="1" applyFill="1" applyBorder="1" applyAlignment="1">
      <alignment vertical="center" wrapText="1"/>
    </xf>
    <xf numFmtId="0" fontId="9" fillId="9" borderId="12" xfId="0" applyFont="1" applyFill="1" applyBorder="1" applyAlignment="1">
      <alignment horizontal="left" vertical="center"/>
    </xf>
    <xf numFmtId="0" fontId="9" fillId="9" borderId="12" xfId="0" applyFont="1" applyFill="1" applyBorder="1" applyAlignment="1">
      <alignment vertical="center" wrapText="1"/>
    </xf>
    <xf numFmtId="0" fontId="11" fillId="10" borderId="12" xfId="0" applyFont="1" applyFill="1" applyBorder="1"/>
    <xf numFmtId="0" fontId="9" fillId="10" borderId="11" xfId="0" applyFont="1" applyFill="1" applyBorder="1" applyAlignment="1">
      <alignment horizontal="left" vertical="center" wrapText="1"/>
    </xf>
    <xf numFmtId="3" fontId="9" fillId="10" borderId="12" xfId="0" applyNumberFormat="1" applyFont="1" applyFill="1" applyBorder="1" applyAlignment="1">
      <alignment horizontal="right" vertical="center" wrapText="1"/>
    </xf>
    <xf numFmtId="0" fontId="15" fillId="10" borderId="12" xfId="0" applyFont="1" applyFill="1" applyBorder="1"/>
    <xf numFmtId="0" fontId="15" fillId="0" borderId="0" xfId="0" applyFont="1"/>
    <xf numFmtId="0" fontId="3" fillId="11" borderId="0" xfId="0" applyFont="1" applyFill="1" applyAlignment="1">
      <alignment horizontal="center" vertical="center" wrapText="1"/>
    </xf>
    <xf numFmtId="0" fontId="4" fillId="11" borderId="0" xfId="0" applyFont="1" applyFill="1" applyAlignment="1">
      <alignment horizontal="center" vertical="center" wrapText="1"/>
    </xf>
    <xf numFmtId="0" fontId="5" fillId="11" borderId="0" xfId="0" applyFont="1" applyFill="1" applyAlignment="1">
      <alignment horizontal="center" vertical="center" wrapText="1"/>
    </xf>
    <xf numFmtId="0" fontId="25" fillId="0" borderId="0" xfId="2" applyFont="1" applyAlignment="1">
      <alignment horizontal="center" vertical="center" wrapText="1"/>
    </xf>
    <xf numFmtId="0" fontId="0" fillId="0" borderId="0" xfId="0" applyAlignment="1">
      <alignment horizontal="center" vertical="center"/>
    </xf>
    <xf numFmtId="0" fontId="0" fillId="0" borderId="0" xfId="0" applyAlignment="1">
      <alignment wrapText="1"/>
    </xf>
    <xf numFmtId="0" fontId="26" fillId="12" borderId="7" xfId="2" applyFont="1" applyFill="1" applyBorder="1" applyAlignment="1">
      <alignment horizontal="center" vertical="center" wrapText="1"/>
    </xf>
    <xf numFmtId="3" fontId="5" fillId="6" borderId="11" xfId="0" applyNumberFormat="1" applyFont="1" applyFill="1" applyBorder="1" applyAlignment="1">
      <alignment horizontal="center" vertical="center" wrapText="1"/>
    </xf>
    <xf numFmtId="3" fontId="5" fillId="6" borderId="11" xfId="0" applyNumberFormat="1" applyFont="1" applyFill="1" applyBorder="1" applyAlignment="1">
      <alignment horizontal="right" vertical="center" wrapText="1"/>
    </xf>
    <xf numFmtId="0" fontId="28" fillId="13" borderId="12" xfId="3" applyFont="1" applyFill="1" applyBorder="1" applyAlignment="1">
      <alignment horizontal="center" vertical="center" wrapText="1"/>
    </xf>
    <xf numFmtId="0" fontId="28" fillId="13" borderId="12" xfId="3" applyFont="1" applyFill="1" applyBorder="1" applyAlignment="1">
      <alignment horizontal="left" vertical="center" wrapText="1"/>
    </xf>
    <xf numFmtId="3" fontId="28" fillId="13" borderId="12" xfId="3" applyNumberFormat="1" applyFont="1" applyFill="1" applyBorder="1" applyAlignment="1">
      <alignment horizontal="right" vertical="center" wrapText="1"/>
    </xf>
    <xf numFmtId="0" fontId="29" fillId="0" borderId="12" xfId="3" applyFont="1" applyBorder="1" applyAlignment="1">
      <alignment horizontal="center" vertical="center" wrapText="1"/>
    </xf>
    <xf numFmtId="0" fontId="29" fillId="0" borderId="12" xfId="3" applyFont="1" applyBorder="1" applyAlignment="1">
      <alignment horizontal="left" vertical="center" wrapText="1"/>
    </xf>
    <xf numFmtId="3" fontId="29" fillId="0" borderId="12" xfId="3" applyNumberFormat="1" applyFont="1" applyBorder="1" applyAlignment="1" applyProtection="1">
      <alignment horizontal="right" vertical="center" wrapText="1"/>
      <protection locked="0"/>
    </xf>
    <xf numFmtId="3" fontId="28" fillId="13" borderId="12" xfId="3" applyNumberFormat="1" applyFont="1" applyFill="1" applyBorder="1" applyAlignment="1">
      <alignment vertical="center" wrapText="1"/>
    </xf>
    <xf numFmtId="3" fontId="29" fillId="10" borderId="12" xfId="3" applyNumberFormat="1" applyFont="1" applyFill="1" applyBorder="1" applyAlignment="1" applyProtection="1">
      <alignment horizontal="right" vertical="center" wrapText="1"/>
      <protection locked="0"/>
    </xf>
    <xf numFmtId="0" fontId="30" fillId="0" borderId="0" xfId="0" applyFont="1" applyAlignment="1">
      <alignment horizontal="center" vertical="center" wrapText="1"/>
    </xf>
    <xf numFmtId="0" fontId="32" fillId="6" borderId="12" xfId="0" applyFont="1" applyFill="1" applyBorder="1" applyAlignment="1">
      <alignment horizontal="center" vertical="center" wrapText="1"/>
    </xf>
    <xf numFmtId="0" fontId="33" fillId="6" borderId="12" xfId="0" applyFont="1" applyFill="1" applyBorder="1" applyAlignment="1">
      <alignment horizontal="center" vertical="center" wrapText="1"/>
    </xf>
    <xf numFmtId="0" fontId="34" fillId="8" borderId="12" xfId="0" applyFont="1" applyFill="1" applyBorder="1" applyAlignment="1">
      <alignment horizontal="left" vertical="center" wrapText="1"/>
    </xf>
    <xf numFmtId="3" fontId="32" fillId="8" borderId="12" xfId="0" applyNumberFormat="1" applyFont="1" applyFill="1" applyBorder="1" applyAlignment="1">
      <alignment horizontal="right"/>
    </xf>
    <xf numFmtId="0" fontId="35" fillId="8" borderId="12" xfId="0" applyFont="1" applyFill="1" applyBorder="1" applyAlignment="1">
      <alignment horizontal="left" vertical="center" wrapText="1"/>
    </xf>
    <xf numFmtId="0" fontId="34" fillId="8" borderId="12" xfId="0" applyFont="1" applyFill="1" applyBorder="1" applyAlignment="1">
      <alignment horizontal="left" vertical="center"/>
    </xf>
    <xf numFmtId="0" fontId="34" fillId="8" borderId="12" xfId="0" applyFont="1" applyFill="1" applyBorder="1" applyAlignment="1">
      <alignment vertical="center" wrapText="1"/>
    </xf>
    <xf numFmtId="0" fontId="35" fillId="8" borderId="12" xfId="0" applyFont="1" applyFill="1" applyBorder="1" applyAlignment="1">
      <alignment vertical="center" wrapText="1"/>
    </xf>
    <xf numFmtId="0" fontId="32" fillId="6" borderId="11" xfId="0" applyFont="1" applyFill="1" applyBorder="1" applyAlignment="1">
      <alignment horizontal="center" vertical="center" wrapText="1"/>
    </xf>
    <xf numFmtId="0" fontId="33" fillId="6" borderId="11" xfId="0" applyFont="1" applyFill="1" applyBorder="1" applyAlignment="1">
      <alignment horizontal="center" vertical="center" wrapText="1"/>
    </xf>
    <xf numFmtId="0" fontId="36" fillId="0" borderId="0" xfId="0" applyFont="1" applyAlignment="1">
      <alignment vertical="center" wrapText="1"/>
    </xf>
    <xf numFmtId="0" fontId="27" fillId="0" borderId="0" xfId="0" applyFont="1" applyAlignment="1">
      <alignment vertical="center" wrapText="1"/>
    </xf>
    <xf numFmtId="0" fontId="37" fillId="0" borderId="0" xfId="0" applyFont="1" applyAlignment="1">
      <alignment wrapText="1"/>
    </xf>
    <xf numFmtId="0" fontId="37" fillId="0" borderId="0" xfId="0" applyFont="1" applyAlignment="1">
      <alignment vertical="center" wrapText="1"/>
    </xf>
    <xf numFmtId="0" fontId="38" fillId="0" borderId="0" xfId="0" applyFont="1"/>
    <xf numFmtId="0" fontId="1" fillId="0" borderId="0" xfId="0" applyFont="1"/>
    <xf numFmtId="0" fontId="34" fillId="0" borderId="12" xfId="0" applyFont="1" applyBorder="1" applyAlignment="1">
      <alignment horizontal="left" vertical="center" wrapText="1"/>
    </xf>
    <xf numFmtId="3" fontId="27" fillId="0" borderId="12" xfId="0" applyNumberFormat="1" applyFont="1" applyBorder="1" applyAlignment="1">
      <alignment horizontal="right"/>
    </xf>
    <xf numFmtId="0" fontId="9" fillId="0" borderId="12" xfId="0" applyFont="1" applyBorder="1" applyAlignment="1">
      <alignment horizontal="left" vertical="center" wrapText="1"/>
    </xf>
    <xf numFmtId="3" fontId="32" fillId="0" borderId="12" xfId="0" applyNumberFormat="1" applyFont="1" applyBorder="1" applyAlignment="1">
      <alignment horizontal="right"/>
    </xf>
    <xf numFmtId="3" fontId="0" fillId="0" borderId="12" xfId="0" applyNumberFormat="1" applyBorder="1"/>
    <xf numFmtId="0" fontId="40" fillId="0" borderId="0" xfId="0" applyFont="1" applyAlignment="1">
      <alignment vertical="top"/>
    </xf>
    <xf numFmtId="4" fontId="0" fillId="0" borderId="0" xfId="0" applyNumberFormat="1"/>
    <xf numFmtId="4" fontId="0" fillId="0" borderId="0" xfId="0" applyNumberFormat="1" applyAlignment="1">
      <alignment horizontal="left"/>
    </xf>
    <xf numFmtId="3" fontId="42" fillId="12" borderId="13" xfId="4" quotePrefix="1" applyNumberFormat="1" applyFont="1" applyFill="1" applyAlignment="1">
      <alignment horizontal="center" vertical="center" wrapText="1" justifyLastLine="1"/>
    </xf>
    <xf numFmtId="0" fontId="43" fillId="12" borderId="13" xfId="5" quotePrefix="1" applyNumberFormat="1" applyFont="1" applyFill="1" applyProtection="1">
      <alignment horizontal="left" vertical="center" indent="1" justifyLastLine="1"/>
    </xf>
    <xf numFmtId="0" fontId="43" fillId="12" borderId="0" xfId="5" quotePrefix="1" applyNumberFormat="1" applyFont="1" applyFill="1" applyBorder="1" applyProtection="1">
      <alignment horizontal="left" vertical="center" indent="1" justifyLastLine="1"/>
    </xf>
    <xf numFmtId="0" fontId="44" fillId="3" borderId="7" xfId="1" applyFont="1" applyFill="1" applyBorder="1" applyAlignment="1">
      <alignment horizontal="center" vertical="center" wrapText="1"/>
    </xf>
    <xf numFmtId="0" fontId="44" fillId="3" borderId="13" xfId="1" applyFont="1" applyFill="1" applyBorder="1" applyAlignment="1">
      <alignment horizontal="center" vertical="center" wrapText="1"/>
    </xf>
    <xf numFmtId="0" fontId="44" fillId="3" borderId="0" xfId="1" applyFont="1" applyFill="1" applyAlignment="1">
      <alignment horizontal="center" vertical="center" wrapText="1"/>
    </xf>
    <xf numFmtId="4" fontId="43" fillId="12" borderId="14" xfId="4" applyNumberFormat="1" applyFont="1" applyFill="1" applyBorder="1" applyAlignment="1" applyProtection="1">
      <alignment horizontal="center" vertical="center" wrapText="1" justifyLastLine="1"/>
    </xf>
    <xf numFmtId="4" fontId="43" fillId="12" borderId="0" xfId="4" applyNumberFormat="1" applyFont="1" applyFill="1" applyBorder="1" applyAlignment="1" applyProtection="1">
      <alignment horizontal="center" vertical="center" wrapText="1" justifyLastLine="1"/>
    </xf>
    <xf numFmtId="3" fontId="45" fillId="0" borderId="13" xfId="6" applyNumberFormat="1" applyFont="1" applyAlignment="1" applyProtection="1">
      <alignment horizontal="center" vertical="center"/>
      <protection locked="0"/>
    </xf>
    <xf numFmtId="0" fontId="45" fillId="2" borderId="13" xfId="4" quotePrefix="1" applyNumberFormat="1" applyFont="1" applyFill="1" applyProtection="1">
      <alignment horizontal="left" vertical="center" indent="1" justifyLastLine="1"/>
    </xf>
    <xf numFmtId="0" fontId="45" fillId="0" borderId="13" xfId="6" applyNumberFormat="1" applyFont="1" applyProtection="1">
      <alignment horizontal="right" vertical="center"/>
      <protection locked="0"/>
    </xf>
    <xf numFmtId="0" fontId="45" fillId="0" borderId="13" xfId="6" applyNumberFormat="1" applyFont="1" applyAlignment="1" applyProtection="1">
      <alignment horizontal="center" vertical="center"/>
      <protection locked="0"/>
    </xf>
    <xf numFmtId="3" fontId="45" fillId="0" borderId="13" xfId="6" applyNumberFormat="1" applyFont="1" applyProtection="1">
      <alignment horizontal="right" vertical="center"/>
      <protection locked="0"/>
    </xf>
    <xf numFmtId="14" fontId="45" fillId="0" borderId="13" xfId="6" applyNumberFormat="1" applyFont="1" applyProtection="1">
      <alignment horizontal="right" vertical="center"/>
      <protection locked="0"/>
    </xf>
    <xf numFmtId="0" fontId="45" fillId="0" borderId="13" xfId="6" applyNumberFormat="1" applyFont="1" applyAlignment="1" applyProtection="1">
      <alignment horizontal="left" vertical="center"/>
      <protection locked="0"/>
    </xf>
    <xf numFmtId="0" fontId="46" fillId="8" borderId="13" xfId="4" quotePrefix="1" applyNumberFormat="1" applyFont="1" applyFill="1" applyAlignment="1" applyProtection="1">
      <alignment horizontal="center" vertical="center" justifyLastLine="1"/>
      <protection locked="0"/>
    </xf>
    <xf numFmtId="0" fontId="47" fillId="8" borderId="0" xfId="0" applyFont="1" applyFill="1"/>
    <xf numFmtId="0" fontId="47" fillId="0" borderId="0" xfId="0" applyFont="1"/>
    <xf numFmtId="0" fontId="0" fillId="15" borderId="0" xfId="0" applyFill="1"/>
    <xf numFmtId="0" fontId="48" fillId="15" borderId="0" xfId="0" applyFont="1" applyFill="1"/>
    <xf numFmtId="0" fontId="49" fillId="15" borderId="0" xfId="0" applyFont="1" applyFill="1"/>
    <xf numFmtId="0" fontId="50" fillId="0" borderId="12" xfId="7" applyFont="1" applyBorder="1" applyAlignment="1">
      <alignment horizontal="left" vertical="center"/>
    </xf>
    <xf numFmtId="0" fontId="45" fillId="0" borderId="13" xfId="4" quotePrefix="1" applyNumberFormat="1" applyFont="1" applyFill="1" applyAlignment="1" applyProtection="1">
      <alignment horizontal="center" vertical="center" justifyLastLine="1"/>
      <protection locked="0"/>
    </xf>
    <xf numFmtId="0" fontId="45" fillId="0" borderId="12" xfId="4" quotePrefix="1" applyNumberFormat="1" applyFont="1" applyFill="1" applyBorder="1" applyAlignment="1" applyProtection="1">
      <alignment horizontal="right" vertical="center" justifyLastLine="1"/>
      <protection locked="0"/>
    </xf>
    <xf numFmtId="0" fontId="45" fillId="0" borderId="12" xfId="4" quotePrefix="1" applyNumberFormat="1" applyFont="1" applyFill="1" applyBorder="1" applyAlignment="1" applyProtection="1">
      <alignment horizontal="center" vertical="center" justifyLastLine="1"/>
      <protection locked="0"/>
    </xf>
    <xf numFmtId="0" fontId="45" fillId="0" borderId="15" xfId="6" applyNumberFormat="1" applyFont="1" applyBorder="1" applyProtection="1">
      <alignment horizontal="right" vertical="center"/>
      <protection locked="0"/>
    </xf>
    <xf numFmtId="0" fontId="46" fillId="8" borderId="0" xfId="4" quotePrefix="1" applyNumberFormat="1" applyFont="1" applyFill="1" applyBorder="1" applyAlignment="1" applyProtection="1">
      <alignment horizontal="left" vertical="center" justifyLastLine="1"/>
      <protection locked="0"/>
    </xf>
    <xf numFmtId="3" fontId="7" fillId="8" borderId="12" xfId="0" applyNumberFormat="1" applyFont="1" applyFill="1" applyBorder="1" applyAlignment="1">
      <alignment horizontal="right" vertical="center" wrapText="1"/>
    </xf>
    <xf numFmtId="3" fontId="0" fillId="0" borderId="0" xfId="0" applyNumberFormat="1"/>
    <xf numFmtId="3" fontId="37" fillId="0" borderId="0" xfId="0" applyNumberFormat="1" applyFont="1"/>
    <xf numFmtId="3" fontId="12" fillId="0" borderId="12" xfId="0" applyNumberFormat="1" applyFont="1" applyBorder="1" applyAlignment="1">
      <alignment horizontal="right"/>
    </xf>
    <xf numFmtId="3" fontId="12" fillId="0" borderId="12" xfId="0" applyNumberFormat="1" applyFont="1" applyBorder="1"/>
    <xf numFmtId="3" fontId="51" fillId="9" borderId="12" xfId="0" applyNumberFormat="1" applyFont="1" applyFill="1" applyBorder="1" applyAlignment="1">
      <alignment vertical="center" wrapText="1"/>
    </xf>
    <xf numFmtId="3" fontId="20" fillId="8" borderId="8" xfId="1" applyNumberFormat="1" applyFont="1" applyFill="1" applyBorder="1" applyAlignment="1">
      <alignment horizontal="right" vertical="center"/>
    </xf>
    <xf numFmtId="3" fontId="21" fillId="0" borderId="0" xfId="0" applyNumberFormat="1" applyFont="1"/>
    <xf numFmtId="3" fontId="45" fillId="8" borderId="13" xfId="6" applyNumberFormat="1" applyFont="1" applyFill="1" applyProtection="1">
      <alignment horizontal="right" vertical="center"/>
      <protection locked="0"/>
    </xf>
    <xf numFmtId="3" fontId="6" fillId="10" borderId="12" xfId="0" applyNumberFormat="1" applyFont="1" applyFill="1" applyBorder="1"/>
    <xf numFmtId="0" fontId="0" fillId="8" borderId="12" xfId="0" applyFill="1" applyBorder="1"/>
    <xf numFmtId="4" fontId="0" fillId="8" borderId="12" xfId="0" applyNumberFormat="1" applyFill="1" applyBorder="1"/>
    <xf numFmtId="4" fontId="47" fillId="8" borderId="12" xfId="0" applyNumberFormat="1" applyFont="1" applyFill="1" applyBorder="1"/>
    <xf numFmtId="0" fontId="0" fillId="0" borderId="12" xfId="0" applyBorder="1"/>
    <xf numFmtId="0" fontId="0" fillId="11" borderId="12" xfId="0" applyFill="1" applyBorder="1"/>
    <xf numFmtId="4" fontId="0" fillId="11" borderId="12" xfId="0" applyNumberFormat="1" applyFill="1" applyBorder="1"/>
    <xf numFmtId="0" fontId="11" fillId="6" borderId="12" xfId="0" applyFont="1" applyFill="1" applyBorder="1"/>
    <xf numFmtId="0" fontId="20" fillId="0" borderId="0" xfId="1" applyFont="1" applyAlignment="1">
      <alignment horizontal="center" vertical="center" wrapText="1"/>
    </xf>
    <xf numFmtId="0" fontId="19" fillId="0" borderId="0" xfId="1" applyFont="1"/>
    <xf numFmtId="0" fontId="17" fillId="0" borderId="2" xfId="1" applyFont="1" applyBorder="1" applyAlignment="1" applyProtection="1">
      <alignment horizontal="center" vertical="center" wrapText="1"/>
      <protection locked="0"/>
    </xf>
    <xf numFmtId="0" fontId="17" fillId="0" borderId="3" xfId="1" applyFont="1" applyBorder="1" applyAlignment="1" applyProtection="1">
      <alignment horizontal="center" vertical="center" wrapText="1"/>
      <protection locked="0"/>
    </xf>
    <xf numFmtId="0" fontId="17" fillId="0" borderId="5" xfId="1" applyFont="1" applyBorder="1" applyAlignment="1" applyProtection="1">
      <alignment horizontal="left" vertical="center" wrapText="1"/>
      <protection locked="0"/>
    </xf>
    <xf numFmtId="0" fontId="17" fillId="0" borderId="6" xfId="1" applyFont="1" applyBorder="1" applyAlignment="1" applyProtection="1">
      <alignment horizontal="left" vertical="center" wrapText="1"/>
      <protection locked="0"/>
    </xf>
    <xf numFmtId="0" fontId="5" fillId="6" borderId="9" xfId="0" applyFont="1" applyFill="1" applyBorder="1" applyAlignment="1">
      <alignment horizontal="center" vertical="center" wrapText="1"/>
    </xf>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6" fillId="6" borderId="9" xfId="0" applyFont="1" applyFill="1" applyBorder="1" applyAlignment="1">
      <alignment horizontal="center" vertical="center" wrapText="1"/>
    </xf>
    <xf numFmtId="0" fontId="6" fillId="6" borderId="10" xfId="0" applyFont="1" applyFill="1" applyBorder="1" applyAlignment="1">
      <alignment horizontal="center" vertical="center" wrapText="1"/>
    </xf>
    <xf numFmtId="0" fontId="6" fillId="6" borderId="11" xfId="0" applyFont="1" applyFill="1" applyBorder="1" applyAlignment="1">
      <alignment horizontal="center" vertical="center" wrapText="1"/>
    </xf>
    <xf numFmtId="0" fontId="4" fillId="11" borderId="0" xfId="0" applyFont="1" applyFill="1" applyAlignment="1">
      <alignment horizontal="center" vertical="center" wrapText="1"/>
    </xf>
    <xf numFmtId="0" fontId="4" fillId="0" borderId="0" xfId="0" applyFont="1" applyAlignment="1">
      <alignment horizontal="center" vertical="center" wrapText="1"/>
    </xf>
    <xf numFmtId="0" fontId="39" fillId="0" borderId="0" xfId="0" applyFont="1"/>
    <xf numFmtId="0" fontId="25" fillId="0" borderId="0" xfId="2" applyFont="1" applyAlignment="1">
      <alignment horizontal="center" vertical="center" wrapText="1"/>
    </xf>
    <xf numFmtId="0" fontId="31" fillId="0" borderId="0" xfId="0" applyFont="1" applyAlignment="1">
      <alignment horizontal="center" vertical="center" wrapText="1"/>
    </xf>
    <xf numFmtId="0" fontId="32" fillId="6" borderId="9" xfId="0" applyFont="1" applyFill="1" applyBorder="1" applyAlignment="1">
      <alignment horizontal="center" vertical="center" wrapText="1"/>
    </xf>
    <xf numFmtId="0" fontId="32" fillId="6" borderId="10" xfId="0" applyFont="1" applyFill="1" applyBorder="1" applyAlignment="1">
      <alignment horizontal="center" vertical="center" wrapText="1"/>
    </xf>
    <xf numFmtId="0" fontId="32" fillId="6" borderId="11" xfId="0" applyFont="1" applyFill="1" applyBorder="1" applyAlignment="1">
      <alignment horizontal="center" vertical="center" wrapText="1"/>
    </xf>
    <xf numFmtId="0" fontId="33" fillId="6" borderId="9" xfId="0" applyFont="1" applyFill="1" applyBorder="1" applyAlignment="1">
      <alignment horizontal="center" vertical="center" wrapText="1"/>
    </xf>
    <xf numFmtId="0" fontId="33" fillId="6" borderId="10" xfId="0" applyFont="1" applyFill="1" applyBorder="1" applyAlignment="1">
      <alignment horizontal="center" vertical="center" wrapText="1"/>
    </xf>
    <xf numFmtId="0" fontId="33" fillId="6" borderId="11" xfId="0" applyFont="1" applyFill="1" applyBorder="1" applyAlignment="1">
      <alignment horizontal="center" vertical="center" wrapText="1"/>
    </xf>
  </cellXfs>
  <cellStyles count="8">
    <cellStyle name="Normal 2" xfId="2" xr:uid="{48D9F9D7-BED2-4B51-851C-D1869EB0B9B8}"/>
    <cellStyle name="Normal 6" xfId="1" xr:uid="{240DDB8A-855C-407F-8B41-5D691A2EEAEB}"/>
    <cellStyle name="Normalno" xfId="0" builtinId="0"/>
    <cellStyle name="Obično_List4" xfId="7" xr:uid="{0CFD74C5-3E93-4B66-961A-60587FA8F0E8}"/>
    <cellStyle name="Obično_List7" xfId="3" xr:uid="{25E4D054-7D3C-4482-8B39-B3C90A974472}"/>
    <cellStyle name="SAPBEXchaText" xfId="5" xr:uid="{5755205D-AF88-42B2-AE18-2C175FC97612}"/>
    <cellStyle name="SAPBEXstdData" xfId="6" xr:uid="{2A0A858C-3DD6-4510-99F2-2D2A4838B62C}"/>
    <cellStyle name="SAPBEXstdItem" xfId="4" xr:uid="{92F60DF9-C425-4500-A135-FFF9D35A35C4}"/>
  </cellStyles>
  <dxfs count="3">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Korisnik/Desktop/r+o%20Privitak%20-%20Izmjene%20i%20dopune%20financijskog%20plana%20za%202025_.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ĆI DIO"/>
      <sheetName val="Unos prihoda i primitaka"/>
      <sheetName val="Unos rashoda i izdataka"/>
      <sheetName val="Unos rashoda P4"/>
      <sheetName val="Unos prijenosa"/>
      <sheetName val="A.1 PRIHODI I RASHODI EK"/>
      <sheetName val="A.2 PRIHODI I RASHODI IF"/>
      <sheetName val="A.3 RASHODI FUNK"/>
      <sheetName val="B.1 RAČUN FINANC EK"/>
      <sheetName val="B.2 RAČUN FINANC IF"/>
      <sheetName val="AKT"/>
      <sheetName val="p4"/>
      <sheetName val="prihodi"/>
      <sheetName val="KORISNICI DP"/>
    </sheetNames>
    <sheetDataSet>
      <sheetData sheetId="0"/>
      <sheetData sheetId="1">
        <row r="3">
          <cell r="G3">
            <v>3864825</v>
          </cell>
        </row>
      </sheetData>
      <sheetData sheetId="2">
        <row r="3">
          <cell r="J3">
            <v>1802967</v>
          </cell>
        </row>
      </sheetData>
      <sheetData sheetId="3">
        <row r="3">
          <cell r="H3">
            <v>21687</v>
          </cell>
        </row>
      </sheetData>
      <sheetData sheetId="4"/>
      <sheetData sheetId="5"/>
      <sheetData sheetId="6"/>
      <sheetData sheetId="7">
        <row r="7">
          <cell r="A7">
            <v>11</v>
          </cell>
        </row>
      </sheetData>
      <sheetData sheetId="8">
        <row r="10">
          <cell r="D10">
            <v>0</v>
          </cell>
          <cell r="E10">
            <v>0</v>
          </cell>
          <cell r="F10">
            <v>0</v>
          </cell>
        </row>
        <row r="15">
          <cell r="D15">
            <v>0</v>
          </cell>
        </row>
      </sheetData>
      <sheetData sheetId="9"/>
      <sheetData sheetId="10">
        <row r="4">
          <cell r="E4" t="str">
            <v>A557043</v>
          </cell>
          <cell r="F4" t="str">
            <v>NACIONALNO VIJEĆE ZA ODGOJ I OBRAZOVANJE</v>
          </cell>
          <cell r="G4" t="str">
            <v>0970</v>
          </cell>
        </row>
        <row r="5">
          <cell r="E5" t="str">
            <v>A558047</v>
          </cell>
          <cell r="F5" t="str">
            <v>POLITIKA ZA MLADE</v>
          </cell>
          <cell r="G5" t="str">
            <v>1040</v>
          </cell>
        </row>
        <row r="6">
          <cell r="E6" t="str">
            <v>A558053</v>
          </cell>
          <cell r="F6" t="str">
            <v>POTPORA ZA PROGRAME USMJERENE MLADIMA</v>
          </cell>
          <cell r="G6" t="str">
            <v>1040</v>
          </cell>
        </row>
        <row r="7">
          <cell r="E7" t="str">
            <v>A577000</v>
          </cell>
          <cell r="F7" t="str">
            <v>ADMINISTRACIJA I UPRAVLJANJE</v>
          </cell>
          <cell r="G7" t="str">
            <v>0970</v>
          </cell>
        </row>
        <row r="8">
          <cell r="E8" t="str">
            <v>A577000</v>
          </cell>
          <cell r="F8" t="str">
            <v>ADMINISTRACIJA I UPRAVLJANJE</v>
          </cell>
          <cell r="G8" t="str">
            <v>0980</v>
          </cell>
        </row>
        <row r="9">
          <cell r="E9" t="str">
            <v>A577004</v>
          </cell>
          <cell r="F9" t="str">
            <v>PROVEDBA KURIKULARNE REFORME</v>
          </cell>
          <cell r="G9" t="str">
            <v>0970</v>
          </cell>
        </row>
        <row r="10">
          <cell r="E10" t="str">
            <v>A577012</v>
          </cell>
          <cell r="F10" t="str">
            <v>OBRAZOVANJE DJECE HRVATSKIH GRAĐANA U INOZEMSTVU</v>
          </cell>
          <cell r="G10" t="str">
            <v>0970</v>
          </cell>
        </row>
        <row r="11">
          <cell r="E11" t="str">
            <v>A577015</v>
          </cell>
          <cell r="F11" t="str">
            <v>DRŽAVNE NAGRADE ZA IZUZETNE REZULTATE U OBRAZOVANJU I TEHNIČKOJ KULTURI</v>
          </cell>
          <cell r="G11" t="str">
            <v>0942</v>
          </cell>
        </row>
        <row r="12">
          <cell r="E12" t="str">
            <v>A577016</v>
          </cell>
          <cell r="F12" t="str">
            <v>PREVENCIJA NASILJA I OVISNOSTI</v>
          </cell>
          <cell r="G12" t="str">
            <v>0912</v>
          </cell>
        </row>
        <row r="13">
          <cell r="E13" t="str">
            <v>A577028</v>
          </cell>
          <cell r="F13" t="str">
            <v>POTICAJI HRVATSKOJ ZAJEDNICI TEHNIČKE KULTURE</v>
          </cell>
          <cell r="G13" t="str">
            <v>0820</v>
          </cell>
        </row>
        <row r="14">
          <cell r="E14" t="str">
            <v>A577124</v>
          </cell>
          <cell r="F14" t="str">
            <v>HRVATSKA NASTAVA U INOZEMSTVU</v>
          </cell>
          <cell r="G14" t="str">
            <v>0970</v>
          </cell>
        </row>
        <row r="15">
          <cell r="E15" t="str">
            <v>A577130</v>
          </cell>
          <cell r="F15" t="str">
            <v>POTICAJI UDRUGAMA ZA IZVANINSTITUCIONALNI ODGOJ I OBRAZOVANJE DJECE I MLADIH</v>
          </cell>
          <cell r="G15" t="str">
            <v>0970</v>
          </cell>
        </row>
        <row r="16">
          <cell r="E16" t="str">
            <v>A577131</v>
          </cell>
          <cell r="F16" t="str">
            <v>POTICAJI OBRAZOVANJA NACIONALNIH MANJINA</v>
          </cell>
          <cell r="G16" t="str">
            <v>0970</v>
          </cell>
        </row>
        <row r="17">
          <cell r="E17" t="str">
            <v>A577132</v>
          </cell>
          <cell r="F17" t="str">
            <v>POTICANJE MEĐUNARODNE OBRAZOVNE SURADNJE ŠKOLA</v>
          </cell>
          <cell r="G17" t="str">
            <v>0970</v>
          </cell>
        </row>
        <row r="18">
          <cell r="E18" t="str">
            <v>A577133</v>
          </cell>
          <cell r="F18" t="str">
            <v>POTICANJE PROGRAMA RADA S DAROVITIM UČENICIMA I STUDENTIMA</v>
          </cell>
          <cell r="G18" t="str">
            <v>0912</v>
          </cell>
        </row>
        <row r="19">
          <cell r="E19" t="str">
            <v>A577137</v>
          </cell>
          <cell r="F19" t="str">
            <v>POSEBNI PROGRAMI OBRAZOVANJA ZA PROVOĐENJE PROGRAMA NACIONALNIH MANJINA</v>
          </cell>
          <cell r="G19" t="str">
            <v>0970</v>
          </cell>
        </row>
        <row r="20">
          <cell r="E20" t="str">
            <v>A578041</v>
          </cell>
          <cell r="F20" t="str">
            <v>POMOĆNICI U NASTAVI ZA DJECU S TEŠKOĆAMA U RAZVOJU</v>
          </cell>
          <cell r="G20" t="str">
            <v>0970</v>
          </cell>
        </row>
        <row r="21">
          <cell r="E21" t="str">
            <v>A578042</v>
          </cell>
          <cell r="F21" t="str">
            <v>OSIGURANJE UČENIKA I STUDENATA NA PRAKTIČNOJ NASTAVI I STRUČNOJ PRAKSI</v>
          </cell>
          <cell r="G21" t="str">
            <v>0980</v>
          </cell>
        </row>
        <row r="22">
          <cell r="E22" t="str">
            <v>A578045</v>
          </cell>
          <cell r="F22" t="str">
            <v>SUFINANCIRANJE NASTAVNIH MATERIJALA I OPREME ZA UČENIKE OSNOVNIH I SREDNJIH ŠKOLA</v>
          </cell>
          <cell r="G22" t="str">
            <v>0970</v>
          </cell>
        </row>
        <row r="23">
          <cell r="E23" t="str">
            <v>A578059</v>
          </cell>
          <cell r="F23" t="str">
            <v>EUROPSKA MREŽA ŠKOLA - EUROPEAN SCHOOLNET</v>
          </cell>
          <cell r="G23" t="str">
            <v>0970</v>
          </cell>
        </row>
        <row r="24">
          <cell r="E24" t="str">
            <v>A578065</v>
          </cell>
          <cell r="F24" t="str">
            <v>ERASMUS+ PROJEKT BAQUAL - BOLJE AKADEMSKE KVALIFIKACIJE KROZ OSIGURAVANJE KVALITETE</v>
          </cell>
          <cell r="G24" t="str">
            <v>0970</v>
          </cell>
        </row>
        <row r="25">
          <cell r="E25" t="str">
            <v>A578066</v>
          </cell>
          <cell r="F25" t="str">
            <v>ERASMUS PLUS - PROJEKT PROFFORMANCE - RAZVOJ SUSTAVA OCJENJIVANJA RADA I NAGRAĐIVANJA PROFESORA NA VISOKIM UČILIŠTIMA</v>
          </cell>
          <cell r="G25" t="str">
            <v>0970</v>
          </cell>
        </row>
        <row r="26">
          <cell r="E26" t="str">
            <v>A579004</v>
          </cell>
          <cell r="F26" t="str">
            <v>POTICANJE IZVANNASTAVNIH AKTIVNOSTI U OŠ</v>
          </cell>
          <cell r="G26" t="str">
            <v>0970</v>
          </cell>
        </row>
        <row r="27">
          <cell r="E27" t="str">
            <v>A579072</v>
          </cell>
          <cell r="F27" t="str">
            <v>POTPORA UČENICIMA RASELJENIMA IZ UKRAJINE</v>
          </cell>
          <cell r="G27" t="str">
            <v>0970</v>
          </cell>
        </row>
        <row r="28">
          <cell r="E28" t="str">
            <v>A580003</v>
          </cell>
          <cell r="F28" t="str">
            <v>POTICANJE IZVANNASTAVNIH AKTIVNOSTI U SREDNJIM ŠKOLAMA I VISOKOŠKOLSKOM OBRAZOVANJU</v>
          </cell>
          <cell r="G28" t="str">
            <v>0922</v>
          </cell>
        </row>
        <row r="29">
          <cell r="E29" t="str">
            <v>A676065</v>
          </cell>
          <cell r="F29" t="str">
            <v>ERASMUS+ PROJEKT BWSE FORWARD - BOLONJA OČIMA ZAINTERESIRANIH DIONIKA ZA SNAŽNIJU BUDUĆNOST BOLONJSKOG PROCESA</v>
          </cell>
          <cell r="G29" t="str">
            <v>0970</v>
          </cell>
        </row>
        <row r="30">
          <cell r="E30" t="str">
            <v>A676070</v>
          </cell>
          <cell r="F30" t="str">
            <v>ERASMUS+ EUROPSKO ISTRAŽIVANJE PRAĆENJA OSOBA S DIPLOMOM (GT-HRVATSKA)</v>
          </cell>
          <cell r="G30" t="str">
            <v>0970</v>
          </cell>
        </row>
        <row r="31">
          <cell r="E31" t="str">
            <v>A676072</v>
          </cell>
          <cell r="F31" t="str">
            <v>ERASMUS PLUS - PROJEKTI</v>
          </cell>
          <cell r="G31" t="str">
            <v>0970</v>
          </cell>
        </row>
        <row r="32">
          <cell r="E32" t="str">
            <v>A679008</v>
          </cell>
          <cell r="F32" t="str">
            <v>PROGRAM RAZVOJNE SURADNJE</v>
          </cell>
          <cell r="G32" t="str">
            <v>0970</v>
          </cell>
        </row>
        <row r="33">
          <cell r="E33" t="str">
            <v>A679009</v>
          </cell>
          <cell r="F33" t="str">
            <v>REDOVNA DJELATNOST LEKTORATA</v>
          </cell>
          <cell r="G33" t="str">
            <v>0970</v>
          </cell>
        </row>
        <row r="34">
          <cell r="E34" t="str">
            <v>A679047</v>
          </cell>
          <cell r="F34" t="str">
            <v>MEĐUNARODNA SURADNJA I EUROPSKI POSLOVI</v>
          </cell>
          <cell r="G34" t="str">
            <v>0150</v>
          </cell>
        </row>
        <row r="35">
          <cell r="E35" t="str">
            <v>A733049</v>
          </cell>
          <cell r="F35" t="str">
            <v>EUROPSKA AGENCIJA ZA POSEBNE POTREBE I INKLUZIVNO OBRAZOVANJE</v>
          </cell>
          <cell r="G35" t="str">
            <v>0970</v>
          </cell>
        </row>
        <row r="36">
          <cell r="E36" t="str">
            <v>A733051</v>
          </cell>
          <cell r="F36" t="str">
            <v>PROGRAMI IZRADE UDŽBENIKA ZA SLIJEPE I SLABOVIDNE UČENIKE I STUDENTE</v>
          </cell>
          <cell r="G36" t="str">
            <v>0970</v>
          </cell>
        </row>
        <row r="37">
          <cell r="E37" t="str">
            <v>A733064</v>
          </cell>
          <cell r="F37" t="str">
            <v>ERASMUS+ INTERDISCIPLINARNI STEM PRISTUP SVEMU OKO NAS - STE(A)M IT</v>
          </cell>
          <cell r="G37" t="str">
            <v>0970</v>
          </cell>
        </row>
        <row r="38">
          <cell r="E38" t="str">
            <v>A733066</v>
          </cell>
          <cell r="F38" t="str">
            <v>ERASMUS PLUS - OSNAŽIVANJE NASTAVNIKA DILJEM EUROPE - KA3 - HAND IN HAND</v>
          </cell>
          <cell r="G38" t="str">
            <v>0970</v>
          </cell>
        </row>
        <row r="39">
          <cell r="E39" t="str">
            <v>A767002</v>
          </cell>
          <cell r="F39" t="str">
            <v>IZRADA DEFICITARNIH UDŽBENIKA U ŠKOLSTVU</v>
          </cell>
          <cell r="G39" t="str">
            <v>0970</v>
          </cell>
        </row>
        <row r="40">
          <cell r="E40" t="str">
            <v>A767003</v>
          </cell>
          <cell r="F40" t="str">
            <v>SREDNJOŠKOLSKE STIPENDIJE ZA UČENIKE ROME</v>
          </cell>
          <cell r="G40" t="str">
            <v>0970</v>
          </cell>
        </row>
        <row r="41">
          <cell r="E41" t="str">
            <v>A767004</v>
          </cell>
          <cell r="F41" t="str">
            <v>NAOBRAZBA DJECE U ALTERNATIVNIM ŠKOLAMA</v>
          </cell>
          <cell r="G41" t="str">
            <v>0970</v>
          </cell>
        </row>
        <row r="42">
          <cell r="E42" t="str">
            <v>A767008</v>
          </cell>
          <cell r="F42" t="str">
            <v>SUBVENCIONIRANJE KAMATA ZA STANOVE UČITELJA</v>
          </cell>
          <cell r="G42" t="str">
            <v>0970</v>
          </cell>
        </row>
        <row r="43">
          <cell r="E43" t="str">
            <v>A767015</v>
          </cell>
          <cell r="F43" t="str">
            <v>PROVEDBA PROGRAMA ZA UKLJUČIVANJE ROMA</v>
          </cell>
          <cell r="G43" t="str">
            <v>0970</v>
          </cell>
        </row>
        <row r="44">
          <cell r="E44" t="str">
            <v>A767042</v>
          </cell>
          <cell r="F44" t="str">
            <v>OBRAZOVANJE OSOBA BEZ HRVATSKOG DRŽAVLJANSTVA</v>
          </cell>
          <cell r="G44" t="str">
            <v>0970</v>
          </cell>
        </row>
        <row r="45">
          <cell r="E45" t="str">
            <v>A768053</v>
          </cell>
          <cell r="F45" t="str">
            <v>EUROPSKE ŠKOLE</v>
          </cell>
          <cell r="G45" t="str">
            <v>0970</v>
          </cell>
        </row>
        <row r="46">
          <cell r="E46" t="str">
            <v>A768054</v>
          </cell>
          <cell r="F46" t="str">
            <v>DODATNA SREDSTVA IZRAVNANJA ZA DECENTRALIZIRANE FUNKCIJE</v>
          </cell>
          <cell r="G46" t="str">
            <v>0970</v>
          </cell>
        </row>
        <row r="47">
          <cell r="E47" t="str">
            <v>A768058</v>
          </cell>
          <cell r="F47" t="str">
            <v>PREUZETE OBVEZE PO MEĐUNARODNIM UGOVORIMA</v>
          </cell>
          <cell r="G47" t="str">
            <v>0970</v>
          </cell>
        </row>
        <row r="48">
          <cell r="E48" t="str">
            <v>A768061</v>
          </cell>
          <cell r="F48" t="str">
            <v>ERASMUS+ UČINKOVITO PARTNERSTVO ZA UNAPRIJEĐENO PRIZNAVANJE - EPER</v>
          </cell>
          <cell r="G48" t="str">
            <v>0970</v>
          </cell>
        </row>
        <row r="49">
          <cell r="E49" t="str">
            <v>A768064</v>
          </cell>
          <cell r="F49" t="str">
            <v>ERASMUS+ PROJEKT TRACER - TRANSPARENTNOST HRVATSKIH KVALIFIKACIJA RADI LAKŠEG PRIZNAVANJA</v>
          </cell>
          <cell r="G49" t="str">
            <v>0970</v>
          </cell>
        </row>
        <row r="50">
          <cell r="E50" t="str">
            <v>A768065</v>
          </cell>
          <cell r="F50" t="str">
            <v>OBZOR 2020 - MENTORSTVO ZA UNAPRJEĐENJE ŠKOLE - MENSI</v>
          </cell>
          <cell r="G50" t="str">
            <v>0970</v>
          </cell>
        </row>
        <row r="51">
          <cell r="E51" t="str">
            <v>A768071</v>
          </cell>
          <cell r="F51" t="str">
            <v>ERASMUS PLUS - AKTIVNOSTI SURADNIČKOG UČENJA I RESURSI ZA POTPORU NAČELA I SMJERNICA ZA SOCIJALNU DIMENZIJU - PLAR-U-PAGS</v>
          </cell>
          <cell r="G51" t="str">
            <v>0970</v>
          </cell>
        </row>
        <row r="52">
          <cell r="E52" t="str">
            <v>A768073</v>
          </cell>
          <cell r="F52" t="str">
            <v>PREVENCIJA MENTALNOG ZDRAVLJA</v>
          </cell>
          <cell r="G52" t="str">
            <v>0970</v>
          </cell>
        </row>
        <row r="53">
          <cell r="E53" t="str">
            <v>A792009</v>
          </cell>
          <cell r="F53" t="str">
            <v>PREVENCIJA NASILJA NAD I MEĐU MLADIMA</v>
          </cell>
          <cell r="G53" t="str">
            <v>1040</v>
          </cell>
        </row>
        <row r="54">
          <cell r="E54" t="str">
            <v>A792019</v>
          </cell>
          <cell r="F54" t="str">
            <v>PRAVOMOĆNE SUDSKE PRESUDE</v>
          </cell>
          <cell r="G54" t="str">
            <v>0970</v>
          </cell>
        </row>
        <row r="55">
          <cell r="E55" t="str">
            <v>A818021</v>
          </cell>
          <cell r="F55" t="str">
            <v>PRIMJENA UDŽBENIČKOG STANDARDA</v>
          </cell>
          <cell r="G55" t="str">
            <v>0912</v>
          </cell>
        </row>
        <row r="56">
          <cell r="E56" t="str">
            <v>A818034</v>
          </cell>
          <cell r="F56" t="str">
            <v>PROJEKT POVEZIVANJA S EUROPSKIM KVALIFIKACIJSKIM OKVIROM - EQF NCP GRANT</v>
          </cell>
          <cell r="G56" t="str">
            <v>0970</v>
          </cell>
        </row>
        <row r="57">
          <cell r="E57" t="str">
            <v>A818035</v>
          </cell>
          <cell r="F57" t="str">
            <v>MENTORI I STRUČNI ISPITI U OSNOVNIM I SREDNJIM ŠKOLAMA</v>
          </cell>
          <cell r="G57" t="str">
            <v>0970</v>
          </cell>
        </row>
        <row r="58">
          <cell r="E58" t="str">
            <v>K578063</v>
          </cell>
          <cell r="F58" t="str">
            <v>PROJEKT "HRVATSKA: USUSRET ODRŽIVOM, PRAVEDNOM I UČINKOVITOM OBRAZOVANJU"</v>
          </cell>
          <cell r="G58" t="str">
            <v>0970</v>
          </cell>
        </row>
        <row r="59">
          <cell r="E59" t="str">
            <v>K579064</v>
          </cell>
          <cell r="F59" t="str">
            <v>KAPITALNE INVESTICIJE U OSNOVNOM I SREDNJEM ŠKOLSTVU</v>
          </cell>
          <cell r="G59" t="str">
            <v>0970</v>
          </cell>
        </row>
        <row r="60">
          <cell r="E60" t="str">
            <v>K580073</v>
          </cell>
          <cell r="F60" t="str">
            <v>IZGRADNJA ŠKOLSKE SPORTSKE DVORANE SREDNJE ŠKOLE ZABOK</v>
          </cell>
          <cell r="G60" t="str">
            <v>0922</v>
          </cell>
        </row>
        <row r="61">
          <cell r="E61" t="str">
            <v>K621173</v>
          </cell>
          <cell r="F61" t="str">
            <v>INFORMACIJSKA INFRASTRUKTURA SUSTAVA VISOKOG OBRAZOVANJA</v>
          </cell>
          <cell r="G61" t="str">
            <v>0942</v>
          </cell>
        </row>
        <row r="62">
          <cell r="E62" t="str">
            <v>K676066</v>
          </cell>
          <cell r="F62" t="str">
            <v>OBNOVA ZGRADA OŠTEĆENIH U POTRESU S ENERGETSKOM OBNOVOM - NPOO (C6.1.R1-I2)</v>
          </cell>
          <cell r="G62" t="str">
            <v>0150</v>
          </cell>
        </row>
        <row r="63">
          <cell r="E63" t="str">
            <v>K676066</v>
          </cell>
          <cell r="F63" t="str">
            <v>OBNOVA ZGRADA OŠTEĆENIH U POTRESU S ENERGETSKOM OBNOVOM - NPOO (C6.1.R1-I2)</v>
          </cell>
          <cell r="G63" t="str">
            <v>0970</v>
          </cell>
        </row>
        <row r="64">
          <cell r="E64" t="str">
            <v>K733067</v>
          </cell>
          <cell r="F64" t="str">
            <v>PROGRAM UČINKOVITI LJUDSKI POTENCIJALI 2021.-2027., PRIORITET 2</v>
          </cell>
          <cell r="G64" t="str">
            <v>0950</v>
          </cell>
        </row>
        <row r="65">
          <cell r="E65" t="str">
            <v>K768066</v>
          </cell>
          <cell r="F65" t="str">
            <v>OBNOVA INFRASTRUKTURE I OPREME U PODRUČJU OBRAZOVANJA OŠTEĆENE POTRESOM</v>
          </cell>
          <cell r="G65" t="str">
            <v>0970</v>
          </cell>
        </row>
        <row r="66">
          <cell r="E66" t="str">
            <v>K768070</v>
          </cell>
          <cell r="F66" t="str">
            <v>OBNOVA INFRASTRUKTURE U PODRUČJU OBRAZOVANJA OŠTEĆENE POTRESOM FSEU.2022.MZO</v>
          </cell>
          <cell r="G66" t="str">
            <v>0970</v>
          </cell>
        </row>
        <row r="67">
          <cell r="E67" t="str">
            <v>K768074</v>
          </cell>
          <cell r="F67" t="str">
            <v>UČENIČKI DOM U KOPRIVNICI</v>
          </cell>
          <cell r="G67" t="str">
            <v>0970</v>
          </cell>
        </row>
        <row r="68">
          <cell r="E68" t="str">
            <v>K818050</v>
          </cell>
          <cell r="F68" t="str">
            <v>OP UČINKOVITI LJUDSKI POTENCIJALI 2014.-2020., PRIORITET 3 i 4</v>
          </cell>
          <cell r="G68" t="str">
            <v>0950</v>
          </cell>
        </row>
        <row r="69">
          <cell r="E69" t="str">
            <v>T580070</v>
          </cell>
          <cell r="F69" t="str">
            <v>SANACIJA POSLJEDICA POTRESA</v>
          </cell>
          <cell r="G69" t="str">
            <v>0970</v>
          </cell>
        </row>
        <row r="70">
          <cell r="E70" t="str">
            <v>A578003</v>
          </cell>
          <cell r="F70" t="str">
            <v>ODGOJ I NAOBRAZBA DJECE PRIPADNIKA NACIONALNIH MANJINA</v>
          </cell>
          <cell r="G70" t="str">
            <v>0911</v>
          </cell>
        </row>
        <row r="71">
          <cell r="E71" t="str">
            <v>A578004</v>
          </cell>
          <cell r="F71" t="str">
            <v>PREDŠKOLSKI ODGOJ I OBRAZOVANJE DJECE S TEŠKOĆAMA U RAZVOJU (SUFINANCIRANJE)</v>
          </cell>
          <cell r="G71" t="str">
            <v>0911</v>
          </cell>
        </row>
        <row r="72">
          <cell r="E72" t="str">
            <v>A578008</v>
          </cell>
          <cell r="F72" t="str">
            <v>ODGOJ I NAOBRAZBA DJECE U PROGRAMIMA PREDŠKOLE</v>
          </cell>
          <cell r="G72" t="str">
            <v>0911</v>
          </cell>
        </row>
        <row r="73">
          <cell r="E73" t="str">
            <v>A578009</v>
          </cell>
          <cell r="F73" t="str">
            <v>ODGOJ I OBRAZOVANJE DAROVITE DJECE PREDŠKOLSKE DOBI U DJEČJIM VRTIĆIMA</v>
          </cell>
          <cell r="G73" t="str">
            <v>0911</v>
          </cell>
        </row>
        <row r="74">
          <cell r="E74" t="str">
            <v>K580071</v>
          </cell>
          <cell r="F74" t="str">
            <v>KAPITALNE DONACIJE DJEČJIM VRTIĆIMA</v>
          </cell>
          <cell r="G74" t="str">
            <v>0911</v>
          </cell>
        </row>
        <row r="75">
          <cell r="E75" t="str">
            <v>K676067</v>
          </cell>
          <cell r="F75" t="str">
            <v>IZGRADNJA, DOGRADNJA, REKONSTRUKCIJA I OPREMANJE PREDŠKOLSKIH USTANOVA - NPOO (C3.1.R1-I1)</v>
          </cell>
          <cell r="G75" t="str">
            <v>0911</v>
          </cell>
        </row>
        <row r="76">
          <cell r="E76" t="str">
            <v>K676071</v>
          </cell>
          <cell r="F76" t="str">
            <v>FISKALNA ODRŽIVOST DJEČJIH VRTIĆA</v>
          </cell>
          <cell r="G76" t="str">
            <v>0911</v>
          </cell>
        </row>
        <row r="77">
          <cell r="E77" t="str">
            <v>A557041</v>
          </cell>
          <cell r="F77" t="str">
            <v>PREUZIMANJE OBVEZA ZA PROJEKTE JAVNO PRIVATNOG PARTNERSTVA U VARAŽDINSKOJ I KOPRIVNIČKO-KRIŽEVAČKOJ ŽUPANIJI</v>
          </cell>
          <cell r="G77" t="str">
            <v>0912</v>
          </cell>
        </row>
        <row r="78">
          <cell r="E78" t="str">
            <v>A579000</v>
          </cell>
          <cell r="F78" t="str">
            <v>OSNOVNOŠKOLSKO OBRAZOVANJE</v>
          </cell>
          <cell r="G78" t="str">
            <v>0180</v>
          </cell>
        </row>
        <row r="79">
          <cell r="E79" t="str">
            <v>A579003</v>
          </cell>
          <cell r="F79" t="str">
            <v>ODGOJ I NAOBRAZBA UČENIKA S TEŠKOĆAMA U RAZVOJU U OSNOVNIM ŠKOLAMA</v>
          </cell>
          <cell r="G79" t="str">
            <v>0912</v>
          </cell>
        </row>
        <row r="80">
          <cell r="E80" t="str">
            <v>A579007</v>
          </cell>
          <cell r="F80" t="str">
            <v>PRAVOMOĆNE SUDSKE PRESUDE</v>
          </cell>
          <cell r="G80" t="str">
            <v>0180</v>
          </cell>
        </row>
        <row r="81">
          <cell r="E81" t="str">
            <v>A579069</v>
          </cell>
          <cell r="F81" t="str">
            <v>RAZVOJ PREDŠKOLSKOG I OSNOVNOŠKOLSKOG SUSTAVA ODGOJA I OBRAZOVANJA</v>
          </cell>
          <cell r="G81" t="str">
            <v>0912</v>
          </cell>
        </row>
        <row r="82">
          <cell r="E82" t="str">
            <v>A768072</v>
          </cell>
          <cell r="F82" t="str">
            <v>PREHRANA ZA UČENIKE U OSNOVNIM ŠKOLAMA</v>
          </cell>
          <cell r="G82" t="str">
            <v>0912</v>
          </cell>
        </row>
        <row r="83">
          <cell r="E83" t="str">
            <v>K110283</v>
          </cell>
          <cell r="F83" t="str">
            <v>OPREMANJE OSNOVNOŠKOLSKIH KNJIŽNICA OBVEZNOM LEKTIROM I STRUČNOM LITERATUROM</v>
          </cell>
          <cell r="G83" t="str">
            <v>0912</v>
          </cell>
        </row>
        <row r="84">
          <cell r="E84" t="str">
            <v>K578064</v>
          </cell>
          <cell r="F84" t="str">
            <v>CENTAR ZA ODGOJ I OBRAZOVANJE ČAKOVEC</v>
          </cell>
          <cell r="G84" t="str">
            <v>0912</v>
          </cell>
        </row>
        <row r="85">
          <cell r="E85" t="str">
            <v>K733061</v>
          </cell>
          <cell r="F85" t="str">
            <v>OSNOVNA ŠKOLA MILAN AMRUŠ SLAVONSKI BROD</v>
          </cell>
          <cell r="G85" t="str">
            <v>0912</v>
          </cell>
        </row>
        <row r="86">
          <cell r="E86" t="str">
            <v>K767031</v>
          </cell>
          <cell r="F86" t="str">
            <v>OŠ MIJATA STOJANOVIĆA U BABINOJ GREDI</v>
          </cell>
          <cell r="G86" t="str">
            <v>0912</v>
          </cell>
        </row>
        <row r="87">
          <cell r="E87" t="str">
            <v>K768067</v>
          </cell>
          <cell r="F87" t="str">
            <v>IZGRADNJA, DOGRADNJA, REKONSTRUKCIJA I OPREMANJE OSNOVNIH ŠKOLA ZA POTREBE JEDNOSMJENSKOG RADA I CJELODNEVNE NASTAVE - NPOO (C3.1.R1-I2)</v>
          </cell>
          <cell r="G87" t="str">
            <v>0912</v>
          </cell>
        </row>
        <row r="88">
          <cell r="E88" t="str">
            <v>A580000</v>
          </cell>
          <cell r="F88" t="str">
            <v>SREDNJOŠKOLSKO OBRAZOVANJE</v>
          </cell>
          <cell r="G88" t="str">
            <v>0180</v>
          </cell>
        </row>
        <row r="89">
          <cell r="E89" t="str">
            <v>A580004</v>
          </cell>
          <cell r="F89" t="str">
            <v>STANDARD UČENIKA S POSEBNIM POTREBAMA</v>
          </cell>
          <cell r="G89" t="str">
            <v>0922</v>
          </cell>
        </row>
        <row r="90">
          <cell r="E90" t="str">
            <v>A580007</v>
          </cell>
          <cell r="F90" t="str">
            <v>PRAVOMOĆNE SUDSKE PRESUDE</v>
          </cell>
          <cell r="G90" t="str">
            <v>0180</v>
          </cell>
        </row>
        <row r="91">
          <cell r="E91" t="str">
            <v>A580014</v>
          </cell>
          <cell r="F91" t="str">
            <v>RAZVOJ SUSTAVA OBRAZOVANJA ODRASLIH</v>
          </cell>
          <cell r="G91" t="str">
            <v>0922</v>
          </cell>
        </row>
        <row r="92">
          <cell r="E92" t="str">
            <v>A580037</v>
          </cell>
          <cell r="F92" t="str">
            <v>JAVNI MEĐUMJESNI PRIJEVOZ ZA UČENIKE</v>
          </cell>
          <cell r="G92" t="str">
            <v>0922</v>
          </cell>
        </row>
        <row r="93">
          <cell r="E93" t="str">
            <v>A580044</v>
          </cell>
          <cell r="F93" t="str">
            <v>RAZVOJ SUSTAVA SREDNJOŠKOLSKOG ODGOJA I OBRAZOVANJA</v>
          </cell>
          <cell r="G93" t="str">
            <v>0922</v>
          </cell>
        </row>
        <row r="94">
          <cell r="E94" t="str">
            <v>A767013</v>
          </cell>
          <cell r="F94" t="str">
            <v>RAZVOJ SUSTAVA OSIGURANJA KVALITETE</v>
          </cell>
          <cell r="G94" t="str">
            <v>0922</v>
          </cell>
        </row>
        <row r="95">
          <cell r="E95" t="str">
            <v>K110291</v>
          </cell>
          <cell r="F95" t="str">
            <v>OPREMANJE SREDNJOŠKOLSKIH KNJIŽNICA LEKTIROM I STRUČNOM LITERATUROM</v>
          </cell>
          <cell r="G95" t="str">
            <v>0922</v>
          </cell>
        </row>
        <row r="96">
          <cell r="E96" t="str">
            <v>K578068</v>
          </cell>
          <cell r="F96" t="str">
            <v>IZGRADNJA, DOGRADNJA, REKONSTRUKCIJA I OPREMANJE SREDNJIH ŠKOLA - NPOO (C3.1.R1-I3)</v>
          </cell>
          <cell r="G96" t="str">
            <v>0922</v>
          </cell>
        </row>
        <row r="97">
          <cell r="E97" t="str">
            <v>K676058</v>
          </cell>
          <cell r="F97" t="str">
            <v>PROSVJETNO-KULTURNI CENTAR MAĐARA - IZGRADNJA UČENIČKOG DOMA</v>
          </cell>
          <cell r="G97" t="str">
            <v>0922</v>
          </cell>
        </row>
        <row r="98">
          <cell r="E98" t="str">
            <v>K676064</v>
          </cell>
          <cell r="F98" t="str">
            <v>TALIJANSKA SŠ LEONARDO DA VINCI BUJE-REKONSTRUKCIJA I DOGRADNJA</v>
          </cell>
          <cell r="G98" t="str">
            <v>0922</v>
          </cell>
        </row>
        <row r="99">
          <cell r="E99" t="str">
            <v>K676064</v>
          </cell>
          <cell r="F99" t="str">
            <v>TALIJANSKA SŠ LEONARDO DA VINCI BUJE-REKONSTRUKCIJA I DOGRADNJA</v>
          </cell>
          <cell r="G99" t="str">
            <v>0970</v>
          </cell>
        </row>
        <row r="100">
          <cell r="E100" t="str">
            <v>K676074</v>
          </cell>
          <cell r="F100" t="str">
            <v>IZGRADNJA UČENIČKOG DOMA  U DARUVARU</v>
          </cell>
          <cell r="G100" t="str">
            <v>0922</v>
          </cell>
        </row>
        <row r="101">
          <cell r="E101" t="str">
            <v>A621021</v>
          </cell>
          <cell r="F101" t="str">
            <v>SMJEŠTAJ I PREHRANA STUDENATA STUDENTSKOG CENTRA ZAGREB - SUFINANCIRANJE</v>
          </cell>
          <cell r="G101" t="str">
            <v>0960</v>
          </cell>
        </row>
        <row r="102">
          <cell r="E102" t="str">
            <v>A621022</v>
          </cell>
          <cell r="F102" t="str">
            <v>SMJEŠTAJ I PREHRANA STUDENATA STUDENTSKOG CENTRA OSIJEK - SUFINANCIRANJE</v>
          </cell>
          <cell r="G102" t="str">
            <v>0960</v>
          </cell>
        </row>
        <row r="103">
          <cell r="E103" t="str">
            <v>A621023</v>
          </cell>
          <cell r="F103" t="str">
            <v>SMJEŠTAJ I PREHRANA STUDENATA STUDENTSKOG CENTRA RIJEKA - SUFINANCIRANJE</v>
          </cell>
          <cell r="G103" t="str">
            <v>0960</v>
          </cell>
        </row>
        <row r="104">
          <cell r="E104" t="str">
            <v>A621024</v>
          </cell>
          <cell r="F104" t="str">
            <v>SMJEŠTAJ I PREHRANA STUDENATA STUDENTSKOG CENTRA SPLIT - SUFINANCIRANJE</v>
          </cell>
          <cell r="G104" t="str">
            <v>0960</v>
          </cell>
        </row>
        <row r="105">
          <cell r="E105" t="str">
            <v>A621026</v>
          </cell>
          <cell r="F105" t="str">
            <v>SMJEŠTAJ I PREHRANA STUDENATA STUDENTSKOG CENTRA ŠIBENIK - SUFINANCIRANJE</v>
          </cell>
          <cell r="G105" t="str">
            <v>0960</v>
          </cell>
        </row>
        <row r="106">
          <cell r="E106" t="str">
            <v>A621028</v>
          </cell>
          <cell r="F106" t="str">
            <v>SMJEŠTAJ I PREHRANA STUDENATA STUDENTSKOG CENTRA VARAŽDIN - SUFINANCIRANJE</v>
          </cell>
          <cell r="G106" t="str">
            <v>0960</v>
          </cell>
        </row>
        <row r="107">
          <cell r="E107" t="str">
            <v>A621029</v>
          </cell>
          <cell r="F107" t="str">
            <v>SMJEŠTAJ I PREHRANA STUDENATA STUDENTSKOG CENTRA SLAVONSKI BROD - SUFINANCIRANJE</v>
          </cell>
          <cell r="G107" t="str">
            <v>0960</v>
          </cell>
        </row>
        <row r="108">
          <cell r="E108" t="str">
            <v>A621030</v>
          </cell>
          <cell r="F108" t="str">
            <v>SMJEŠTAJ I PREHRANA STUDENATA STUDENTSKOG CENTRA POŽEGA - SUFINANCIRANJE</v>
          </cell>
          <cell r="G108" t="str">
            <v>0960</v>
          </cell>
        </row>
        <row r="109">
          <cell r="E109" t="str">
            <v>A621031</v>
          </cell>
          <cell r="F109" t="str">
            <v>SMJEŠTAJ I PREHRANA STUDENATA STUDENTSKOG CENTRA KARLOVAC - SUFINANCIRANJE</v>
          </cell>
          <cell r="G109" t="str">
            <v>0960</v>
          </cell>
        </row>
        <row r="110">
          <cell r="E110" t="str">
            <v>A621049</v>
          </cell>
          <cell r="F110" t="str">
            <v>KAMATE ZA STANOVE ZNANSTVENIH NOVAKA I ASISTENATA</v>
          </cell>
          <cell r="G110" t="str">
            <v>0942</v>
          </cell>
        </row>
        <row r="111">
          <cell r="E111" t="str">
            <v>A621058</v>
          </cell>
          <cell r="F111" t="str">
            <v>PROGRAMI POBOLJŠANJA STUDENTSKOG STANDARDA</v>
          </cell>
          <cell r="G111" t="str">
            <v>0960</v>
          </cell>
        </row>
        <row r="112">
          <cell r="E112" t="str">
            <v>A621185</v>
          </cell>
          <cell r="F112" t="str">
            <v>POTPORA HRVATSKOM KATOLIČKOM SVEUČILIŠTU U ZAGREBU</v>
          </cell>
          <cell r="G112" t="str">
            <v>0942</v>
          </cell>
        </row>
        <row r="113">
          <cell r="E113" t="str">
            <v>A679049</v>
          </cell>
          <cell r="F113" t="str">
            <v>POMOĆI BIH U SUSTAVU ZNANOSTI I OBRAZOVANJA</v>
          </cell>
          <cell r="G113" t="str">
            <v>0970</v>
          </cell>
        </row>
        <row r="114">
          <cell r="E114" t="str">
            <v>A679064</v>
          </cell>
          <cell r="F114" t="str">
            <v>ZNANSTVENO-UČILIŠNI KAMPUS BORONGAJ</v>
          </cell>
          <cell r="G114" t="str">
            <v>0942</v>
          </cell>
        </row>
        <row r="115">
          <cell r="E115" t="str">
            <v>A679065</v>
          </cell>
          <cell r="F115" t="str">
            <v>SMJEŠTAJ I PREHRANA STUDENATA STUDENTSKOG CENTRA PULA - SUFINANCIRANJE</v>
          </cell>
          <cell r="G115" t="str">
            <v>0942</v>
          </cell>
        </row>
        <row r="116">
          <cell r="E116" t="str">
            <v>A679066</v>
          </cell>
          <cell r="F116" t="str">
            <v>POTPORE ROMSKIM STUDIJIMA I STUDENTIMA ROMIMA</v>
          </cell>
          <cell r="G116" t="str">
            <v>0942</v>
          </cell>
        </row>
        <row r="117">
          <cell r="E117" t="str">
            <v>A679067</v>
          </cell>
          <cell r="F117" t="str">
            <v>DRŽAVNE STIPENDIJE ZA STUDENTE</v>
          </cell>
          <cell r="G117" t="str">
            <v>0942</v>
          </cell>
        </row>
        <row r="118">
          <cell r="E118" t="str">
            <v>A679069</v>
          </cell>
          <cell r="F118" t="str">
            <v>SMJEŠTAJ I PREHRANA STUDENATA STUDENTSKOG CENTRA SISAK - SUFINANCIRANJE</v>
          </cell>
          <cell r="G118" t="str">
            <v>0942</v>
          </cell>
        </row>
        <row r="119">
          <cell r="E119" t="str">
            <v>A767043</v>
          </cell>
          <cell r="F119" t="str">
            <v>RAZVOJ VISOKOG OBRAZOVANJA</v>
          </cell>
          <cell r="G119" t="str">
            <v>0942</v>
          </cell>
        </row>
        <row r="120">
          <cell r="E120" t="str">
            <v>K733074</v>
          </cell>
          <cell r="F120" t="str">
            <v>IZGRADNJA STUDENTSKOG DOMA U KOPRIVNICI</v>
          </cell>
          <cell r="G120" t="str">
            <v>0942</v>
          </cell>
        </row>
        <row r="121">
          <cell r="E121" t="str">
            <v>A578050</v>
          </cell>
          <cell r="F121" t="str">
            <v>POTPORA INOVACIJSKIM PROCESIMA</v>
          </cell>
          <cell r="G121" t="str">
            <v>0150</v>
          </cell>
        </row>
        <row r="122">
          <cell r="E122" t="str">
            <v>A578061</v>
          </cell>
          <cell r="F122" t="str">
            <v>OBZOR 2020. - PROGRAM POTICANJA ISTRAŽIVANJA I RAZVOJA U PERSONALIZIRANOJ MEDICINI – ERA PERMED</v>
          </cell>
          <cell r="G122" t="str">
            <v>0150</v>
          </cell>
        </row>
        <row r="123">
          <cell r="E123" t="str">
            <v>A621047</v>
          </cell>
          <cell r="F123" t="str">
            <v>DRŽAVNE, AKADEMSKE NAGRADE I POTPORE U ZNANOSTI I VISOKOM ŠKOLSTVU</v>
          </cell>
          <cell r="G123" t="str">
            <v>0942</v>
          </cell>
        </row>
        <row r="124">
          <cell r="E124" t="str">
            <v>A621179</v>
          </cell>
          <cell r="F124" t="str">
            <v>TROŠKOVI NACIONALNOG VIJEĆA ZA VISOKO OBRAZOVANJE, ZNANOST I TEHNOLOŠKI RAZVOJ</v>
          </cell>
          <cell r="G124" t="str">
            <v>0150</v>
          </cell>
        </row>
        <row r="125">
          <cell r="E125" t="str">
            <v>A622003</v>
          </cell>
          <cell r="F125" t="str">
            <v>UGOVORNO FINANCIRANJE ZNANSTVENE DJELATNOSTI</v>
          </cell>
          <cell r="G125" t="str">
            <v>0150</v>
          </cell>
        </row>
        <row r="126">
          <cell r="E126" t="str">
            <v>A622004</v>
          </cell>
          <cell r="F126" t="str">
            <v>IZDAVANJE DOMAĆIH ZNANSTVENIH ČASOPISA</v>
          </cell>
          <cell r="G126" t="str">
            <v>0150</v>
          </cell>
        </row>
        <row r="127">
          <cell r="E127" t="str">
            <v>A622005</v>
          </cell>
          <cell r="F127" t="str">
            <v>ORGANIZIRANJE I ODRŽAVANJE ZNANSTVENIH SKUPOVA</v>
          </cell>
          <cell r="G127" t="str">
            <v>0150</v>
          </cell>
        </row>
        <row r="128">
          <cell r="E128" t="str">
            <v>A622006</v>
          </cell>
          <cell r="F128" t="str">
            <v>IZDAVANJE  ZNANSTVENIH KNJIGA I UDŽBENIKA</v>
          </cell>
          <cell r="G128" t="str">
            <v>0150</v>
          </cell>
        </row>
        <row r="129">
          <cell r="E129" t="str">
            <v>A622007</v>
          </cell>
          <cell r="F129" t="str">
            <v>FINANCIJSKA POTPORA ZNANSTVENIM UDRUGAMA</v>
          </cell>
          <cell r="G129" t="str">
            <v>0150</v>
          </cell>
        </row>
        <row r="130">
          <cell r="E130" t="str">
            <v>A679005</v>
          </cell>
          <cell r="F130" t="str">
            <v>ČLANSTVO U MEĐUNARODNIM UDRUGAMA</v>
          </cell>
          <cell r="G130" t="str">
            <v>0150</v>
          </cell>
        </row>
        <row r="131">
          <cell r="E131" t="str">
            <v>A733050</v>
          </cell>
          <cell r="F131" t="str">
            <v>PRAĆENJE I IMPLEMENTACIJA POLITIKA EUROPSKOG ISTRAŽIVAČKOG PROSTORA (ERA)</v>
          </cell>
          <cell r="G131" t="str">
            <v>0150</v>
          </cell>
        </row>
        <row r="132">
          <cell r="E132" t="str">
            <v>A733056</v>
          </cell>
          <cell r="F132" t="str">
            <v>EUROPSKI ZNANSTVENI PROJEKTI</v>
          </cell>
          <cell r="G132" t="str">
            <v>0150</v>
          </cell>
        </row>
        <row r="133">
          <cell r="E133" t="str">
            <v>A767009</v>
          </cell>
          <cell r="F133" t="str">
            <v>ZNANSTVENI CENTRI IZVRSNOSTI - DRUŠTVENO HUMANISTIČKO PODRUČJE</v>
          </cell>
          <cell r="G133" t="str">
            <v>0150</v>
          </cell>
        </row>
        <row r="134">
          <cell r="E134" t="str">
            <v>A767035</v>
          </cell>
          <cell r="F134" t="str">
            <v>MEĐUNARODNA SURADNJA</v>
          </cell>
          <cell r="G134" t="str">
            <v>0150</v>
          </cell>
        </row>
        <row r="135">
          <cell r="E135" t="str">
            <v>A767038</v>
          </cell>
          <cell r="F135" t="str">
            <v>OBZOR 2020. - PROGRAM MEĐUNARODNE MOBILNOSTI ZA ISTRAŽIVAČE - NEWFELPRO</v>
          </cell>
          <cell r="G135" t="str">
            <v>0150</v>
          </cell>
        </row>
        <row r="136">
          <cell r="E136" t="str">
            <v>A767056</v>
          </cell>
          <cell r="F136" t="str">
            <v>OBZOR 2020. - PARTNERSTVO ZA ISTRAŽIVANJA I INOVACIJE NA MEDITERANSKOM PODRUČJU - PRIMA</v>
          </cell>
          <cell r="G136" t="str">
            <v>0150</v>
          </cell>
        </row>
        <row r="137">
          <cell r="E137" t="str">
            <v>A768068</v>
          </cell>
          <cell r="F137" t="str">
            <v>OTKUP ZNANSTVENIH KNJIGA I VISOKOŠKOLSKIH UDŽBENIKA</v>
          </cell>
          <cell r="G137" t="str">
            <v>0150</v>
          </cell>
        </row>
        <row r="138">
          <cell r="E138" t="str">
            <v>K578051</v>
          </cell>
          <cell r="F138" t="str">
            <v>OP KONKURENTNOST I KOHEZIJA 2014.-2020., PRIORITET 1, 9 i 10</v>
          </cell>
          <cell r="G138" t="str">
            <v>0150</v>
          </cell>
        </row>
        <row r="139">
          <cell r="E139" t="str">
            <v>K578070</v>
          </cell>
          <cell r="F139" t="str">
            <v>POBOLJŠANJE UČINKOVITOSTI JAVNIH ULAGANJA NA PODRUČJU ISTRAŽIVANJA, RAZVOJA I INOVACIJA - NPOO (C3.2.R3)</v>
          </cell>
          <cell r="G139" t="str">
            <v>0150</v>
          </cell>
        </row>
        <row r="140">
          <cell r="E140" t="str">
            <v>K580074</v>
          </cell>
          <cell r="F140" t="str">
            <v>POTPORA PROVOĐENJU PROGRAMA I PROJEKATA EU</v>
          </cell>
          <cell r="G140" t="str">
            <v>0150</v>
          </cell>
        </row>
        <row r="141">
          <cell r="E141" t="str">
            <v>K622113</v>
          </cell>
          <cell r="F141" t="str">
            <v>ULAGANJE U ODRŽAVANJE ZNANSTVENOISTRAŽIVAČKE OPREME I INFRASTRUKTURE</v>
          </cell>
          <cell r="G141" t="str">
            <v>0150</v>
          </cell>
        </row>
        <row r="142">
          <cell r="E142" t="str">
            <v>K676068</v>
          </cell>
          <cell r="F142" t="str">
            <v>PROGRAM KONKURENTNOST I KOHEZIJA 2021.-2027., PRIORITET 1</v>
          </cell>
          <cell r="G142" t="str">
            <v>0150</v>
          </cell>
        </row>
        <row r="143">
          <cell r="E143" t="str">
            <v>K676069</v>
          </cell>
          <cell r="F143" t="str">
            <v>STVARANJE OKVIRA ZA PRIVLAČENJE STUDENATA I ISTRAŽIVAČA U STEM I ICT PODRUČJIMA - NPOO (C3.2.R2)</v>
          </cell>
          <cell r="G143" t="str">
            <v>0150</v>
          </cell>
        </row>
        <row r="144">
          <cell r="E144" t="str">
            <v>K676073</v>
          </cell>
          <cell r="F144" t="str">
            <v>PROJEKT DIGITALNE, INOVATIVNE I ZELENE TEHNOLOGIJE - DIGIT</v>
          </cell>
          <cell r="G144" t="str">
            <v>0150</v>
          </cell>
        </row>
        <row r="145">
          <cell r="E145" t="str">
            <v>K768069</v>
          </cell>
          <cell r="F145" t="str">
            <v>REFORMA I JAČANJE KAPACITETA JAVNOG ZNANSTVENO-ISTRAIŽIVAČKOG SEKTORA ZA ISTRAŽIVANJE I RAZVOJ - NPOO (C3.2.R1)</v>
          </cell>
          <cell r="G145" t="str">
            <v>0150</v>
          </cell>
        </row>
        <row r="146">
          <cell r="E146" t="str">
            <v>A577143</v>
          </cell>
          <cell r="F146" t="str">
            <v>RAZVOJ I ODRŽAVANJE INFORMACIJSKE INFRASTRUKTURE MINISTARSTVA</v>
          </cell>
          <cell r="G146" t="str">
            <v>0980</v>
          </cell>
        </row>
        <row r="147">
          <cell r="E147" t="str">
            <v>A628003</v>
          </cell>
          <cell r="F147" t="str">
            <v>PROJEKTI PRIMJENE INFORMACIJSKE TEHNOLOGIJE</v>
          </cell>
          <cell r="G147" t="str">
            <v>0150</v>
          </cell>
        </row>
        <row r="148">
          <cell r="E148" t="str">
            <v>K252755</v>
          </cell>
          <cell r="F148" t="str">
            <v>RAČUNALNO KOMUNIKACIJSKA INFRASTRUKTURA U OSNOVNIM I SREDNJIM ŠKOLAMA</v>
          </cell>
          <cell r="G148" t="str">
            <v>0980</v>
          </cell>
        </row>
        <row r="149">
          <cell r="E149" t="str">
            <v>A621001</v>
          </cell>
          <cell r="F149" t="str">
            <v>REDOVNA DJELATNOST SVEUČILIŠTA U ZAGREBU</v>
          </cell>
          <cell r="G149" t="str">
            <v>0942</v>
          </cell>
        </row>
        <row r="150">
          <cell r="E150" t="str">
            <v>A621002</v>
          </cell>
          <cell r="F150" t="str">
            <v>REDOVNA DJELATNOST SVEUČILIŠTA U RIJECI</v>
          </cell>
          <cell r="G150" t="str">
            <v>0942</v>
          </cell>
        </row>
        <row r="151">
          <cell r="E151" t="str">
            <v>A621003</v>
          </cell>
          <cell r="F151" t="str">
            <v>REDOVNA DJELATNOST SVEUČILIŠTA U OSIJEKU</v>
          </cell>
          <cell r="G151" t="str">
            <v>0942</v>
          </cell>
        </row>
        <row r="152">
          <cell r="E152" t="str">
            <v>A621004</v>
          </cell>
          <cell r="F152" t="str">
            <v>REDOVNA DJELATNOST SVEUČILIŠTA U SPLITU</v>
          </cell>
          <cell r="G152" t="str">
            <v>0942</v>
          </cell>
        </row>
        <row r="153">
          <cell r="E153" t="str">
            <v>A621038</v>
          </cell>
          <cell r="F153" t="str">
            <v>PROGRAMI VJEŽBAONICA VISOKIH UČILIŠTA</v>
          </cell>
          <cell r="G153" t="str">
            <v>0942</v>
          </cell>
        </row>
        <row r="154">
          <cell r="E154" t="str">
            <v>A621074</v>
          </cell>
          <cell r="F154" t="str">
            <v>REDOVNA DJELATNOST SVEUČILIŠTA U ZADRU</v>
          </cell>
          <cell r="G154" t="str">
            <v>0942</v>
          </cell>
        </row>
        <row r="155">
          <cell r="E155" t="str">
            <v>A621138</v>
          </cell>
          <cell r="F155" t="str">
            <v>REDOVNA DJELATNOST SVEUČILIŠTA U DUBROVNIKU</v>
          </cell>
          <cell r="G155" t="str">
            <v>0942</v>
          </cell>
        </row>
        <row r="156">
          <cell r="E156" t="str">
            <v>A621148</v>
          </cell>
          <cell r="F156" t="str">
            <v>REDOVNA DJELATNOST VELEUČILIŠTA I VISOKIH ŠKOLA</v>
          </cell>
          <cell r="G156" t="str">
            <v>0942</v>
          </cell>
        </row>
        <row r="157">
          <cell r="E157" t="str">
            <v>A621168</v>
          </cell>
          <cell r="F157" t="str">
            <v>REDOVNA DJELATNOST SVEUČILIŠTA U PULI</v>
          </cell>
          <cell r="G157" t="str">
            <v>0942</v>
          </cell>
        </row>
        <row r="158">
          <cell r="E158" t="str">
            <v>A621180</v>
          </cell>
          <cell r="F158" t="str">
            <v>REKTORSKI ZBOR</v>
          </cell>
          <cell r="G158" t="str">
            <v>0942</v>
          </cell>
        </row>
        <row r="159">
          <cell r="E159" t="str">
            <v>A621181</v>
          </cell>
          <cell r="F159" t="str">
            <v>PRAVOMOĆNE SUDSKE PRESUDE</v>
          </cell>
          <cell r="G159" t="str">
            <v>0942</v>
          </cell>
        </row>
        <row r="160">
          <cell r="E160" t="str">
            <v>A621183</v>
          </cell>
          <cell r="F160" t="str">
            <v>STIPENDIJE I ŠKOLARINE ZA DOKTORSKI STUDIJ</v>
          </cell>
          <cell r="G160" t="str">
            <v>0942</v>
          </cell>
        </row>
        <row r="161">
          <cell r="E161" t="str">
            <v>A622122</v>
          </cell>
          <cell r="F161" t="str">
            <v>PROGRAMSKO FINANCIRANJE JAVNIH VISOKIH UČILIŠTA</v>
          </cell>
          <cell r="G161" t="str">
            <v>0942</v>
          </cell>
        </row>
        <row r="162">
          <cell r="E162" t="str">
            <v>A679071</v>
          </cell>
          <cell r="F162" t="str">
            <v>EU PROJEKTI SVEUČILIŠTA U OSIJEKU (IZ EVIDENCIJSKIH PRIHODA)</v>
          </cell>
          <cell r="G162" t="str">
            <v>0942</v>
          </cell>
        </row>
        <row r="163">
          <cell r="E163" t="str">
            <v>A679072</v>
          </cell>
          <cell r="F163" t="str">
            <v>EU PROJEKTI SVEUČILIŠTA U RIJECI (IZ EVIDENCIJSKIH PRIHODA)</v>
          </cell>
          <cell r="G163" t="str">
            <v>0942</v>
          </cell>
        </row>
        <row r="164">
          <cell r="E164" t="str">
            <v>A679073</v>
          </cell>
          <cell r="F164" t="str">
            <v>EU PROJEKTI SVEUČILIŠTA U DUBROVNIKU (IZ EVIDENCIJSKIH PRIHODA)</v>
          </cell>
          <cell r="G164" t="str">
            <v>0942</v>
          </cell>
        </row>
        <row r="165">
          <cell r="E165" t="str">
            <v>A679074</v>
          </cell>
          <cell r="F165" t="str">
            <v>EU PROJEKTI SVEUČILIŠTA U ZADRU (IZ EVIDENCIJSKIH PRIHODA)</v>
          </cell>
          <cell r="G165" t="str">
            <v>0942</v>
          </cell>
        </row>
        <row r="166">
          <cell r="E166" t="str">
            <v>A679075</v>
          </cell>
          <cell r="F166" t="str">
            <v>EU PROJEKTI SVEUČILIŠTA U PULI (IZ EVIDENCIJSKIH PRIHODA)</v>
          </cell>
          <cell r="G166" t="str">
            <v>0942</v>
          </cell>
        </row>
        <row r="167">
          <cell r="E167" t="str">
            <v>A679076</v>
          </cell>
          <cell r="F167" t="str">
            <v>EU PROJEKTI VELEUČILIŠTA I VISOKIH ŠKOLA (IZ EVIDENCIJSKIH PRIHODA)</v>
          </cell>
          <cell r="G167" t="str">
            <v>0942</v>
          </cell>
        </row>
        <row r="168">
          <cell r="E168" t="str">
            <v>A679077</v>
          </cell>
          <cell r="F168" t="str">
            <v>EU PROJEKTI SVEUČILIŠTA U SPLITU (IZ EVIDENCIJSKIH PRIHODA)</v>
          </cell>
          <cell r="G168" t="str">
            <v>0942</v>
          </cell>
        </row>
        <row r="169">
          <cell r="E169" t="str">
            <v>A679078</v>
          </cell>
          <cell r="F169" t="str">
            <v>EU PROJEKTI SVEUČILIŠTA U ZAGREBU (IZ EVIDENCIJSKIH PRIHODA)</v>
          </cell>
          <cell r="G169" t="str">
            <v>0942</v>
          </cell>
        </row>
        <row r="170">
          <cell r="E170" t="str">
            <v>A679080</v>
          </cell>
          <cell r="F170" t="str">
            <v>REDOVNA DJELATNOST SVEUČILIŠTA SJEVER</v>
          </cell>
          <cell r="G170" t="str">
            <v>0942</v>
          </cell>
        </row>
        <row r="171">
          <cell r="E171" t="str">
            <v>A679080</v>
          </cell>
          <cell r="F171" t="str">
            <v>REDOVNA DJELATNOST SVEUČILIŠTA SJEVER</v>
          </cell>
          <cell r="G171" t="str">
            <v>0960</v>
          </cell>
        </row>
        <row r="172">
          <cell r="E172" t="str">
            <v>A679081</v>
          </cell>
          <cell r="F172" t="str">
            <v>EU PROJEKTI SVEUČILIŠTA SJEVER (IZ EVIDENCIJSKIH PRIHODA)</v>
          </cell>
          <cell r="G172" t="str">
            <v>0942</v>
          </cell>
        </row>
        <row r="173">
          <cell r="E173" t="str">
            <v>A679088</v>
          </cell>
          <cell r="F173" t="str">
            <v>REDOVNA DJELATNOST SVEUČILIŠTA U ZAGREBU (IZ EVIDENCIJSKIH PRIHODA)</v>
          </cell>
          <cell r="G173" t="str">
            <v>0942</v>
          </cell>
        </row>
        <row r="174">
          <cell r="E174" t="str">
            <v>A679089</v>
          </cell>
          <cell r="F174" t="str">
            <v>REDOVNA DJELATNOST SVEUČILIŠTA U RIJECI (IZ EVIDENCIJSKIH PRIHODA)</v>
          </cell>
          <cell r="G174" t="str">
            <v>0942</v>
          </cell>
        </row>
        <row r="175">
          <cell r="E175" t="str">
            <v>A679090</v>
          </cell>
          <cell r="F175" t="str">
            <v>REDOVNA DJELATNOST SVEUČILIŠTA U OSIJEKU (IZ EVIDENCIJSKIH PRIHODA)</v>
          </cell>
          <cell r="G175" t="str">
            <v>0942</v>
          </cell>
        </row>
        <row r="176">
          <cell r="E176" t="str">
            <v>A679091</v>
          </cell>
          <cell r="F176" t="str">
            <v>REDOVNA DJELATNOST SVEUČILIŠTA U SPLITU (IZ EVIDENCIJSKIH PRIHODA)</v>
          </cell>
          <cell r="G176" t="str">
            <v>0942</v>
          </cell>
        </row>
        <row r="177">
          <cell r="E177" t="str">
            <v>A679092</v>
          </cell>
          <cell r="F177" t="str">
            <v>REDOVNA DJELATNOST SVEUČILIŠTA U ZADRU (IZ EVIDENCIJSKIH PRIHODA)</v>
          </cell>
          <cell r="G177" t="str">
            <v>0942</v>
          </cell>
        </row>
        <row r="178">
          <cell r="E178" t="str">
            <v>A679093</v>
          </cell>
          <cell r="F178" t="str">
            <v>REDOVNA DJELATNOST SVEUČILIŠTA U DUBROVNIKU (IZ EVIDENCIJSKIH PRIHODA)</v>
          </cell>
          <cell r="G178" t="str">
            <v>0942</v>
          </cell>
        </row>
        <row r="179">
          <cell r="E179" t="str">
            <v>A679094</v>
          </cell>
          <cell r="F179" t="str">
            <v>REDOVNA DJELATNOST VELEUČILIŠTA I VISOKIH ŠKOLA (IZ EVIDENCIJSKIH PRIHODA)</v>
          </cell>
          <cell r="G179" t="str">
            <v>0942</v>
          </cell>
        </row>
        <row r="180">
          <cell r="E180" t="str">
            <v>A679095</v>
          </cell>
          <cell r="F180" t="str">
            <v>REDOVNA DJELATNOST SVEUČILIŠTA U PULI (IZ EVIDENCIJSKIH PRIHODA)</v>
          </cell>
          <cell r="G180" t="str">
            <v>0942</v>
          </cell>
        </row>
        <row r="181">
          <cell r="E181" t="str">
            <v>A679096</v>
          </cell>
          <cell r="F181" t="str">
            <v>REDOVNA DJELATNOST SVEUČILIŠTA SJEVER (IZ EVIDENCIJSKIH PRIHODA)</v>
          </cell>
          <cell r="G181" t="str">
            <v>0942</v>
          </cell>
        </row>
        <row r="182">
          <cell r="E182" t="str">
            <v>A679110</v>
          </cell>
          <cell r="F182" t="str">
            <v>POTPORA UMJETNIČKIM STUDIJIMA</v>
          </cell>
          <cell r="G182" t="str">
            <v>0942</v>
          </cell>
        </row>
        <row r="183">
          <cell r="E183" t="str">
            <v>A679112</v>
          </cell>
          <cell r="F183" t="str">
            <v>REDOVNA DJELATNOST SVEUČILIŠTA U SLAVONSKOM BRODU</v>
          </cell>
          <cell r="G183" t="str">
            <v>0942</v>
          </cell>
        </row>
        <row r="184">
          <cell r="E184" t="str">
            <v>A679114</v>
          </cell>
          <cell r="F184" t="str">
            <v>REDOVNA DJELATNOST SVEUČILIŠTA U SLAVONSKOM BRODU (IZ EVIDENCIJSKIH PRIHODA)</v>
          </cell>
          <cell r="G184" t="str">
            <v>0942</v>
          </cell>
        </row>
        <row r="185">
          <cell r="E185" t="str">
            <v>A679115</v>
          </cell>
          <cell r="F185" t="str">
            <v>EU PROJEKTI SVEUČILIŠTA U SLAVONSKOM BRODU  (IZ EVIDENCIJSKIH PRIHODA)</v>
          </cell>
          <cell r="G185" t="str">
            <v>0942</v>
          </cell>
        </row>
        <row r="186">
          <cell r="E186" t="str">
            <v>A679117</v>
          </cell>
          <cell r="F186" t="str">
            <v>HPC - PROJEKT ISTRAŽIVANJA NA PODRUČJU POTRESNOG INŽENJERSTVA</v>
          </cell>
          <cell r="G186" t="str">
            <v>0942</v>
          </cell>
        </row>
        <row r="187">
          <cell r="E187" t="str">
            <v>A679118</v>
          </cell>
          <cell r="F187" t="str">
            <v>PROJEKT PRAĆENJA GEOLOŠKIH HAZARDA I RIZIKA NAKON POTRESA U PETRINJI</v>
          </cell>
          <cell r="G187" t="str">
            <v>0942</v>
          </cell>
        </row>
        <row r="188">
          <cell r="E188" t="str">
            <v>K621061</v>
          </cell>
          <cell r="F188" t="str">
            <v>ODRŽAVANJE OBJEKATA VISOKOOBRAZOVNIH USTANOVA</v>
          </cell>
          <cell r="G188" t="str">
            <v>0942</v>
          </cell>
        </row>
        <row r="189">
          <cell r="E189" t="str">
            <v>K679084</v>
          </cell>
          <cell r="F189" t="str">
            <v>OP KONKURENTNOST I KOHEZIJA 2014.-2020., PRIORITET 1, 9 i 10</v>
          </cell>
          <cell r="G189" t="str">
            <v>0942</v>
          </cell>
        </row>
        <row r="190">
          <cell r="E190" t="str">
            <v>K679106</v>
          </cell>
          <cell r="F190" t="str">
            <v>OP UČINKOVITI LJUDSKI POTENCIJALI 2014.-2020., PRIORITET 3</v>
          </cell>
          <cell r="G190" t="str">
            <v>0942</v>
          </cell>
        </row>
        <row r="191">
          <cell r="E191" t="str">
            <v>K679116</v>
          </cell>
          <cell r="F191" t="str">
            <v>OBNOVA INFRASTRUKTURE I OPREME U PODRUČJU OBRAZOVANJA OŠTEĆENE POTRESOM</v>
          </cell>
          <cell r="G191" t="str">
            <v>0942</v>
          </cell>
        </row>
        <row r="192">
          <cell r="E192" t="str">
            <v>K679119</v>
          </cell>
          <cell r="F192" t="str">
            <v>OBNOVA ZGRADA OŠTEĆENIH U POTRESU S ENERGETSKOM OBNOVOM - NPOO (C6.1.R1-I2)</v>
          </cell>
          <cell r="G192" t="str">
            <v>0942</v>
          </cell>
        </row>
        <row r="193">
          <cell r="E193" t="str">
            <v>K679122</v>
          </cell>
          <cell r="F193" t="str">
            <v>RAZVOJ MREŽE SEIZMOLOŠKIH PODATAKA - NPOO (C6.1.R4-I1)</v>
          </cell>
          <cell r="G193" t="str">
            <v>0942</v>
          </cell>
        </row>
        <row r="194">
          <cell r="E194" t="str">
            <v>K679124</v>
          </cell>
          <cell r="F194" t="str">
            <v>PROGRAM UČINKOVITI LJUDSKI POTENCIJALI 2021.-2027., PRIORITET 2</v>
          </cell>
          <cell r="G194" t="str">
            <v>0942</v>
          </cell>
        </row>
        <row r="195">
          <cell r="E195" t="str">
            <v>K679125</v>
          </cell>
          <cell r="F195" t="str">
            <v>OBNOVA INFRASTRUKTURE U PODRUČJU OBRAZOVANJA OŠTEĆENE POTRESOM FSEU.2022.MZO</v>
          </cell>
          <cell r="G195" t="str">
            <v>0942</v>
          </cell>
        </row>
        <row r="196">
          <cell r="E196" t="str">
            <v>K679126</v>
          </cell>
          <cell r="F196" t="str">
            <v>PROGRAM KONKURENTNOST I KOHEZIJA 2021.-2027., PRIORITET 1</v>
          </cell>
          <cell r="G196" t="str">
            <v>0942</v>
          </cell>
        </row>
        <row r="197">
          <cell r="E197" t="str">
            <v>K679128</v>
          </cell>
          <cell r="F197" t="str">
            <v>POBOLJŠANJE UČINKOVITOSTI JAVNIH ULAGANJA NA PODRUČJU ISTRAŽIVANJA, RAZVOJA I INOVACIJA - NPOO (C3.2.R3)</v>
          </cell>
          <cell r="G197" t="str">
            <v>0942</v>
          </cell>
        </row>
        <row r="198">
          <cell r="E198" t="str">
            <v>K679129</v>
          </cell>
          <cell r="F198" t="str">
            <v>STVARANJE OKVIRA ZA PRIVLAČENJE STUDENATA I ISTRAŽIVAČA NA STEM I ICT PODRUČJIMA - NPOO (C3.2.R2)</v>
          </cell>
          <cell r="G198" t="str">
            <v>0942</v>
          </cell>
        </row>
        <row r="199">
          <cell r="E199" t="str">
            <v>A622012</v>
          </cell>
          <cell r="F199" t="str">
            <v>REDOVNA DJELATNOST SEIZMOLOŠKE SLUŽBE</v>
          </cell>
          <cell r="G199" t="str">
            <v>0942</v>
          </cell>
        </row>
        <row r="200">
          <cell r="E200" t="str">
            <v>A622000</v>
          </cell>
          <cell r="F200" t="str">
            <v>REDOVNA DJELATNOST JAVNIH INSTITUTA</v>
          </cell>
          <cell r="G200" t="str">
            <v>0150</v>
          </cell>
        </row>
        <row r="201">
          <cell r="E201" t="str">
            <v>A622002</v>
          </cell>
          <cell r="F201" t="str">
            <v>PROGRAM USAVRŠAVANJA ZNANSTVENIH NOVAKA</v>
          </cell>
          <cell r="G201" t="str">
            <v>0150</v>
          </cell>
        </row>
        <row r="202">
          <cell r="E202" t="str">
            <v>A622009</v>
          </cell>
          <cell r="F202" t="str">
            <v>POTICAJ RAZVOJA ZNANOSTI I ULAGANJA U KADROVE - FINANCIRANJE ŠKOLARINA ZA POSLIJEDIPLOMSKI STUDIJ</v>
          </cell>
          <cell r="G202" t="str">
            <v>0150</v>
          </cell>
        </row>
        <row r="203">
          <cell r="E203" t="str">
            <v>A622011</v>
          </cell>
          <cell r="F203" t="str">
            <v>REDOVNA DJELATNOST GEOLOŠKE SLUŽBE</v>
          </cell>
          <cell r="G203" t="str">
            <v>0150</v>
          </cell>
        </row>
        <row r="204">
          <cell r="E204" t="str">
            <v>A622120</v>
          </cell>
          <cell r="F204" t="str">
            <v>PRAVOMOĆNE SUDSKE PRESUDE</v>
          </cell>
          <cell r="G204" t="str">
            <v>0150</v>
          </cell>
        </row>
        <row r="205">
          <cell r="E205" t="str">
            <v>A622125</v>
          </cell>
          <cell r="F205" t="str">
            <v>EU PROJEKTI JAVNIH INSTITUTA (IZ EVIDENCIJSKIH PRIHODA)</v>
          </cell>
          <cell r="G205" t="str">
            <v>0150</v>
          </cell>
        </row>
        <row r="206">
          <cell r="E206" t="str">
            <v>A622132</v>
          </cell>
          <cell r="F206" t="str">
            <v>REDOVNA DJELATNOST JAVNIH INSTITUTA (IZ EVIDENCIJSKIH PRIHODA)</v>
          </cell>
          <cell r="G206" t="str">
            <v>0150</v>
          </cell>
        </row>
        <row r="207">
          <cell r="E207" t="str">
            <v>A622137</v>
          </cell>
          <cell r="F207" t="str">
            <v>PROGRAMSKO FINANCIRANJE JAVNIH ZNANSTVENIH INSTITUTA</v>
          </cell>
          <cell r="G207" t="str">
            <v>0150</v>
          </cell>
        </row>
        <row r="208">
          <cell r="E208" t="str">
            <v>A622150</v>
          </cell>
          <cell r="F208" t="str">
            <v>PROGRAMSKO FINANCIRANJE JAVNIH INSTITUTA</v>
          </cell>
          <cell r="G208" t="str">
            <v>0150</v>
          </cell>
        </row>
        <row r="209">
          <cell r="E209" t="str">
            <v>A622151</v>
          </cell>
          <cell r="F209" t="str">
            <v>PROGRAMSKO FINANCIRANJE JAVNIH INSTITUTA – IZ EVIDENCIJSKIH PRIHODA</v>
          </cell>
          <cell r="G209" t="str">
            <v>0150</v>
          </cell>
        </row>
        <row r="210">
          <cell r="E210" t="str">
            <v>A622152</v>
          </cell>
          <cell r="F210" t="str">
            <v>PROGRAMSKO FINANCIRANJE JAVNIH INSTITUTA  - IZ STRUKTURNIH I INVESTICIJSKIH FONDOVA EU</v>
          </cell>
          <cell r="G210" t="str">
            <v>0150</v>
          </cell>
        </row>
        <row r="211">
          <cell r="E211" t="str">
            <v>A622153</v>
          </cell>
          <cell r="F211" t="str">
            <v>SAMOSTALNA DJELATNOST JAVNIH INSTITUTA – IZ EVIDENCIJSKIH PRIHODA</v>
          </cell>
          <cell r="G211" t="str">
            <v>0150</v>
          </cell>
        </row>
        <row r="212">
          <cell r="E212" t="str">
            <v>K622128</v>
          </cell>
          <cell r="F212" t="str">
            <v>OP KONKURENTNOST I KOHEZIJA 2014.-2020., PRIORITET 1 i 10</v>
          </cell>
          <cell r="G212" t="str">
            <v>0150</v>
          </cell>
        </row>
        <row r="213">
          <cell r="E213" t="str">
            <v>K622138</v>
          </cell>
          <cell r="F213" t="str">
            <v>OBNOVA INFRASTRUKTURE I OPREME U PODRUČJU OBRAZOVANJA OŠTEĆENE POTRESOM</v>
          </cell>
          <cell r="G213" t="str">
            <v>0150</v>
          </cell>
        </row>
        <row r="214">
          <cell r="E214" t="str">
            <v>K622139</v>
          </cell>
          <cell r="F214" t="str">
            <v>OBNOVA ZGRADA OŠTEĆENIH U POTRESU S ENERGETSKOM OBNOVOM - NPOO (C6.1.R1-I2)</v>
          </cell>
          <cell r="G214" t="str">
            <v>0150</v>
          </cell>
        </row>
        <row r="215">
          <cell r="E215" t="str">
            <v>K622142</v>
          </cell>
          <cell r="F215" t="str">
            <v>RAZVOJ ODRŽIVOG, INOVATIVNOG I OTPORNOG TURIZMA  (C1.6 R1) - NPOO</v>
          </cell>
          <cell r="G215" t="str">
            <v>0150</v>
          </cell>
        </row>
        <row r="216">
          <cell r="E216" t="str">
            <v>K622144</v>
          </cell>
          <cell r="F216" t="str">
            <v>OBNOVA INFRASTRUKTURE U PODRUČJU OBRAZOVANJA OŠTEĆENE POTRESOM FSEU.2022.MZO</v>
          </cell>
          <cell r="G216" t="str">
            <v>0150</v>
          </cell>
        </row>
        <row r="217">
          <cell r="E217" t="str">
            <v>K622149</v>
          </cell>
          <cell r="F217" t="str">
            <v>REFORMA I JAČANJE KAPACITETA JAVNOG ZNANSTVENO-ISTRAŽIVAČKOG SEKTORA ZA ISTRAŽIVNJE I RAZVOJ - NPOO (C3.2.R1)</v>
          </cell>
          <cell r="G217" t="str">
            <v>0150</v>
          </cell>
        </row>
        <row r="218">
          <cell r="E218" t="str">
            <v>A763000</v>
          </cell>
          <cell r="F218" t="str">
            <v>ADMINISTRACIJA I UPRAVLJANJE DRŽAVNOG ZAVODA ZA INTELEKTUALNO VLASNIŠTVO</v>
          </cell>
          <cell r="G218" t="str">
            <v>0150</v>
          </cell>
        </row>
        <row r="219">
          <cell r="E219" t="str">
            <v>T763005</v>
          </cell>
          <cell r="F219" t="str">
            <v>SURADNJA DZIV-a S UREDOM EUROPSKE UNIJE ZA INTELEKTUALNO VLASNIŠTVO (EUIPO)</v>
          </cell>
          <cell r="G219" t="str">
            <v>0150</v>
          </cell>
        </row>
        <row r="220">
          <cell r="E220" t="str">
            <v>A622017</v>
          </cell>
          <cell r="F220" t="str">
            <v>ADMINISTRACIJA I UPRAVLJANJE NACIONALNE SVEUČILIŠNE KNJIŽNICE</v>
          </cell>
          <cell r="G220" t="str">
            <v>0820</v>
          </cell>
        </row>
        <row r="221">
          <cell r="E221" t="str">
            <v>A622131</v>
          </cell>
          <cell r="F221" t="str">
            <v>NABAVA INOZEMNIH ZNANSTVENIH ČASOPISA</v>
          </cell>
          <cell r="G221" t="str">
            <v>0820</v>
          </cell>
        </row>
        <row r="222">
          <cell r="E222" t="str">
            <v>A622134</v>
          </cell>
          <cell r="F222" t="str">
            <v>ADMINISTRACIJA I UPRAVLJANJE NACIONALNE SVEUČILIŠNE KNJIŽNICE (IZ EVIDENCIJSKIH PRIHODA)</v>
          </cell>
          <cell r="G222" t="str">
            <v>0820</v>
          </cell>
        </row>
        <row r="223">
          <cell r="E223" t="str">
            <v>A622145</v>
          </cell>
          <cell r="F223" t="str">
            <v>PRAVOMOĆNE SUDSKE PRESUDE</v>
          </cell>
          <cell r="G223" t="str">
            <v>0820</v>
          </cell>
        </row>
        <row r="224">
          <cell r="E224" t="str">
            <v>K622116</v>
          </cell>
          <cell r="F224" t="str">
            <v>KNJIGE, UMJETNIČKA DJELA I OSTALE IZLOŽBENE VRIJEDNOSTI</v>
          </cell>
          <cell r="G224" t="str">
            <v>0820</v>
          </cell>
        </row>
        <row r="225">
          <cell r="E225" t="str">
            <v>K622147</v>
          </cell>
          <cell r="F225" t="str">
            <v>PROJEKT E-SVEUČILIŠTA - NPOO (C.3.1. R2-I1)</v>
          </cell>
          <cell r="G225" t="str">
            <v>0820</v>
          </cell>
        </row>
        <row r="226">
          <cell r="E226" t="str">
            <v>A628009</v>
          </cell>
          <cell r="F226" t="str">
            <v>ADMINISTRACIJA I UPRAVLJANJE HRVATSKE AKADEMSKE I ISTRAŽIVAČKE MREŽE CARNET</v>
          </cell>
          <cell r="G226" t="str">
            <v>0133</v>
          </cell>
        </row>
        <row r="227">
          <cell r="E227" t="str">
            <v>A628011</v>
          </cell>
          <cell r="F227" t="str">
            <v>PROGRAM TELEKOMUNIKACIJSKIH KAPACITETA ZA MREŽU CARNET</v>
          </cell>
          <cell r="G227" t="str">
            <v>0133</v>
          </cell>
        </row>
        <row r="228">
          <cell r="E228" t="str">
            <v>A628015</v>
          </cell>
          <cell r="F228" t="str">
            <v>UKLJUČIVANJE MREŽE CARNET U PAN-EUROPSKE AKADEMSKE I ISTRAŽIVAČKE MREŽE</v>
          </cell>
          <cell r="G228" t="str">
            <v>0460</v>
          </cell>
        </row>
        <row r="229">
          <cell r="E229" t="str">
            <v>A628068</v>
          </cell>
          <cell r="F229" t="str">
            <v>SUDJELOVANJE NA IZGRADNJI, TESTIRANJU I RAZVOJU OKOSNICE PAN-EUROPSKE RAČUNALNO KOMUNIKACIJSKE MREŽE</v>
          </cell>
          <cell r="G229" t="str">
            <v>0133</v>
          </cell>
        </row>
        <row r="230">
          <cell r="E230" t="str">
            <v>A628070</v>
          </cell>
          <cell r="F230" t="str">
            <v>PROGRAM OBJEDINJAVANJA I ODRŽAVANJA NACIONALNIH INFORMACIJSKIH SERVISA I E-ŠKOLA</v>
          </cell>
          <cell r="G230" t="str">
            <v>0133</v>
          </cell>
        </row>
        <row r="231">
          <cell r="E231" t="str">
            <v>A628074</v>
          </cell>
          <cell r="F231" t="str">
            <v>PROGRAMI ZAJEDNICE</v>
          </cell>
          <cell r="G231" t="str">
            <v>0133</v>
          </cell>
        </row>
        <row r="232">
          <cell r="E232" t="str">
            <v>A628089</v>
          </cell>
          <cell r="F232" t="str">
            <v>JAČANJE KAPACITETA NACIONALNOG CERT-A I POBOLJŠANJE SURADNJE NA HR I EU RAZINI - GROWCERT</v>
          </cell>
          <cell r="G232" t="str">
            <v>0133</v>
          </cell>
        </row>
        <row r="233">
          <cell r="E233" t="str">
            <v>A628090</v>
          </cell>
          <cell r="F233" t="str">
            <v>UNAPRJEĐENJE JEDNAKIH MOGUĆNOSTI U OBRAZOVANJU ZA UČENIKE S TEŠKOĆAMA U RAZVOJU</v>
          </cell>
          <cell r="G233" t="str">
            <v>0133</v>
          </cell>
        </row>
        <row r="234">
          <cell r="E234" t="str">
            <v>A628091</v>
          </cell>
          <cell r="F234" t="str">
            <v>OBRAZOVANJE U RURALNIM PODRUČJIMA - LEARNING FROM THE EXTREMES, A RURAL SCHOOLS INNOVATION ROADMAP</v>
          </cell>
          <cell r="G234" t="str">
            <v>0133</v>
          </cell>
        </row>
        <row r="235">
          <cell r="E235" t="str">
            <v>K406669</v>
          </cell>
          <cell r="F235" t="str">
            <v>CARNET - ZAJEDNIČKA RK INFRASTRUKTURA</v>
          </cell>
          <cell r="G235" t="str">
            <v>0133</v>
          </cell>
        </row>
        <row r="236">
          <cell r="E236" t="str">
            <v>K628069</v>
          </cell>
          <cell r="F236" t="str">
            <v>ULAGANJE U OPREMU ZA ODRŽAVANJE NACIONALNIH I INFORMACIJSKIH SERVISA</v>
          </cell>
          <cell r="G236" t="str">
            <v>0133</v>
          </cell>
        </row>
        <row r="237">
          <cell r="E237" t="str">
            <v>K628080</v>
          </cell>
          <cell r="F237" t="str">
            <v>OP KONKURENTNOST I KOHEZIJA 2014.-2020., PRIORITET 9</v>
          </cell>
          <cell r="G237" t="str">
            <v>0970</v>
          </cell>
        </row>
        <row r="238">
          <cell r="E238" t="str">
            <v>K628081</v>
          </cell>
          <cell r="F238" t="str">
            <v>OP UČINKOVITI LJUDSKI POTENCIJALI 2014.-2020., PRIORITET 3 i 4</v>
          </cell>
          <cell r="G238" t="str">
            <v>0970</v>
          </cell>
        </row>
        <row r="239">
          <cell r="E239" t="str">
            <v>K628093</v>
          </cell>
          <cell r="F239" t="str">
            <v>DIGITALNA PREOBRAZBA VISOKOG OBRAZOVANJA E-SVEUČILIŠTA - NPOO (C3.2.R2)</v>
          </cell>
          <cell r="G239" t="str">
            <v>0133</v>
          </cell>
        </row>
        <row r="240">
          <cell r="E240" t="str">
            <v>K628095</v>
          </cell>
          <cell r="F240" t="str">
            <v>HRVATSKA KVANTNA KOMUNIKACIJSKA INFRASTRUKTURA - CRO QCI - NPOO (C3.2.R2-I2)</v>
          </cell>
          <cell r="G240" t="str">
            <v>0133</v>
          </cell>
        </row>
        <row r="241">
          <cell r="E241" t="str">
            <v>K628100</v>
          </cell>
          <cell r="F241" t="str">
            <v>PROGRAM UČINKOVITI LJUDSKI POTENCIJALI 2021.-2027., PRIORITET 2</v>
          </cell>
          <cell r="G241" t="str">
            <v>0133</v>
          </cell>
        </row>
        <row r="242">
          <cell r="E242" t="str">
            <v>K628100</v>
          </cell>
          <cell r="F242" t="str">
            <v>PROGRAM UČINKOVITI LJUDSKI POTENCIJALI 2021.-2027., PRIORITET 2</v>
          </cell>
          <cell r="G242" t="str">
            <v>0970</v>
          </cell>
        </row>
        <row r="243">
          <cell r="E243" t="str">
            <v>A622107</v>
          </cell>
          <cell r="F243" t="str">
            <v>ADMINISTRACIJA I UPRAVLJANJE LEKSIKOGRAFSKOG ZAVODA MIROSLAV KRLEŽA</v>
          </cell>
          <cell r="G243" t="str">
            <v>0150</v>
          </cell>
        </row>
        <row r="244">
          <cell r="E244" t="str">
            <v>A622136</v>
          </cell>
          <cell r="F244" t="str">
            <v>ADMINISTRACIJA I UPRAVLJANJE LEKSIKOGRAFSKOG ZAVODA MIROSLAV KRLEŽA (IZ EVIDENCIJSKIH PRIHODA)</v>
          </cell>
          <cell r="G244" t="str">
            <v>0150</v>
          </cell>
        </row>
        <row r="245">
          <cell r="E245" t="str">
            <v>A622146</v>
          </cell>
          <cell r="F245" t="str">
            <v>PRAVOMOĆNE SUDSKE PRESUDE</v>
          </cell>
          <cell r="G245" t="str">
            <v>0150</v>
          </cell>
        </row>
        <row r="246">
          <cell r="E246" t="str">
            <v>A628018</v>
          </cell>
          <cell r="F246" t="str">
            <v>ADMINISTRACIJA I UPRAVLJANJE SVEUČILIŠNOG RAČUNSKOG CENTRA SRCE</v>
          </cell>
          <cell r="G246" t="str">
            <v>0133</v>
          </cell>
        </row>
        <row r="247">
          <cell r="E247" t="str">
            <v>A628084</v>
          </cell>
          <cell r="F247" t="str">
            <v>ADMINISTRACIJA I UPRAVLJANJE SVEUČILIŠNOG RAČUNSKOG CENTRA SRCE  (IZ EVIDENCIJSKIH PRIHODA)</v>
          </cell>
          <cell r="G247" t="str">
            <v>0133</v>
          </cell>
        </row>
        <row r="248">
          <cell r="E248" t="str">
            <v>A628098</v>
          </cell>
          <cell r="F248" t="str">
            <v>PRAVOMOĆNE SUDSKE PRESUDE</v>
          </cell>
          <cell r="G248" t="str">
            <v>0133</v>
          </cell>
        </row>
        <row r="249">
          <cell r="E249" t="str">
            <v>A628099</v>
          </cell>
          <cell r="F249" t="str">
            <v>USPOSTAVA DIGITALNOG INOVACIJSKOG SREDIŠTA U HRVATSKOJ – CROBOHUB – NPOO ( C1.1.2. R4-I1)</v>
          </cell>
          <cell r="G249" t="str">
            <v>0133</v>
          </cell>
        </row>
        <row r="250">
          <cell r="E250" t="str">
            <v>K628055</v>
          </cell>
          <cell r="F250" t="str">
            <v>SRCE -IZRAVNA KAPITALNA ULAGANJA</v>
          </cell>
          <cell r="G250" t="str">
            <v>0133</v>
          </cell>
        </row>
        <row r="251">
          <cell r="E251" t="str">
            <v>K628087</v>
          </cell>
          <cell r="F251" t="str">
            <v>OP KONKURENTNOST I KOHEZIJA 2014.-2020., PRIORITETI 1 i 10</v>
          </cell>
          <cell r="G251" t="str">
            <v>0133</v>
          </cell>
        </row>
        <row r="252">
          <cell r="E252" t="str">
            <v>K628094</v>
          </cell>
          <cell r="F252" t="str">
            <v>INFORMACIJSKI SUSTAVI EVIDENCIJA U VISOKOM OBRAZOVANJU - ISEVO - NPOO (C3.1.R2-I1)</v>
          </cell>
          <cell r="G252" t="str">
            <v>0133</v>
          </cell>
        </row>
        <row r="253">
          <cell r="E253" t="str">
            <v>K628097</v>
          </cell>
          <cell r="F253" t="str">
            <v>HRVATSKA KVANTNA KOMUNIKACIJSKA INFRASTRUKTURA - CRO QCI - NPOO (C3.2.R2-I2)</v>
          </cell>
          <cell r="G253" t="str">
            <v>0133</v>
          </cell>
        </row>
        <row r="254">
          <cell r="E254" t="str">
            <v>A579073</v>
          </cell>
          <cell r="F254" t="str">
            <v>UČIMO PODUZETNIŠTVO 5.0</v>
          </cell>
          <cell r="G254" t="str">
            <v>0970</v>
          </cell>
        </row>
        <row r="255">
          <cell r="E255" t="str">
            <v>A580006</v>
          </cell>
          <cell r="F255" t="str">
            <v>STRUČNO USAVRŠAVANJE U OKVIRU ŽUPANIJSKIH STRUČNIH VIJEĆA SREDNJE ŠKOLE</v>
          </cell>
          <cell r="G255" t="str">
            <v>0970</v>
          </cell>
        </row>
        <row r="256">
          <cell r="E256" t="str">
            <v>A580072</v>
          </cell>
          <cell r="F256" t="str">
            <v>ERASMUS PLUS - PROJEKTI</v>
          </cell>
          <cell r="G256" t="str">
            <v>0970</v>
          </cell>
        </row>
        <row r="257">
          <cell r="E257" t="str">
            <v>A733001</v>
          </cell>
          <cell r="F257" t="str">
            <v>ADMINISTRACIJA I UPRAVLJANJE AGENCIJE ZA ODGOJ I OBRAZOVANJE</v>
          </cell>
          <cell r="G257" t="str">
            <v>0970</v>
          </cell>
        </row>
        <row r="258">
          <cell r="E258" t="str">
            <v>A733027</v>
          </cell>
          <cell r="F258" t="str">
            <v>STRUČNO USAVRŠAVANJE U OKVIRU ŽUPANIJSKIH STRUČNIH VIJEĆA OSNOVNE ŠKOLE</v>
          </cell>
          <cell r="G258" t="str">
            <v>0970</v>
          </cell>
        </row>
        <row r="259">
          <cell r="E259" t="str">
            <v>A733032</v>
          </cell>
          <cell r="F259" t="str">
            <v>IZVANNASTAVNE AKTIVNOSTI U OSNOVNIM I SREDNJIM ŠKOLAMA-NATJECANJE</v>
          </cell>
          <cell r="G259" t="str">
            <v>0970</v>
          </cell>
        </row>
        <row r="260">
          <cell r="E260" t="str">
            <v>A767022</v>
          </cell>
          <cell r="F260" t="str">
            <v>STRUČNO USAVRŠAVANJE ODGOJNO-OBRAZOVNIH DJELATNIKA U SUSTAVU OSNOVNOG I SREDNJEG ŠKOLSTVA</v>
          </cell>
          <cell r="G260" t="str">
            <v>0970</v>
          </cell>
        </row>
        <row r="261">
          <cell r="E261" t="str">
            <v>K579074</v>
          </cell>
          <cell r="F261" t="str">
            <v>PROGRAM UČINKOVITI LJUDSKI POTENCIJALI 2021.-2027.</v>
          </cell>
          <cell r="G261" t="str">
            <v>0970</v>
          </cell>
        </row>
        <row r="262">
          <cell r="E262" t="str">
            <v>K767054</v>
          </cell>
          <cell r="F262" t="str">
            <v>OP UČINKOVITI LJUDSKI POTENCIJALI 2014.-2020., PRIORITET 3</v>
          </cell>
          <cell r="G262" t="str">
            <v>0970</v>
          </cell>
        </row>
        <row r="263">
          <cell r="E263" t="str">
            <v>A621155</v>
          </cell>
          <cell r="F263" t="str">
            <v>ADMINISTRACIJA I UPRAVLJANJE AGENCIJE ZA ZNANOST I VISOKO OBRAZOVANJE</v>
          </cell>
          <cell r="G263" t="str">
            <v>0942</v>
          </cell>
        </row>
        <row r="264">
          <cell r="E264" t="str">
            <v>A621182</v>
          </cell>
          <cell r="F264" t="str">
            <v>ZBOR VELEUČILIŠTA</v>
          </cell>
          <cell r="G264" t="str">
            <v>0942</v>
          </cell>
        </row>
        <row r="265">
          <cell r="E265" t="str">
            <v>A621186</v>
          </cell>
          <cell r="F265" t="str">
            <v>VREDNOVANJE ZNANSTVENIH ORGANIZACIJA</v>
          </cell>
          <cell r="G265" t="str">
            <v>0942</v>
          </cell>
        </row>
        <row r="266">
          <cell r="E266" t="str">
            <v>A621187</v>
          </cell>
          <cell r="F266" t="str">
            <v>VREDNOVANJE VISOKIH UČILIŠTA</v>
          </cell>
          <cell r="G266" t="str">
            <v>0942</v>
          </cell>
        </row>
        <row r="267">
          <cell r="E267" t="str">
            <v>A621190</v>
          </cell>
          <cell r="F267" t="str">
            <v>VANJSKA PROSUDBA SUSTAVA OSIGURANJA KVALITETE VISOKIH UČILIŠTA I ZNANSTVENIH ORGANIZACIJA (VP)</v>
          </cell>
          <cell r="G267" t="str">
            <v>0942</v>
          </cell>
        </row>
        <row r="268">
          <cell r="E268" t="str">
            <v>A621191</v>
          </cell>
          <cell r="F268" t="str">
            <v>PRAĆENJE ZAPOŠLJAVANJA DIPLOMIRANIH STUDENATA</v>
          </cell>
          <cell r="G268" t="str">
            <v>0942</v>
          </cell>
        </row>
        <row r="269">
          <cell r="E269" t="str">
            <v>A621192</v>
          </cell>
          <cell r="F269" t="str">
            <v>TROŠKOVI SREDIŠNJEG PRIJAVNOG UREDA</v>
          </cell>
          <cell r="G269" t="str">
            <v>0942</v>
          </cell>
        </row>
        <row r="270">
          <cell r="E270" t="str">
            <v>A867004</v>
          </cell>
          <cell r="F270" t="str">
            <v>ODBOR ZA ETIKU U ZNANOSTI I VISOKOM OBRAZOVANJU</v>
          </cell>
          <cell r="G270" t="str">
            <v>0942</v>
          </cell>
        </row>
        <row r="271">
          <cell r="E271" t="str">
            <v>A867009</v>
          </cell>
          <cell r="F271" t="str">
            <v>ERASMUS PLUS - MODERNIZACIJA VISOKIH UČILIŠTA PUTEM UNAPRJEĐENJA FUNKCIJE UPRAVLJANJA LJUDSKIM POTENCIJALIMA</v>
          </cell>
          <cell r="G271" t="str">
            <v>0942</v>
          </cell>
        </row>
        <row r="272">
          <cell r="E272" t="str">
            <v>A867010</v>
          </cell>
          <cell r="F272" t="str">
            <v>MODERNIZACIJA, OBRAZOVANJE I LJUDSKA PRAVA (MEHR)</v>
          </cell>
          <cell r="G272" t="str">
            <v>0942</v>
          </cell>
        </row>
        <row r="273">
          <cell r="E273" t="str">
            <v>A867013</v>
          </cell>
          <cell r="F273" t="str">
            <v>ERASMUS PLUS - BAZA PODATAKA REZULTATA VANJSKIH VREDNOVANJA</v>
          </cell>
          <cell r="G273" t="str">
            <v>0942</v>
          </cell>
        </row>
        <row r="274">
          <cell r="E274" t="str">
            <v>A867014</v>
          </cell>
          <cell r="F274" t="str">
            <v>ERASMUS - JAČANJE MULTIPARTNERSKE SURADNJE U PRUŽANJU USLUGA CJELOŽIVOTNOG PROFESIONALNOG USMJERAVANJA - KEEP IN PACT</v>
          </cell>
          <cell r="G274" t="str">
            <v>0942</v>
          </cell>
        </row>
        <row r="275">
          <cell r="E275" t="str">
            <v>A867015</v>
          </cell>
          <cell r="F275" t="str">
            <v>ERASMUS PLUS - ALOCIRANJE KREDITNIH BODOVA U EUROPSKIM STRUČNIM PROGRAMIMA - ACEPT</v>
          </cell>
          <cell r="G275" t="str">
            <v>0942</v>
          </cell>
        </row>
        <row r="276">
          <cell r="E276" t="str">
            <v>A867016</v>
          </cell>
          <cell r="F276" t="str">
            <v>ERASMUS PLUS - KATALOG ONLINE PROGRAMA I BAZE PODATAKA ZA VIDLJIVOST I PRIZNAVANJE -OCTRA</v>
          </cell>
          <cell r="G276" t="str">
            <v>0942</v>
          </cell>
        </row>
        <row r="277">
          <cell r="E277" t="str">
            <v>A867018</v>
          </cell>
          <cell r="F277" t="str">
            <v>PRIMJENA HRVATSKOG KVALIFIKACIJSKOG OKVIRA U VISOKOM OBRAZOVANJU</v>
          </cell>
          <cell r="G277" t="str">
            <v>0942</v>
          </cell>
        </row>
        <row r="278">
          <cell r="E278" t="str">
            <v>A867019</v>
          </cell>
          <cell r="F278" t="str">
            <v>DIGITALNA PREOBRAZBA VISOKOG OBRAZOVANJA – e-SVEUČILIŠTA - NPOO (C3.1.R2)</v>
          </cell>
          <cell r="G278" t="str">
            <v>0942</v>
          </cell>
        </row>
        <row r="279">
          <cell r="E279" t="str">
            <v>A867021</v>
          </cell>
          <cell r="F279" t="str">
            <v>ERASMUS PLUS - PROJEKTI</v>
          </cell>
          <cell r="G279" t="str">
            <v>0942</v>
          </cell>
        </row>
        <row r="280">
          <cell r="E280" t="str">
            <v>A867023</v>
          </cell>
          <cell r="F280" t="str">
            <v>USPOSTAVA SREDIŠNJEG SUSTAVA INTEROPERABILNOSTI - NPOO (C2.3.R2-I1)</v>
          </cell>
          <cell r="G280" t="str">
            <v>0942</v>
          </cell>
        </row>
        <row r="281">
          <cell r="E281" t="str">
            <v>K621178</v>
          </cell>
          <cell r="F281" t="str">
            <v>OPREMANJE I UREĐENJE AGENCIJE ZA ZNANOST I VISOKO OBRAZOVANJE</v>
          </cell>
          <cell r="G281" t="str">
            <v>0942</v>
          </cell>
        </row>
        <row r="282">
          <cell r="E282" t="str">
            <v>K621194</v>
          </cell>
          <cell r="F282" t="str">
            <v>NACIONALNI INFORMACIJSKI SUSTAV PRIJAVA NA VISOKA UČILIŠTA - NISpVU</v>
          </cell>
          <cell r="G282" t="str">
            <v>0942</v>
          </cell>
        </row>
        <row r="283">
          <cell r="E283" t="str">
            <v>K867008</v>
          </cell>
          <cell r="F283" t="str">
            <v>OP UČINKOVITI LJUDSKI POTENCIJALI 2014.-2020., PRIORITET 3</v>
          </cell>
          <cell r="G283" t="str">
            <v>0942</v>
          </cell>
        </row>
        <row r="284">
          <cell r="E284" t="str">
            <v>K867020</v>
          </cell>
          <cell r="F284" t="str">
            <v>PROGRAM UČINKOVITI LJUDSKI POTENCIJALI 2021.-2027.., PRIORITET 2 - OSIGURAVANJE KVALITETE U VISOKOM OBRAZOVANJU</v>
          </cell>
          <cell r="G284" t="str">
            <v>0942</v>
          </cell>
        </row>
        <row r="285">
          <cell r="E285" t="str">
            <v>K867022</v>
          </cell>
          <cell r="F285" t="str">
            <v>PROGRAM UČINKOVITI LJUDSKI POTENCIJALI 2021.-2027., PRIORITET 2 - OBRAZOVANJE I CJELOŽIVOTNO UČENJE</v>
          </cell>
          <cell r="G285" t="str">
            <v>0942</v>
          </cell>
        </row>
        <row r="286">
          <cell r="E286" t="str">
            <v>A621179</v>
          </cell>
          <cell r="F286" t="str">
            <v>TROŠKOVI NACIONALNOG VIJEĆA ZA VISOKO OBRAZOVANJE, ZNANOST I TEHNOLOŠKI RAZVOJ</v>
          </cell>
          <cell r="G286" t="str">
            <v>0150</v>
          </cell>
        </row>
        <row r="287">
          <cell r="E287" t="str">
            <v>A580046</v>
          </cell>
          <cell r="F287" t="str">
            <v>ADMINISTRACIJA I UPRAVLJANJE NACIONALNOG CENTRA ZA VANJSKO VREDNOVANJE OBRAZOVANJA</v>
          </cell>
          <cell r="G287" t="str">
            <v>0970</v>
          </cell>
        </row>
        <row r="288">
          <cell r="E288" t="str">
            <v>A814000</v>
          </cell>
          <cell r="F288" t="str">
            <v>MEĐUNARODNI PROJEKTI VREDNOVANJA ZNANJA I VJEŠTINA (IEA: ICCS, ICILS, PIRLS, TIMSS - OECD: PISA, TALIS)</v>
          </cell>
          <cell r="G288" t="str">
            <v>0970</v>
          </cell>
        </row>
        <row r="289">
          <cell r="E289" t="str">
            <v>A814001</v>
          </cell>
          <cell r="F289" t="str">
            <v>DRŽAVNA MATURA</v>
          </cell>
          <cell r="G289" t="str">
            <v>0970</v>
          </cell>
        </row>
        <row r="290">
          <cell r="E290" t="str">
            <v>A814003</v>
          </cell>
          <cell r="F290" t="str">
            <v>NACIONALNI ISPITI</v>
          </cell>
          <cell r="G290" t="str">
            <v>0970</v>
          </cell>
        </row>
        <row r="291">
          <cell r="E291" t="str">
            <v>A814007</v>
          </cell>
          <cell r="F291" t="str">
            <v>UNAPREĐENJE KVALITETE OBRAZOVNOG SUSTAVA</v>
          </cell>
          <cell r="G291" t="str">
            <v>0970</v>
          </cell>
        </row>
        <row r="292">
          <cell r="E292" t="str">
            <v>K814011</v>
          </cell>
          <cell r="F292" t="str">
            <v>OP UČINKOVITI LJUDSKI POTENCIJALI 2014.-2020., PRIORITET 10</v>
          </cell>
          <cell r="G292" t="str">
            <v>0970</v>
          </cell>
        </row>
        <row r="293">
          <cell r="E293" t="str">
            <v>K814012</v>
          </cell>
          <cell r="F293" t="str">
            <v>OP UČNIKOVITI LJUDSKI POTENCIJALI 2014.-2020., PRIORITET 3</v>
          </cell>
          <cell r="G293" t="str">
            <v>0970</v>
          </cell>
        </row>
        <row r="294">
          <cell r="E294" t="str">
            <v>K814013</v>
          </cell>
          <cell r="F294" t="str">
            <v>PROGRAM UČINKOVITI LJUDSKI POTENCIJALI 2021.-2027.., PRIORITET 2 - OBRAZOVANJE I CJELOŽIVOTNO UČENJE</v>
          </cell>
          <cell r="G294" t="str">
            <v>0970</v>
          </cell>
        </row>
        <row r="295">
          <cell r="E295" t="str">
            <v>A589088</v>
          </cell>
          <cell r="F295" t="str">
            <v>ADMINISTRACIJA I UPRAVLJANJE AGENCIJE ZA MOBILNOST I EU PROGRAME</v>
          </cell>
          <cell r="G295" t="str">
            <v>0970</v>
          </cell>
        </row>
        <row r="296">
          <cell r="E296" t="str">
            <v>A589091</v>
          </cell>
          <cell r="F296" t="str">
            <v>PROVEDBA MREŽNIH PROJEKATA FINANCIRANIH IZ OKVIRNIH PROGRAMA EU-A</v>
          </cell>
          <cell r="G296" t="str">
            <v>0970</v>
          </cell>
        </row>
        <row r="297">
          <cell r="E297" t="str">
            <v>A818017</v>
          </cell>
          <cell r="F297" t="str">
            <v>PROVOĐENJE MREŽNIH PROJEKATA IZ OBZOR 2020.PROGRAMA</v>
          </cell>
          <cell r="G297" t="str">
            <v>0970</v>
          </cell>
        </row>
        <row r="298">
          <cell r="E298" t="str">
            <v>A818023</v>
          </cell>
          <cell r="F298" t="str">
            <v>PROVEDBA EURODESK MREŽE</v>
          </cell>
          <cell r="G298" t="str">
            <v>0970</v>
          </cell>
        </row>
        <row r="299">
          <cell r="E299" t="str">
            <v>A818024</v>
          </cell>
          <cell r="F299" t="str">
            <v>PROVEDBA E-TWINNING MREŽE</v>
          </cell>
          <cell r="G299" t="str">
            <v>0970</v>
          </cell>
        </row>
        <row r="300">
          <cell r="E300" t="str">
            <v>A818033</v>
          </cell>
          <cell r="F300" t="str">
            <v>ZNANSTVENA I VISOKOŠKOLSKA MOBILNOST</v>
          </cell>
          <cell r="G300" t="str">
            <v>0970</v>
          </cell>
        </row>
        <row r="301">
          <cell r="E301" t="str">
            <v>A818042</v>
          </cell>
          <cell r="F301" t="str">
            <v>OBZOR EUROPA I MOBILNOST ISTRAŽIVAČA</v>
          </cell>
          <cell r="G301" t="str">
            <v>0970</v>
          </cell>
        </row>
        <row r="302">
          <cell r="E302" t="str">
            <v>A818043</v>
          </cell>
          <cell r="F302" t="str">
            <v>ERASMUS PLUS PROVEDBA PROGRAMA OD 2014. DO 2020.</v>
          </cell>
          <cell r="G302" t="str">
            <v>0970</v>
          </cell>
        </row>
        <row r="303">
          <cell r="E303" t="str">
            <v>A818044</v>
          </cell>
          <cell r="F303" t="str">
            <v>ERASMUS PLUS – PROJEKTI ZA KORISNIKE OBRAZOVANJE OD 2014. DO 2020.</v>
          </cell>
          <cell r="G303" t="str">
            <v>0970</v>
          </cell>
        </row>
        <row r="304">
          <cell r="E304" t="str">
            <v>A818045</v>
          </cell>
          <cell r="F304" t="str">
            <v>ERASMUS PLUS – PROJEKTI ZA KORISNIKE MLADI OD 2014. DO 2020.</v>
          </cell>
          <cell r="G304" t="str">
            <v>0970</v>
          </cell>
        </row>
        <row r="305">
          <cell r="E305" t="str">
            <v>A818055</v>
          </cell>
          <cell r="F305" t="str">
            <v>PORTAL STUDY IN CROATIA</v>
          </cell>
          <cell r="G305" t="str">
            <v>0970</v>
          </cell>
        </row>
        <row r="306">
          <cell r="E306" t="str">
            <v>A818058</v>
          </cell>
          <cell r="F306" t="str">
            <v>EUROPSKE SNAGE SOLIDARNOSTI PROVEDBA PROGRAMA</v>
          </cell>
          <cell r="G306" t="str">
            <v>0970</v>
          </cell>
        </row>
        <row r="307">
          <cell r="E307" t="str">
            <v>A818059</v>
          </cell>
          <cell r="F307" t="str">
            <v>EUROPSKE SNAGE SOLIDARNOSTI - PROJEKTI ZA KORISNIKE OD 2018. DO 2020.</v>
          </cell>
          <cell r="G307" t="str">
            <v>0970</v>
          </cell>
        </row>
        <row r="308">
          <cell r="E308" t="str">
            <v>A818060</v>
          </cell>
          <cell r="F308" t="str">
            <v>EURYDICE EUROPSKA MREŽA ZA PODATKE I ANALIZE O SUSTAVIMA OBRAZOVANJA</v>
          </cell>
          <cell r="G308" t="str">
            <v>0970</v>
          </cell>
        </row>
        <row r="309">
          <cell r="E309" t="str">
            <v>A818061</v>
          </cell>
          <cell r="F309" t="str">
            <v>ERASMUS PLUS - SUFINANCIRANJE – DIO PROVEDBE MLADI</v>
          </cell>
          <cell r="G309" t="str">
            <v>0970</v>
          </cell>
        </row>
        <row r="310">
          <cell r="E310" t="str">
            <v>A818063</v>
          </cell>
          <cell r="F310" t="str">
            <v>EUROPSKE SNAGE SOLIDARNOSTI - PROJEKTI ZA KORISNIKE OD 2021. DO 2027.</v>
          </cell>
          <cell r="G310" t="str">
            <v>0970</v>
          </cell>
        </row>
        <row r="311">
          <cell r="E311" t="str">
            <v>A818064</v>
          </cell>
          <cell r="F311" t="str">
            <v>ERASMUS - PROJEKTI  ZA KORISNIKE OBRAZOVANJE OD 2021. DO 2027.</v>
          </cell>
          <cell r="G311" t="str">
            <v>0970</v>
          </cell>
        </row>
        <row r="312">
          <cell r="E312" t="str">
            <v>A818065</v>
          </cell>
          <cell r="F312" t="str">
            <v>ERASMUS - PROJEKTI ZA KORISNIKE MLADI OD 2021. DO 2027.</v>
          </cell>
          <cell r="G312" t="str">
            <v>0970</v>
          </cell>
        </row>
        <row r="313">
          <cell r="E313" t="str">
            <v>A818070</v>
          </cell>
          <cell r="F313" t="str">
            <v>PROVEDBA EUROPASS I EUROGUIDANCE</v>
          </cell>
          <cell r="G313" t="str">
            <v>0970</v>
          </cell>
        </row>
        <row r="314">
          <cell r="E314" t="str">
            <v>A818071</v>
          </cell>
          <cell r="F314" t="str">
            <v>VET RADNA SKUPINA</v>
          </cell>
          <cell r="G314" t="str">
            <v>0970</v>
          </cell>
        </row>
        <row r="315">
          <cell r="E315" t="str">
            <v>A818073</v>
          </cell>
          <cell r="F315" t="str">
            <v>SALTO - REFERENTNI CENTAR ZA TEMU UKLJUČIVOSTI U PODRUČJU OBRAZOVANJA NA EUROPSKOJ RAZINI</v>
          </cell>
          <cell r="G315" t="str">
            <v>0970</v>
          </cell>
        </row>
        <row r="316">
          <cell r="E316" t="str">
            <v>A818075</v>
          </cell>
          <cell r="F316" t="str">
            <v>ERASMUS - PROJEKTI ZA KORISNIKE PODRUČJA SPORT OD 2021. DO 2027.</v>
          </cell>
          <cell r="G316" t="str">
            <v>0970</v>
          </cell>
        </row>
        <row r="317">
          <cell r="E317" t="str">
            <v>A848001</v>
          </cell>
          <cell r="F317" t="str">
            <v>ADMINISTRACIJA I UPRAVLJANJE AGENCIJE ZA STRUKOVNO OBRAZOVANJE I  OBRAZOVANJE ODRASLIH</v>
          </cell>
          <cell r="G317" t="str">
            <v>0950</v>
          </cell>
        </row>
        <row r="318">
          <cell r="E318" t="str">
            <v>A848001</v>
          </cell>
          <cell r="F318" t="str">
            <v>ADMINISTRACIJA I UPRAVLJANJE AGENCIJE ZA STRUKOVNO OBRAZOVANJE I  OBRAZOVANJE ODRASLIH</v>
          </cell>
          <cell r="G318" t="str">
            <v>0970</v>
          </cell>
        </row>
        <row r="319">
          <cell r="E319" t="str">
            <v>A848009</v>
          </cell>
          <cell r="F319" t="str">
            <v>PROMICANJE KULTURE UČENJA: TJEDAN CJELOŽIVOTNOG UČENJA</v>
          </cell>
          <cell r="G319" t="str">
            <v>0970</v>
          </cell>
        </row>
        <row r="320">
          <cell r="E320" t="str">
            <v>A848010</v>
          </cell>
          <cell r="F320" t="str">
            <v>STRUČNO SAVJETODAVNA DJELATNOST</v>
          </cell>
          <cell r="G320" t="str">
            <v>0970</v>
          </cell>
        </row>
        <row r="321">
          <cell r="E321" t="str">
            <v>A848014</v>
          </cell>
          <cell r="F321" t="str">
            <v>RAZVOJ SUSTAVA STRUKOVNOG OBRAZOVANJA</v>
          </cell>
          <cell r="G321" t="str">
            <v>0970</v>
          </cell>
        </row>
        <row r="322">
          <cell r="E322" t="str">
            <v>A848018</v>
          </cell>
          <cell r="F322" t="str">
            <v>DRŽAVNA NATJECANJA</v>
          </cell>
          <cell r="G322" t="str">
            <v>0970</v>
          </cell>
        </row>
        <row r="323">
          <cell r="E323" t="str">
            <v>A848020</v>
          </cell>
          <cell r="F323" t="str">
            <v>RAZVOJ SUSTAVA OBRAZOVANJA ODRASLIH</v>
          </cell>
          <cell r="G323" t="str">
            <v>0970</v>
          </cell>
        </row>
        <row r="324">
          <cell r="E324" t="str">
            <v>A848023</v>
          </cell>
          <cell r="F324" t="str">
            <v>REFERNET U REPUBLICI HRVATSKOJ</v>
          </cell>
          <cell r="G324" t="str">
            <v>0970</v>
          </cell>
        </row>
        <row r="325">
          <cell r="E325" t="str">
            <v>A848039</v>
          </cell>
          <cell r="F325" t="str">
            <v>NACIONALNA REFERENTNA TOČKA ZA EUROPSKI SUSTAV OSIGURANJA KVALITETE U STRUKOVNOM OBRAZOVANJU I OSPOSOBLJAVANJU - EQAVET NRP</v>
          </cell>
          <cell r="G325" t="str">
            <v>0970</v>
          </cell>
        </row>
        <row r="326">
          <cell r="E326" t="str">
            <v>A848041</v>
          </cell>
          <cell r="F326" t="str">
            <v>ERASMUS PLUS - PROVEDBA ISTRAŽIVANJA KOMPETENCIJA ODRASLIH OSOBA U REPUBLICI HRVATSKOJ - PIAAC HRVATSKA</v>
          </cell>
          <cell r="G326" t="str">
            <v>0950</v>
          </cell>
        </row>
        <row r="327">
          <cell r="E327" t="str">
            <v>A848041</v>
          </cell>
          <cell r="F327" t="str">
            <v>ERASMUS PLUS - PROVEDBA ISTRAŽIVANJA KOMPETENCIJA ODRASLIH OSOBA U REPUBLICI HRVATSKOJ - PIAAC HRVATSKA</v>
          </cell>
          <cell r="G327" t="str">
            <v>0970</v>
          </cell>
        </row>
        <row r="328">
          <cell r="E328" t="str">
            <v>A848042</v>
          </cell>
          <cell r="F328" t="str">
            <v>EPALE - NACIONALNA SLUŽBA ZA PODRŠKU ZA REPUBLIKU HRVATSKU 2019.-2020. (EPALE IV)</v>
          </cell>
          <cell r="G328" t="str">
            <v>0970</v>
          </cell>
        </row>
        <row r="329">
          <cell r="E329" t="str">
            <v>A848045</v>
          </cell>
          <cell r="F329" t="str">
            <v>ERASMUS PLUS - KA2 - TRENING ZA VJEŠTINE U VIRTUALNOM OKRUŽENJU</v>
          </cell>
          <cell r="G329" t="str">
            <v>0970</v>
          </cell>
        </row>
        <row r="330">
          <cell r="E330" t="str">
            <v>A848046</v>
          </cell>
          <cell r="F330" t="str">
            <v>ERASMUS PLUS - PILOTIRANJE VIRTUALNOG PRAKTIČNOG TEČAJA ZA KUHARSTVO U STRUKOVNOM OBRAZOVANJU</v>
          </cell>
          <cell r="G330" t="str">
            <v>0970</v>
          </cell>
        </row>
        <row r="331">
          <cell r="E331" t="str">
            <v>A848047</v>
          </cell>
          <cell r="F331" t="str">
            <v>ERASMUS PLUS - KA - INKLUZIVNO DIGITALNO UČENJE U SVRHU SPREČAVANJA NAPUŠTANJA ŠKOLOVANJA U STRUKOVNOM OBRAZOVANJU I OSPOSOBLJAVANJU - 2BDIGITAL</v>
          </cell>
          <cell r="G331" t="str">
            <v>0970</v>
          </cell>
        </row>
        <row r="332">
          <cell r="E332" t="str">
            <v>A848048</v>
          </cell>
          <cell r="F332" t="str">
            <v>EPALE - NACIONALNA SLUŽBA ZA PODRŠKU ZA REPUBLIKU HRVATSKU 2022.-2024. (EPALE V)</v>
          </cell>
          <cell r="G332" t="str">
            <v>0970</v>
          </cell>
        </row>
        <row r="333">
          <cell r="E333" t="str">
            <v>A848051</v>
          </cell>
          <cell r="F333" t="str">
            <v>ERASMUS PLUS - PROJEKTI</v>
          </cell>
          <cell r="G333" t="str">
            <v>0970</v>
          </cell>
        </row>
        <row r="334">
          <cell r="E334" t="str">
            <v>K848038</v>
          </cell>
          <cell r="F334" t="str">
            <v>OP UČINKOVITI LJUDSKI POTENCIJALI 2014.-2020., PRIORITET 3</v>
          </cell>
          <cell r="G334" t="str">
            <v>0950</v>
          </cell>
        </row>
        <row r="335">
          <cell r="E335" t="str">
            <v>K848049</v>
          </cell>
          <cell r="F335" t="str">
            <v>PROGRAM UČINKOVITI LJUDSKI POTENCIJALI 2021.-2027., PRIORITET 5 - TEHNIČKA POMOĆ</v>
          </cell>
          <cell r="G335" t="str">
            <v>0950</v>
          </cell>
        </row>
        <row r="336">
          <cell r="E336" t="str">
            <v>K848050</v>
          </cell>
          <cell r="F336" t="str">
            <v>PROGRAM UČINKOVITI LJUDSKI POTENCIJALI 2021.-2027., PRIORITET 3</v>
          </cell>
          <cell r="G336" t="str">
            <v>0950</v>
          </cell>
        </row>
        <row r="337">
          <cell r="E337" t="str">
            <v>T848027</v>
          </cell>
          <cell r="F337" t="str">
            <v>OP UČINKOVITI LJUDSKI POTENCIJALI 2014. - 2020., PRIORITET 5</v>
          </cell>
          <cell r="G337" t="str">
            <v>0950</v>
          </cell>
        </row>
        <row r="338">
          <cell r="E338" t="str">
            <v>A557042</v>
          </cell>
          <cell r="F338" t="str">
            <v>PROGRAM DOKTORANADA I POSLIJEDOKTORANADA HRVATSKE ZAKLADE ZA ZNANOST</v>
          </cell>
          <cell r="G338" t="str">
            <v>0150</v>
          </cell>
        </row>
        <row r="339">
          <cell r="E339" t="str">
            <v>A578055</v>
          </cell>
          <cell r="F339" t="str">
            <v>HRVATSKO-ŠVICARSKI ISTRAŽIVAČKI PROGRAM</v>
          </cell>
          <cell r="G339" t="str">
            <v>0150</v>
          </cell>
        </row>
        <row r="340">
          <cell r="E340" t="str">
            <v>A578069</v>
          </cell>
          <cell r="F340" t="str">
            <v>ADMINISTRACIJA I UPRAVLJANJE HRVATSKE ZAKLADE ZA ZNANOST</v>
          </cell>
          <cell r="G340" t="str">
            <v>0150</v>
          </cell>
        </row>
        <row r="341">
          <cell r="E341" t="str">
            <v>A578071</v>
          </cell>
          <cell r="F341" t="str">
            <v>OBZOR ERA-NET QUANTERA</v>
          </cell>
          <cell r="G341" t="str">
            <v>0150</v>
          </cell>
        </row>
        <row r="342">
          <cell r="E342" t="str">
            <v>A578072</v>
          </cell>
          <cell r="F342" t="str">
            <v>OBZOR ERA-NET CHANSE</v>
          </cell>
          <cell r="G342" t="str">
            <v>0150</v>
          </cell>
        </row>
        <row r="343">
          <cell r="E343" t="str">
            <v>A578073</v>
          </cell>
          <cell r="F343" t="str">
            <v>PROGRAM MOBILNOSTI - NPOO (C3.2. R2-I1 )</v>
          </cell>
          <cell r="G343" t="str">
            <v>0150</v>
          </cell>
        </row>
        <row r="344">
          <cell r="E344" t="str">
            <v>A578074</v>
          </cell>
          <cell r="F344" t="str">
            <v>DRUGI ŠVICARSKI DOPRINOS - MULTILATERALNI POZIVI ZA ZAJEDNIČKE ISTRAŽIVAČKE PROJEKTE (MCJRP)</v>
          </cell>
          <cell r="G344" t="str">
            <v>0150</v>
          </cell>
        </row>
        <row r="345">
          <cell r="E345" t="str">
            <v>A621048</v>
          </cell>
          <cell r="F345" t="str">
            <v>PROJEKTNO FINANCIRANJE ZNANSTVENE DJELATNOSTI</v>
          </cell>
          <cell r="G345" t="str">
            <v>0150</v>
          </cell>
        </row>
        <row r="346">
          <cell r="E346" t="str">
            <v>A733055</v>
          </cell>
          <cell r="F346" t="str">
            <v>PROGRAM IZVRSNOSTI U VISOKOM OBRAZOVANJU - TENURE-TRACK</v>
          </cell>
          <cell r="G346" t="str">
            <v>0150</v>
          </cell>
        </row>
        <row r="347">
          <cell r="E347" t="str">
            <v>A733070</v>
          </cell>
          <cell r="F347" t="str">
            <v>OBZOR ERA-NET QUANTERA II</v>
          </cell>
          <cell r="G347" t="str">
            <v>0150</v>
          </cell>
        </row>
        <row r="348">
          <cell r="E348" t="str">
            <v>A733071</v>
          </cell>
          <cell r="F348" t="str">
            <v>OBZOR ERA-NET BLUEBIOECONOMY</v>
          </cell>
          <cell r="G348" t="str">
            <v>0150</v>
          </cell>
        </row>
        <row r="349">
          <cell r="E349" t="str">
            <v>A733073</v>
          </cell>
          <cell r="F349" t="str">
            <v>PROGRAM RAZVOJA KARIJERA MLADIH ISTRAŽIVAČA - IZOBRAZBA NOVIH DOKTORA ZNANOSTI - NPOO (C3.2. R2-I1 )</v>
          </cell>
          <cell r="G349" t="str">
            <v>0150</v>
          </cell>
        </row>
        <row r="350">
          <cell r="E350" t="str">
            <v>K733069</v>
          </cell>
          <cell r="F350" t="str">
            <v>OP UČINKOVITI LJUDSKI POTENCIJALI 2014.-2020., PRIORITET 3</v>
          </cell>
          <cell r="G350" t="str">
            <v>0150</v>
          </cell>
        </row>
      </sheetData>
      <sheetData sheetId="11"/>
      <sheetData sheetId="12"/>
      <sheetData sheetId="13"/>
    </sheetDataSet>
  </externalBook>
</externalLink>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1965A-873E-4F65-B6A5-F709595DC361}">
  <sheetPr>
    <pageSetUpPr fitToPage="1"/>
  </sheetPr>
  <dimension ref="A1:G41"/>
  <sheetViews>
    <sheetView topLeftCell="A5" zoomScale="40" zoomScaleNormal="40" workbookViewId="0">
      <selection activeCell="E19" sqref="E19"/>
    </sheetView>
  </sheetViews>
  <sheetFormatPr defaultRowHeight="15"/>
  <cols>
    <col min="1" max="1" width="43.140625" customWidth="1"/>
    <col min="2" max="2" width="53.42578125" customWidth="1"/>
    <col min="3" max="3" width="41.140625" customWidth="1"/>
    <col min="4" max="4" width="46" customWidth="1"/>
    <col min="5" max="5" width="65.42578125" customWidth="1"/>
    <col min="6" max="6" width="22.42578125" customWidth="1"/>
    <col min="7" max="7" width="58.140625" customWidth="1"/>
  </cols>
  <sheetData>
    <row r="1" spans="1:5" ht="10.5" hidden="1" customHeight="1" thickBot="1">
      <c r="A1" s="30"/>
      <c r="B1" s="31" t="s">
        <v>0</v>
      </c>
      <c r="C1" s="154"/>
      <c r="D1" s="154"/>
      <c r="E1" s="155"/>
    </row>
    <row r="2" spans="1:5" ht="26.25" customHeight="1" thickBot="1">
      <c r="A2" s="30"/>
      <c r="B2" s="32" t="s">
        <v>1</v>
      </c>
      <c r="C2" s="156" t="s">
        <v>4006</v>
      </c>
      <c r="D2" s="156"/>
      <c r="E2" s="157"/>
    </row>
    <row r="3" spans="1:5" ht="57" customHeight="1" thickBot="1">
      <c r="A3" s="33"/>
      <c r="B3" s="32" t="s">
        <v>2</v>
      </c>
      <c r="C3" s="156" t="s">
        <v>3</v>
      </c>
      <c r="D3" s="156"/>
      <c r="E3" s="157"/>
    </row>
    <row r="4" spans="1:5" ht="41.25" customHeight="1" thickBot="1">
      <c r="A4" s="33"/>
      <c r="B4" s="32" t="s">
        <v>4</v>
      </c>
      <c r="C4" s="156" t="s">
        <v>5</v>
      </c>
      <c r="D4" s="156"/>
      <c r="E4" s="157"/>
    </row>
    <row r="5" spans="1:5" ht="32.25" thickBot="1">
      <c r="A5" s="33"/>
      <c r="B5" s="32" t="s">
        <v>6</v>
      </c>
      <c r="C5" s="156" t="s">
        <v>7</v>
      </c>
      <c r="D5" s="156"/>
      <c r="E5" s="157"/>
    </row>
    <row r="6" spans="1:5" ht="31.5">
      <c r="A6" s="33"/>
      <c r="B6" s="33"/>
      <c r="C6" s="30"/>
      <c r="D6" s="30"/>
      <c r="E6" s="30"/>
    </row>
    <row r="7" spans="1:5" ht="79.5" customHeight="1">
      <c r="A7" s="34"/>
      <c r="B7" s="152" t="s">
        <v>8</v>
      </c>
      <c r="C7" s="153"/>
      <c r="D7" s="153"/>
      <c r="E7" s="153"/>
    </row>
    <row r="8" spans="1:5" ht="31.5">
      <c r="A8" s="34"/>
      <c r="B8" s="35"/>
      <c r="C8" s="34"/>
      <c r="D8" s="34"/>
      <c r="E8" s="34"/>
    </row>
    <row r="9" spans="1:5" ht="30" customHeight="1">
      <c r="A9" s="34"/>
      <c r="B9" s="152" t="s">
        <v>9</v>
      </c>
      <c r="C9" s="153"/>
      <c r="D9" s="153"/>
      <c r="E9" s="153"/>
    </row>
    <row r="10" spans="1:5" ht="31.5">
      <c r="A10" s="34"/>
      <c r="B10" s="35"/>
      <c r="C10" s="34"/>
      <c r="D10" s="34"/>
      <c r="E10" s="34"/>
    </row>
    <row r="11" spans="1:5" ht="30" customHeight="1">
      <c r="A11" s="34"/>
      <c r="B11" s="152" t="s">
        <v>10</v>
      </c>
      <c r="C11" s="153"/>
      <c r="D11" s="153"/>
      <c r="E11" s="153"/>
    </row>
    <row r="12" spans="1:5" ht="31.5">
      <c r="A12" s="36"/>
      <c r="B12" s="36"/>
      <c r="C12" s="30"/>
      <c r="D12" s="30"/>
      <c r="E12" s="37" t="s">
        <v>11</v>
      </c>
    </row>
    <row r="13" spans="1:5" ht="63">
      <c r="A13" s="38"/>
      <c r="B13" s="38"/>
      <c r="C13" s="38" t="s">
        <v>12</v>
      </c>
      <c r="D13" s="38" t="s">
        <v>13</v>
      </c>
      <c r="E13" s="38" t="s">
        <v>14</v>
      </c>
    </row>
    <row r="14" spans="1:5" ht="81" customHeight="1">
      <c r="A14" s="39">
        <v>6</v>
      </c>
      <c r="B14" s="40" t="s">
        <v>15</v>
      </c>
      <c r="C14" s="41">
        <f>+'KONSOLIDACIJA  EKONOSMKA KLASIF'!D11</f>
        <v>118456554</v>
      </c>
      <c r="D14" s="41">
        <f>+'KONSOLIDACIJA  EKONOSMKA KLASIF'!E11</f>
        <v>-5298146</v>
      </c>
      <c r="E14" s="41">
        <f>+'KONSOLIDACIJA  EKONOSMKA KLASIF'!F11</f>
        <v>114297639</v>
      </c>
    </row>
    <row r="15" spans="1:5" ht="36" customHeight="1">
      <c r="A15" s="39">
        <v>7</v>
      </c>
      <c r="B15" s="42" t="s">
        <v>16</v>
      </c>
      <c r="C15" s="141">
        <f>+'KONSOLIDACIJA  EKONOSMKA KLASIF'!D19</f>
        <v>1165</v>
      </c>
      <c r="D15" s="41">
        <f>+'KONSOLIDACIJA  EKONOSMKA KLASIF'!E19</f>
        <v>1272</v>
      </c>
      <c r="E15" s="41">
        <f>+'KONSOLIDACIJA  EKONOSMKA KLASIF'!F19</f>
        <v>2437</v>
      </c>
    </row>
    <row r="16" spans="1:5" ht="36" customHeight="1">
      <c r="A16" s="40"/>
      <c r="B16" s="40" t="s">
        <v>17</v>
      </c>
      <c r="C16" s="43">
        <f>SUM(C14:C15)</f>
        <v>118457719</v>
      </c>
      <c r="D16" s="43">
        <f t="shared" ref="D16:E16" si="0">SUM(D14:D15)</f>
        <v>-5296874</v>
      </c>
      <c r="E16" s="43">
        <f t="shared" si="0"/>
        <v>114300076</v>
      </c>
    </row>
    <row r="17" spans="1:7" ht="45" customHeight="1">
      <c r="A17" s="44">
        <v>3</v>
      </c>
      <c r="B17" s="40" t="s">
        <v>18</v>
      </c>
      <c r="C17" s="45">
        <f>+'KONSOLIDACIJA  EKONOSMKA KLASIF'!D27</f>
        <v>95986169</v>
      </c>
      <c r="D17" s="45">
        <f>+'KONSOLIDACIJA  EKONOSMKA KLASIF'!E27</f>
        <v>11195404</v>
      </c>
      <c r="E17" s="45">
        <f>+'KONSOLIDACIJA  EKONOSMKA KLASIF'!F27</f>
        <v>107300325</v>
      </c>
    </row>
    <row r="18" spans="1:7" ht="31.5">
      <c r="A18" s="39">
        <v>4</v>
      </c>
      <c r="B18" s="42" t="s">
        <v>19</v>
      </c>
      <c r="C18" s="45">
        <f>+'KONSOLIDACIJA  EKONOSMKA KLASIF'!D35</f>
        <v>23611945</v>
      </c>
      <c r="D18" s="45">
        <f>+'KONSOLIDACIJA  EKONOSMKA KLASIF'!E35</f>
        <v>-16764411</v>
      </c>
      <c r="E18" s="45">
        <f>+'KONSOLIDACIJA  EKONOSMKA KLASIF'!F35</f>
        <v>6881934</v>
      </c>
    </row>
    <row r="19" spans="1:7" ht="31.5">
      <c r="A19" s="44"/>
      <c r="B19" s="42" t="s">
        <v>20</v>
      </c>
      <c r="C19" s="46">
        <f>SUM(C17:C18)</f>
        <v>119598114</v>
      </c>
      <c r="D19" s="46">
        <f t="shared" ref="D19:E19" si="1">SUM(D17:D18)</f>
        <v>-5569007</v>
      </c>
      <c r="E19" s="46">
        <f t="shared" si="1"/>
        <v>114182259</v>
      </c>
    </row>
    <row r="20" spans="1:7" ht="63">
      <c r="A20" s="40"/>
      <c r="B20" s="40" t="s">
        <v>21</v>
      </c>
      <c r="C20" s="43">
        <f>+C16-C19</f>
        <v>-1140395</v>
      </c>
      <c r="D20" s="43"/>
      <c r="E20" s="43">
        <f>+E16-E19</f>
        <v>117817</v>
      </c>
    </row>
    <row r="21" spans="1:7" ht="31.5">
      <c r="A21" s="34"/>
      <c r="B21" s="152"/>
      <c r="C21" s="153"/>
      <c r="D21" s="153"/>
      <c r="E21" s="153"/>
    </row>
    <row r="22" spans="1:7" ht="30" customHeight="1">
      <c r="A22" s="34"/>
      <c r="B22" s="152" t="s">
        <v>22</v>
      </c>
      <c r="C22" s="153"/>
      <c r="D22" s="153"/>
      <c r="E22" s="153"/>
    </row>
    <row r="23" spans="1:7" ht="31.5">
      <c r="A23" s="36"/>
      <c r="B23" s="36"/>
      <c r="C23" s="30"/>
      <c r="D23" s="30"/>
      <c r="E23" s="37" t="s">
        <v>11</v>
      </c>
    </row>
    <row r="24" spans="1:7" ht="63">
      <c r="A24" s="38"/>
      <c r="B24" s="38"/>
      <c r="C24" s="38" t="s">
        <v>12</v>
      </c>
      <c r="D24" s="38" t="s">
        <v>13</v>
      </c>
      <c r="E24" s="38" t="s">
        <v>14</v>
      </c>
    </row>
    <row r="25" spans="1:7" ht="64.5" customHeight="1">
      <c r="A25" s="39">
        <v>8</v>
      </c>
      <c r="B25" s="40" t="s">
        <v>23</v>
      </c>
      <c r="C25" s="41">
        <f>'[1]B.1 RAČUN FINANC EK'!D10</f>
        <v>0</v>
      </c>
      <c r="D25" s="41">
        <f>'[1]B.1 RAČUN FINANC EK'!E10</f>
        <v>0</v>
      </c>
      <c r="E25" s="41">
        <f>'[1]B.1 RAČUN FINANC EK'!F10</f>
        <v>0</v>
      </c>
    </row>
    <row r="26" spans="1:7" ht="58.5" customHeight="1">
      <c r="A26" s="39">
        <v>5</v>
      </c>
      <c r="B26" s="40" t="s">
        <v>24</v>
      </c>
      <c r="C26" s="41">
        <f>'[1]B.1 RAČUN FINANC EK'!D15</f>
        <v>0</v>
      </c>
      <c r="D26" s="41">
        <v>31860</v>
      </c>
      <c r="E26" s="41">
        <v>31860</v>
      </c>
    </row>
    <row r="27" spans="1:7" ht="54.75" customHeight="1">
      <c r="A27" s="40"/>
      <c r="B27" s="40" t="s">
        <v>25</v>
      </c>
      <c r="C27" s="46">
        <f>+C25-C26</f>
        <v>0</v>
      </c>
      <c r="D27" s="46"/>
      <c r="E27" s="46">
        <f>+E25-E26</f>
        <v>-31860</v>
      </c>
    </row>
    <row r="28" spans="1:7" ht="73.5" customHeight="1">
      <c r="A28" s="47" t="s">
        <v>26</v>
      </c>
      <c r="B28" s="48" t="s">
        <v>27</v>
      </c>
      <c r="C28" s="45">
        <v>10470724</v>
      </c>
      <c r="D28" s="45">
        <f>E28-C28</f>
        <v>4764521</v>
      </c>
      <c r="E28" s="45">
        <f>'odnos-donos'!E2+'odnos-donos'!E4+'odnos-donos'!E6+'odnos-donos'!E8+'odnos-donos'!E10+'odnos-donos'!E12+'odnos-donos'!E14+'odnos-donos'!E16+'odnos-donos'!E18+'odnos-donos'!E20+'odnos-donos'!E22+'odnos-donos'!E24+'odnos-donos'!E26+'odnos-donos'!E28+'odnos-donos'!E30+'odnos-donos'!E32+'odnos-donos'!E34</f>
        <v>15235245</v>
      </c>
      <c r="G28" s="137"/>
    </row>
    <row r="29" spans="1:7" ht="50.25" customHeight="1">
      <c r="A29" s="47" t="s">
        <v>28</v>
      </c>
      <c r="B29" s="48" t="s">
        <v>29</v>
      </c>
      <c r="C29" s="49">
        <v>-9330329</v>
      </c>
      <c r="D29" s="45">
        <f>E29-C29</f>
        <v>-6054593</v>
      </c>
      <c r="E29" s="49">
        <f>'odnos-donos'!E3+'odnos-donos'!E5+'odnos-donos'!E7+'odnos-donos'!E9+'odnos-donos'!E11+'odnos-donos'!E13+'odnos-donos'!E15+'odnos-donos'!E17+'odnos-donos'!E19+'odnos-donos'!E21+'odnos-donos'!E23+'odnos-donos'!E25+'odnos-donos'!E27+'odnos-donos'!E29+'odnos-donos'!E31+'odnos-donos'!E33+'odnos-donos'!E35</f>
        <v>-15384922</v>
      </c>
      <c r="G29" s="137"/>
    </row>
    <row r="30" spans="1:7" ht="31.5">
      <c r="A30" s="40"/>
      <c r="B30" s="40" t="s">
        <v>30</v>
      </c>
      <c r="C30" s="46">
        <f>+C27+C28+C29</f>
        <v>1140395</v>
      </c>
      <c r="D30" s="46"/>
      <c r="E30" s="46">
        <f>-E27+E28+E29</f>
        <v>-117817</v>
      </c>
      <c r="F30" s="136"/>
    </row>
    <row r="31" spans="1:7" ht="31.5">
      <c r="A31" s="34"/>
      <c r="B31" s="152"/>
      <c r="C31" s="153"/>
      <c r="D31" s="153"/>
      <c r="E31" s="153"/>
    </row>
    <row r="32" spans="1:7" ht="63">
      <c r="A32" s="50"/>
      <c r="B32" s="50" t="s">
        <v>31</v>
      </c>
      <c r="C32" s="51">
        <f>+C20+C30</f>
        <v>0</v>
      </c>
      <c r="D32" s="51">
        <f>+D20+D30</f>
        <v>0</v>
      </c>
      <c r="E32" s="51">
        <f>+E20+E30</f>
        <v>0</v>
      </c>
    </row>
    <row r="33" spans="1:5" ht="31.5">
      <c r="A33" s="36"/>
      <c r="B33" s="36"/>
      <c r="C33" s="30"/>
      <c r="D33" s="30"/>
      <c r="E33" s="30"/>
    </row>
    <row r="34" spans="1:5" ht="31.5">
      <c r="A34" s="52"/>
      <c r="B34" s="52"/>
      <c r="C34" s="52"/>
      <c r="D34" s="52"/>
      <c r="E34" s="52"/>
    </row>
    <row r="35" spans="1:5" ht="31.5">
      <c r="A35" s="52"/>
      <c r="B35" s="52"/>
      <c r="C35" s="52"/>
      <c r="D35" s="142"/>
      <c r="E35" s="52"/>
    </row>
    <row r="36" spans="1:5" ht="31.5">
      <c r="A36" s="52"/>
      <c r="B36" s="52"/>
      <c r="C36" s="52"/>
      <c r="D36" s="142"/>
      <c r="E36" s="52"/>
    </row>
    <row r="37" spans="1:5" ht="31.5">
      <c r="A37" s="52"/>
      <c r="B37" s="52"/>
      <c r="C37" s="52"/>
      <c r="D37" s="52"/>
      <c r="E37" s="52"/>
    </row>
    <row r="38" spans="1:5" ht="31.5">
      <c r="A38" s="52"/>
      <c r="B38" s="52"/>
      <c r="C38" s="52"/>
      <c r="D38" s="52"/>
      <c r="E38" s="52"/>
    </row>
    <row r="39" spans="1:5" ht="31.5">
      <c r="A39" s="52"/>
      <c r="B39" s="52"/>
      <c r="C39" s="52"/>
      <c r="D39" s="52"/>
      <c r="E39" s="52"/>
    </row>
    <row r="40" spans="1:5" ht="31.5">
      <c r="A40" s="52"/>
      <c r="B40" s="52"/>
      <c r="C40" s="52"/>
      <c r="D40" s="52"/>
      <c r="E40" s="52"/>
    </row>
    <row r="41" spans="1:5" ht="31.5">
      <c r="A41" s="52"/>
      <c r="B41" s="52"/>
      <c r="C41" s="52"/>
      <c r="D41" s="52"/>
      <c r="E41" s="52"/>
    </row>
  </sheetData>
  <mergeCells count="11">
    <mergeCell ref="B9:E9"/>
    <mergeCell ref="B11:E11"/>
    <mergeCell ref="B21:E21"/>
    <mergeCell ref="B22:E22"/>
    <mergeCell ref="B31:E31"/>
    <mergeCell ref="B7:E7"/>
    <mergeCell ref="C1:E1"/>
    <mergeCell ref="C2:E2"/>
    <mergeCell ref="C3:E3"/>
    <mergeCell ref="C4:E4"/>
    <mergeCell ref="C5:E5"/>
  </mergeCells>
  <dataValidations count="1">
    <dataValidation type="list" allowBlank="1" showInputMessage="1" showErrorMessage="1" prompt="Molimo odabrati proračunskog korisnika iz padajućeg izbornika!" sqref="C1:E1" xr:uid="{E12E94BA-1BEE-4354-AB78-EDE8F52FD227}">
      <formula1>$L$4:$L$138</formula1>
    </dataValidation>
  </dataValidations>
  <pageMargins left="0.25" right="0.25" top="0.75" bottom="0.75" header="0.3" footer="0.3"/>
  <pageSetup paperSize="9" scale="39" fitToHeight="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72E38-CA32-42EC-9E03-F9DF082B6768}">
  <dimension ref="A1:DU41"/>
  <sheetViews>
    <sheetView zoomScale="85" zoomScaleNormal="85" workbookViewId="0">
      <selection activeCell="H16" sqref="H16"/>
    </sheetView>
  </sheetViews>
  <sheetFormatPr defaultRowHeight="15"/>
  <cols>
    <col min="1" max="1" width="2.42578125" customWidth="1"/>
    <col min="2" max="2" width="5" customWidth="1"/>
    <col min="3" max="3" width="26.42578125" customWidth="1"/>
    <col min="4" max="4" width="13.42578125" customWidth="1"/>
    <col min="5" max="5" width="14.5703125" customWidth="1"/>
    <col min="6" max="6" width="19.28515625" customWidth="1"/>
    <col min="10" max="10" width="35.28515625" customWidth="1"/>
    <col min="11" max="11" width="20.85546875" customWidth="1"/>
    <col min="12" max="12" width="17.28515625" customWidth="1"/>
    <col min="13" max="13" width="27.28515625" customWidth="1"/>
    <col min="17" max="17" width="32.7109375" customWidth="1"/>
    <col min="18" max="18" width="13.28515625" customWidth="1"/>
    <col min="19" max="19" width="15.42578125" customWidth="1"/>
    <col min="20" max="20" width="23.7109375" customWidth="1"/>
    <col min="24" max="24" width="21.7109375" customWidth="1"/>
    <col min="25" max="25" width="12.140625" customWidth="1"/>
    <col min="26" max="26" width="12.42578125" customWidth="1"/>
    <col min="27" max="27" width="13.28515625" customWidth="1"/>
    <col min="31" max="31" width="24.5703125" customWidth="1"/>
    <col min="32" max="32" width="12" customWidth="1"/>
    <col min="33" max="33" width="12.7109375" customWidth="1"/>
    <col min="34" max="34" width="12.5703125" customWidth="1"/>
    <col min="38" max="38" width="21" customWidth="1"/>
    <col min="39" max="39" width="11.42578125" customWidth="1"/>
    <col min="40" max="40" width="11.85546875" customWidth="1"/>
    <col min="41" max="41" width="11.5703125" customWidth="1"/>
    <col min="45" max="45" width="23.140625" customWidth="1"/>
    <col min="46" max="46" width="11.5703125" customWidth="1"/>
    <col min="48" max="48" width="10.42578125" customWidth="1"/>
    <col min="52" max="52" width="21" customWidth="1"/>
    <col min="53" max="53" width="11" customWidth="1"/>
    <col min="54" max="55" width="10.42578125" customWidth="1"/>
    <col min="60" max="60" width="13.5703125" customWidth="1"/>
    <col min="62" max="62" width="19.140625" customWidth="1"/>
    <col min="67" max="67" width="10.7109375" bestFit="1" customWidth="1"/>
    <col min="68" max="68" width="12" customWidth="1"/>
    <col min="69" max="69" width="17.42578125" customWidth="1"/>
    <col min="74" max="74" width="10.7109375" customWidth="1"/>
    <col min="75" max="75" width="12.140625" customWidth="1"/>
    <col min="76" max="76" width="12.85546875" customWidth="1"/>
    <col min="81" max="81" width="10" customWidth="1"/>
    <col min="83" max="83" width="10.5703125" customWidth="1"/>
    <col min="88" max="88" width="10.140625" customWidth="1"/>
    <col min="89" max="89" width="11" customWidth="1"/>
    <col min="90" max="90" width="11.140625" customWidth="1"/>
    <col min="95" max="95" width="12" customWidth="1"/>
    <col min="96" max="97" width="10.42578125" customWidth="1"/>
    <col min="102" max="102" width="10.42578125" customWidth="1"/>
    <col min="104" max="104" width="11.5703125" customWidth="1"/>
    <col min="109" max="109" width="12.42578125" customWidth="1"/>
    <col min="110" max="110" width="11.140625" customWidth="1"/>
    <col min="111" max="111" width="13.85546875" customWidth="1"/>
    <col min="116" max="116" width="11.42578125" customWidth="1"/>
    <col min="117" max="117" width="11.85546875" customWidth="1"/>
    <col min="118" max="118" width="10.42578125" customWidth="1"/>
    <col min="123" max="125" width="11" customWidth="1"/>
  </cols>
  <sheetData>
    <row r="1" spans="1:125" ht="7.5" customHeight="1">
      <c r="A1" s="66"/>
      <c r="B1" s="66"/>
      <c r="C1" s="66"/>
      <c r="D1" s="66"/>
      <c r="E1" s="66"/>
      <c r="F1" s="66"/>
    </row>
    <row r="2" spans="1:125" ht="18.75">
      <c r="A2" s="164" t="s">
        <v>9</v>
      </c>
      <c r="B2" s="164"/>
      <c r="C2" s="164"/>
      <c r="D2" s="164"/>
      <c r="E2" s="164"/>
      <c r="F2" s="164"/>
    </row>
    <row r="3" spans="1:125" ht="9.75" customHeight="1">
      <c r="A3" s="67"/>
      <c r="B3" s="67"/>
      <c r="C3" s="67"/>
      <c r="D3" s="67"/>
      <c r="E3" s="67"/>
      <c r="F3" s="67"/>
    </row>
    <row r="4" spans="1:125" ht="18.75">
      <c r="A4" s="164" t="s">
        <v>32</v>
      </c>
      <c r="B4" s="164"/>
      <c r="C4" s="164"/>
      <c r="D4" s="164"/>
      <c r="E4" s="164"/>
      <c r="F4" s="164"/>
    </row>
    <row r="5" spans="1:125" ht="18" customHeight="1">
      <c r="A5" s="67"/>
      <c r="B5" s="67"/>
      <c r="C5" s="67"/>
      <c r="D5" s="67"/>
      <c r="E5" s="67"/>
      <c r="F5" s="67"/>
      <c r="H5" s="126" t="s">
        <v>116</v>
      </c>
      <c r="O5" s="126" t="s">
        <v>100</v>
      </c>
      <c r="V5" s="126" t="s">
        <v>101</v>
      </c>
      <c r="AC5" s="126" t="s">
        <v>102</v>
      </c>
      <c r="AJ5" s="126" t="s">
        <v>103</v>
      </c>
      <c r="AQ5" s="126" t="s">
        <v>104</v>
      </c>
      <c r="AX5" s="126" t="s">
        <v>105</v>
      </c>
      <c r="BE5" s="126" t="s">
        <v>106</v>
      </c>
      <c r="BL5" s="126" t="s">
        <v>107</v>
      </c>
      <c r="BS5" s="126" t="s">
        <v>108</v>
      </c>
      <c r="BZ5" s="126" t="s">
        <v>109</v>
      </c>
      <c r="CG5" s="126" t="s">
        <v>110</v>
      </c>
      <c r="CN5" s="126" t="s">
        <v>111</v>
      </c>
      <c r="CU5" s="126" t="s">
        <v>112</v>
      </c>
      <c r="DB5" s="126" t="s">
        <v>113</v>
      </c>
      <c r="DI5" s="126" t="s">
        <v>114</v>
      </c>
      <c r="DP5" s="126" t="s">
        <v>115</v>
      </c>
    </row>
    <row r="6" spans="1:125" ht="18.75">
      <c r="A6" s="164" t="s">
        <v>33</v>
      </c>
      <c r="B6" s="164"/>
      <c r="C6" s="164"/>
      <c r="D6" s="164"/>
      <c r="E6" s="164"/>
      <c r="F6" s="164"/>
    </row>
    <row r="7" spans="1:125" ht="4.5" customHeight="1">
      <c r="A7" s="68"/>
      <c r="B7" s="68"/>
      <c r="C7" s="68"/>
      <c r="D7" s="68"/>
      <c r="E7" s="68"/>
      <c r="F7" s="68"/>
    </row>
    <row r="8" spans="1:125" ht="60">
      <c r="A8" s="158" t="s">
        <v>34</v>
      </c>
      <c r="B8" s="159"/>
      <c r="C8" s="160"/>
      <c r="D8" s="3" t="s">
        <v>35</v>
      </c>
      <c r="E8" s="3" t="s">
        <v>13</v>
      </c>
      <c r="F8" s="3" t="s">
        <v>14</v>
      </c>
      <c r="H8" s="158" t="s">
        <v>34</v>
      </c>
      <c r="I8" s="159"/>
      <c r="J8" s="160"/>
      <c r="K8" s="3" t="s">
        <v>35</v>
      </c>
      <c r="L8" s="3" t="s">
        <v>13</v>
      </c>
      <c r="M8" s="3" t="s">
        <v>14</v>
      </c>
      <c r="O8" s="158" t="s">
        <v>34</v>
      </c>
      <c r="P8" s="159"/>
      <c r="Q8" s="160"/>
      <c r="R8" s="3" t="s">
        <v>35</v>
      </c>
      <c r="S8" s="3" t="s">
        <v>13</v>
      </c>
      <c r="T8" s="3" t="s">
        <v>14</v>
      </c>
      <c r="V8" s="158" t="s">
        <v>34</v>
      </c>
      <c r="W8" s="159"/>
      <c r="X8" s="160"/>
      <c r="Y8" s="3" t="s">
        <v>35</v>
      </c>
      <c r="Z8" s="3" t="s">
        <v>13</v>
      </c>
      <c r="AA8" s="3" t="s">
        <v>14</v>
      </c>
      <c r="AC8" s="158" t="s">
        <v>34</v>
      </c>
      <c r="AD8" s="159"/>
      <c r="AE8" s="160"/>
      <c r="AF8" s="3" t="s">
        <v>35</v>
      </c>
      <c r="AG8" s="3" t="s">
        <v>13</v>
      </c>
      <c r="AH8" s="3" t="s">
        <v>14</v>
      </c>
      <c r="AJ8" s="158" t="s">
        <v>34</v>
      </c>
      <c r="AK8" s="159"/>
      <c r="AL8" s="160"/>
      <c r="AM8" s="3" t="s">
        <v>35</v>
      </c>
      <c r="AN8" s="3" t="s">
        <v>13</v>
      </c>
      <c r="AO8" s="3" t="s">
        <v>14</v>
      </c>
      <c r="AQ8" s="158" t="s">
        <v>34</v>
      </c>
      <c r="AR8" s="159"/>
      <c r="AS8" s="160"/>
      <c r="AT8" s="3" t="s">
        <v>35</v>
      </c>
      <c r="AU8" s="3" t="s">
        <v>13</v>
      </c>
      <c r="AV8" s="3" t="s">
        <v>14</v>
      </c>
      <c r="AX8" s="158" t="s">
        <v>34</v>
      </c>
      <c r="AY8" s="159"/>
      <c r="AZ8" s="160"/>
      <c r="BA8" s="3" t="s">
        <v>35</v>
      </c>
      <c r="BB8" s="3" t="s">
        <v>13</v>
      </c>
      <c r="BC8" s="3" t="s">
        <v>14</v>
      </c>
      <c r="BE8" s="158" t="s">
        <v>34</v>
      </c>
      <c r="BF8" s="159"/>
      <c r="BG8" s="160"/>
      <c r="BH8" s="3" t="s">
        <v>35</v>
      </c>
      <c r="BI8" s="3" t="s">
        <v>13</v>
      </c>
      <c r="BJ8" s="3" t="s">
        <v>14</v>
      </c>
      <c r="BL8" s="158" t="s">
        <v>34</v>
      </c>
      <c r="BM8" s="159"/>
      <c r="BN8" s="160"/>
      <c r="BO8" s="3" t="s">
        <v>35</v>
      </c>
      <c r="BP8" s="3" t="s">
        <v>13</v>
      </c>
      <c r="BQ8" s="3" t="s">
        <v>14</v>
      </c>
      <c r="BS8" s="158" t="s">
        <v>34</v>
      </c>
      <c r="BT8" s="159"/>
      <c r="BU8" s="160"/>
      <c r="BV8" s="3" t="s">
        <v>35</v>
      </c>
      <c r="BW8" s="3" t="s">
        <v>13</v>
      </c>
      <c r="BX8" s="3" t="s">
        <v>14</v>
      </c>
      <c r="BZ8" s="158" t="s">
        <v>34</v>
      </c>
      <c r="CA8" s="159"/>
      <c r="CB8" s="160"/>
      <c r="CC8" s="3" t="s">
        <v>35</v>
      </c>
      <c r="CD8" s="3" t="s">
        <v>13</v>
      </c>
      <c r="CE8" s="3" t="s">
        <v>14</v>
      </c>
      <c r="CG8" s="158" t="s">
        <v>34</v>
      </c>
      <c r="CH8" s="159"/>
      <c r="CI8" s="160"/>
      <c r="CJ8" s="3" t="s">
        <v>35</v>
      </c>
      <c r="CK8" s="3" t="s">
        <v>13</v>
      </c>
      <c r="CL8" s="3" t="s">
        <v>14</v>
      </c>
      <c r="CN8" s="158" t="s">
        <v>34</v>
      </c>
      <c r="CO8" s="159"/>
      <c r="CP8" s="160"/>
      <c r="CQ8" s="3" t="s">
        <v>35</v>
      </c>
      <c r="CR8" s="3" t="s">
        <v>13</v>
      </c>
      <c r="CS8" s="3" t="s">
        <v>14</v>
      </c>
      <c r="CU8" s="158" t="s">
        <v>34</v>
      </c>
      <c r="CV8" s="159"/>
      <c r="CW8" s="160"/>
      <c r="CX8" s="3" t="s">
        <v>35</v>
      </c>
      <c r="CY8" s="3" t="s">
        <v>13</v>
      </c>
      <c r="CZ8" s="3" t="s">
        <v>14</v>
      </c>
      <c r="DB8" s="158" t="s">
        <v>34</v>
      </c>
      <c r="DC8" s="159"/>
      <c r="DD8" s="160"/>
      <c r="DE8" s="3" t="s">
        <v>35</v>
      </c>
      <c r="DF8" s="3" t="s">
        <v>13</v>
      </c>
      <c r="DG8" s="3" t="s">
        <v>14</v>
      </c>
      <c r="DI8" s="158" t="s">
        <v>34</v>
      </c>
      <c r="DJ8" s="159"/>
      <c r="DK8" s="160"/>
      <c r="DL8" s="3" t="s">
        <v>35</v>
      </c>
      <c r="DM8" s="3" t="s">
        <v>13</v>
      </c>
      <c r="DN8" s="3" t="s">
        <v>14</v>
      </c>
      <c r="DP8" s="158" t="s">
        <v>34</v>
      </c>
      <c r="DQ8" s="159"/>
      <c r="DR8" s="160"/>
      <c r="DS8" s="3" t="s">
        <v>35</v>
      </c>
      <c r="DT8" s="3" t="s">
        <v>13</v>
      </c>
      <c r="DU8" s="3" t="s">
        <v>14</v>
      </c>
    </row>
    <row r="9" spans="1:125">
      <c r="A9" s="161">
        <v>1</v>
      </c>
      <c r="B9" s="162"/>
      <c r="C9" s="163"/>
      <c r="D9" s="4">
        <v>4</v>
      </c>
      <c r="E9" s="4">
        <v>5</v>
      </c>
      <c r="F9" s="4">
        <v>6</v>
      </c>
      <c r="H9" s="161">
        <v>1</v>
      </c>
      <c r="I9" s="162"/>
      <c r="J9" s="163"/>
      <c r="K9" s="4">
        <v>4</v>
      </c>
      <c r="L9" s="4">
        <v>5</v>
      </c>
      <c r="M9" s="4">
        <v>6</v>
      </c>
      <c r="O9" s="161">
        <v>1</v>
      </c>
      <c r="P9" s="162"/>
      <c r="Q9" s="163"/>
      <c r="R9" s="4">
        <v>4</v>
      </c>
      <c r="S9" s="4">
        <v>5</v>
      </c>
      <c r="T9" s="4">
        <v>6</v>
      </c>
      <c r="V9" s="161">
        <v>1</v>
      </c>
      <c r="W9" s="162"/>
      <c r="X9" s="163"/>
      <c r="Y9" s="4">
        <v>4</v>
      </c>
      <c r="Z9" s="4">
        <v>5</v>
      </c>
      <c r="AA9" s="4">
        <v>6</v>
      </c>
      <c r="AC9" s="161">
        <v>1</v>
      </c>
      <c r="AD9" s="162"/>
      <c r="AE9" s="163"/>
      <c r="AF9" s="4">
        <v>4</v>
      </c>
      <c r="AG9" s="4">
        <v>5</v>
      </c>
      <c r="AH9" s="4">
        <v>6</v>
      </c>
      <c r="AJ9" s="161">
        <v>1</v>
      </c>
      <c r="AK9" s="162"/>
      <c r="AL9" s="163"/>
      <c r="AM9" s="4">
        <v>4</v>
      </c>
      <c r="AN9" s="4">
        <v>5</v>
      </c>
      <c r="AO9" s="4">
        <v>6</v>
      </c>
      <c r="AQ9" s="161">
        <v>1</v>
      </c>
      <c r="AR9" s="162"/>
      <c r="AS9" s="163"/>
      <c r="AT9" s="4">
        <v>4</v>
      </c>
      <c r="AU9" s="4">
        <v>5</v>
      </c>
      <c r="AV9" s="4">
        <v>6</v>
      </c>
      <c r="AX9" s="161">
        <v>1</v>
      </c>
      <c r="AY9" s="162"/>
      <c r="AZ9" s="163"/>
      <c r="BA9" s="4">
        <v>4</v>
      </c>
      <c r="BB9" s="4">
        <v>5</v>
      </c>
      <c r="BC9" s="4">
        <v>6</v>
      </c>
      <c r="BE9" s="161">
        <v>1</v>
      </c>
      <c r="BF9" s="162"/>
      <c r="BG9" s="163"/>
      <c r="BH9" s="4">
        <v>4</v>
      </c>
      <c r="BI9" s="4">
        <v>5</v>
      </c>
      <c r="BJ9" s="4">
        <v>6</v>
      </c>
      <c r="BL9" s="161">
        <v>1</v>
      </c>
      <c r="BM9" s="162"/>
      <c r="BN9" s="163"/>
      <c r="BO9" s="4">
        <v>4</v>
      </c>
      <c r="BP9" s="4">
        <v>5</v>
      </c>
      <c r="BQ9" s="4">
        <v>6</v>
      </c>
      <c r="BS9" s="161">
        <v>1</v>
      </c>
      <c r="BT9" s="162"/>
      <c r="BU9" s="163"/>
      <c r="BV9" s="4">
        <v>4</v>
      </c>
      <c r="BW9" s="4">
        <v>5</v>
      </c>
      <c r="BX9" s="4">
        <v>6</v>
      </c>
      <c r="BZ9" s="161">
        <v>1</v>
      </c>
      <c r="CA9" s="162"/>
      <c r="CB9" s="163"/>
      <c r="CC9" s="4">
        <v>4</v>
      </c>
      <c r="CD9" s="4">
        <v>5</v>
      </c>
      <c r="CE9" s="4">
        <v>6</v>
      </c>
      <c r="CG9" s="161">
        <v>1</v>
      </c>
      <c r="CH9" s="162"/>
      <c r="CI9" s="163"/>
      <c r="CJ9" s="4">
        <v>4</v>
      </c>
      <c r="CK9" s="4">
        <v>5</v>
      </c>
      <c r="CL9" s="4">
        <v>6</v>
      </c>
      <c r="CN9" s="161">
        <v>1</v>
      </c>
      <c r="CO9" s="162"/>
      <c r="CP9" s="163"/>
      <c r="CQ9" s="4">
        <v>4</v>
      </c>
      <c r="CR9" s="4">
        <v>5</v>
      </c>
      <c r="CS9" s="4">
        <v>6</v>
      </c>
      <c r="CU9" s="161">
        <v>1</v>
      </c>
      <c r="CV9" s="162"/>
      <c r="CW9" s="163"/>
      <c r="CX9" s="4">
        <v>4</v>
      </c>
      <c r="CY9" s="4">
        <v>5</v>
      </c>
      <c r="CZ9" s="4">
        <v>6</v>
      </c>
      <c r="DB9" s="161">
        <v>1</v>
      </c>
      <c r="DC9" s="162"/>
      <c r="DD9" s="163"/>
      <c r="DE9" s="4">
        <v>4</v>
      </c>
      <c r="DF9" s="4">
        <v>5</v>
      </c>
      <c r="DG9" s="4">
        <v>6</v>
      </c>
      <c r="DI9" s="161">
        <v>1</v>
      </c>
      <c r="DJ9" s="162"/>
      <c r="DK9" s="163"/>
      <c r="DL9" s="4">
        <v>4</v>
      </c>
      <c r="DM9" s="4">
        <v>5</v>
      </c>
      <c r="DN9" s="4">
        <v>6</v>
      </c>
      <c r="DP9" s="161">
        <v>1</v>
      </c>
      <c r="DQ9" s="162"/>
      <c r="DR9" s="163"/>
      <c r="DS9" s="4">
        <v>4</v>
      </c>
      <c r="DT9" s="4">
        <v>5</v>
      </c>
      <c r="DU9" s="4">
        <v>6</v>
      </c>
    </row>
    <row r="10" spans="1:125" ht="19.5" customHeight="1">
      <c r="A10" s="5"/>
      <c r="B10" s="5"/>
      <c r="C10" s="5" t="s">
        <v>36</v>
      </c>
      <c r="D10" s="6">
        <f>+D11+D19</f>
        <v>118457719</v>
      </c>
      <c r="E10" s="6">
        <f>+E11+E19</f>
        <v>-5296874</v>
      </c>
      <c r="F10" s="6">
        <f>+F11+F19</f>
        <v>114300076</v>
      </c>
      <c r="H10" s="5"/>
      <c r="I10" s="5"/>
      <c r="J10" s="5" t="s">
        <v>36</v>
      </c>
      <c r="K10" s="6">
        <v>10982174</v>
      </c>
      <c r="L10" s="6">
        <v>2500153</v>
      </c>
      <c r="M10" s="6">
        <f>+M11+M19</f>
        <v>13506601</v>
      </c>
      <c r="O10" s="5"/>
      <c r="P10" s="5"/>
      <c r="Q10" s="5" t="s">
        <v>36</v>
      </c>
      <c r="R10" s="6">
        <v>5324261</v>
      </c>
      <c r="S10" s="6">
        <v>451477</v>
      </c>
      <c r="T10" s="6">
        <f>+T11+T19</f>
        <v>5775738</v>
      </c>
      <c r="V10" s="5"/>
      <c r="W10" s="5"/>
      <c r="X10" s="5" t="s">
        <v>36</v>
      </c>
      <c r="Y10" s="6">
        <v>13784801</v>
      </c>
      <c r="Z10" s="6">
        <v>1791667</v>
      </c>
      <c r="AA10" s="6">
        <f>+AA11+AA19</f>
        <v>16197140</v>
      </c>
      <c r="AC10" s="5"/>
      <c r="AD10" s="5"/>
      <c r="AE10" s="5" t="s">
        <v>36</v>
      </c>
      <c r="AF10" s="6">
        <v>27212901</v>
      </c>
      <c r="AG10" s="6">
        <v>-17853979</v>
      </c>
      <c r="AH10" s="6">
        <f>+AH11+AH19</f>
        <v>9358922</v>
      </c>
      <c r="AJ10" s="5"/>
      <c r="AK10" s="5"/>
      <c r="AL10" s="5" t="s">
        <v>36</v>
      </c>
      <c r="AM10" s="6">
        <f>+AM11+AM19</f>
        <v>2279990</v>
      </c>
      <c r="AN10" s="6">
        <f>+AN11+AN19</f>
        <v>201985</v>
      </c>
      <c r="AO10" s="6">
        <f>+AO11+AO19</f>
        <v>2481975</v>
      </c>
      <c r="AQ10" s="5"/>
      <c r="AR10" s="5"/>
      <c r="AS10" s="5" t="s">
        <v>36</v>
      </c>
      <c r="AT10" s="6">
        <f>+AT11+AT19</f>
        <v>6758442</v>
      </c>
      <c r="AU10" s="6">
        <f>+AU11+AU19</f>
        <v>826494</v>
      </c>
      <c r="AV10" s="6">
        <f>+AV11+AV19</f>
        <v>7584936</v>
      </c>
      <c r="AX10" s="5"/>
      <c r="AY10" s="5"/>
      <c r="AZ10" s="5" t="s">
        <v>36</v>
      </c>
      <c r="BA10" s="6">
        <f>+BA11+BA19</f>
        <v>4723022</v>
      </c>
      <c r="BB10" s="6">
        <f>+BB11+BB19</f>
        <v>902546</v>
      </c>
      <c r="BC10" s="6">
        <f>+BC11+BC19</f>
        <v>5625568</v>
      </c>
      <c r="BE10" s="5"/>
      <c r="BF10" s="5"/>
      <c r="BG10" s="5" t="s">
        <v>36</v>
      </c>
      <c r="BH10" s="6">
        <f>+BH11+BH19</f>
        <v>2542889</v>
      </c>
      <c r="BI10" s="6">
        <f>+BI11+BI19</f>
        <v>351742</v>
      </c>
      <c r="BJ10" s="6">
        <f>+BJ11+BJ19</f>
        <v>2894631</v>
      </c>
      <c r="BL10" s="5"/>
      <c r="BM10" s="5"/>
      <c r="BN10" s="5" t="s">
        <v>36</v>
      </c>
      <c r="BO10" s="6">
        <f>+BO11+BO19</f>
        <v>10688034</v>
      </c>
      <c r="BP10" s="6">
        <f>+BP11+BP19</f>
        <v>790059</v>
      </c>
      <c r="BQ10" s="6">
        <f>+BQ11+BQ19</f>
        <v>11478093</v>
      </c>
      <c r="BS10" s="5"/>
      <c r="BT10" s="5"/>
      <c r="BU10" s="5" t="s">
        <v>36</v>
      </c>
      <c r="BV10" s="6">
        <v>5204810</v>
      </c>
      <c r="BW10" s="6">
        <v>424482</v>
      </c>
      <c r="BX10" s="6">
        <f>+BX11+BX19</f>
        <v>5629292</v>
      </c>
      <c r="BZ10" s="5"/>
      <c r="CA10" s="5"/>
      <c r="CB10" s="5" t="s">
        <v>36</v>
      </c>
      <c r="CC10" s="6">
        <f>+CC11+CC19</f>
        <v>1842382</v>
      </c>
      <c r="CD10" s="6">
        <f>+CD11+CD19</f>
        <v>370514</v>
      </c>
      <c r="CE10" s="6">
        <f>+CE11+CE19</f>
        <v>2212896</v>
      </c>
      <c r="CG10" s="5"/>
      <c r="CH10" s="5"/>
      <c r="CI10" s="5" t="s">
        <v>36</v>
      </c>
      <c r="CJ10" s="6">
        <v>1736983</v>
      </c>
      <c r="CK10" s="6">
        <v>76602</v>
      </c>
      <c r="CL10" s="6">
        <f>+CL11+CL19</f>
        <v>1813585</v>
      </c>
      <c r="CN10" s="5"/>
      <c r="CO10" s="5"/>
      <c r="CP10" s="5" t="s">
        <v>36</v>
      </c>
      <c r="CQ10" s="6">
        <f>+CQ11+CQ19</f>
        <v>6058867</v>
      </c>
      <c r="CR10" s="6">
        <f>+CR11+CR19</f>
        <v>967304</v>
      </c>
      <c r="CS10" s="6">
        <f>+CS11+CS19</f>
        <v>7060571</v>
      </c>
      <c r="CU10" s="5"/>
      <c r="CV10" s="5"/>
      <c r="CW10" s="5" t="s">
        <v>36</v>
      </c>
      <c r="CX10" s="6">
        <v>5264030</v>
      </c>
      <c r="CY10" s="6">
        <v>354939</v>
      </c>
      <c r="CZ10" s="6">
        <f>+CZ11+CZ19</f>
        <v>5618969</v>
      </c>
      <c r="DB10" s="5"/>
      <c r="DC10" s="5"/>
      <c r="DD10" s="5" t="s">
        <v>36</v>
      </c>
      <c r="DE10" s="6">
        <v>5240519</v>
      </c>
      <c r="DF10" s="6">
        <v>475214</v>
      </c>
      <c r="DG10" s="6">
        <f>+DG11+DG19</f>
        <v>6175618</v>
      </c>
      <c r="DI10" s="5"/>
      <c r="DJ10" s="5"/>
      <c r="DK10" s="5" t="s">
        <v>36</v>
      </c>
      <c r="DL10" s="6">
        <f>DL11+DL19</f>
        <v>7131086</v>
      </c>
      <c r="DM10" s="6">
        <f t="shared" ref="DM10" si="0">DM11+DM19</f>
        <v>1025544</v>
      </c>
      <c r="DN10" s="6">
        <f>+DN11+DN19</f>
        <v>8156630</v>
      </c>
      <c r="DP10" s="5"/>
      <c r="DQ10" s="5"/>
      <c r="DR10" s="5" t="s">
        <v>36</v>
      </c>
      <c r="DS10" s="6">
        <v>1678528</v>
      </c>
      <c r="DT10" s="6">
        <v>1050383</v>
      </c>
      <c r="DU10" s="6">
        <f>+DU11+DU19</f>
        <v>2728911</v>
      </c>
    </row>
    <row r="11" spans="1:125" ht="30" customHeight="1">
      <c r="A11" s="53">
        <v>6</v>
      </c>
      <c r="B11" s="53"/>
      <c r="C11" s="53" t="s">
        <v>37</v>
      </c>
      <c r="D11" s="54">
        <f>SUM(D12:D18)</f>
        <v>118456554</v>
      </c>
      <c r="E11" s="54">
        <f t="shared" ref="E11" si="1">SUM(E12:E18)</f>
        <v>-5298146</v>
      </c>
      <c r="F11" s="54">
        <f>SUM(F12:F18)</f>
        <v>114297639</v>
      </c>
      <c r="H11" s="53">
        <v>6</v>
      </c>
      <c r="I11" s="53"/>
      <c r="J11" s="53" t="s">
        <v>37</v>
      </c>
      <c r="K11" s="54">
        <v>10982174</v>
      </c>
      <c r="L11" s="54">
        <v>2500153</v>
      </c>
      <c r="M11" s="54">
        <f>SUM(M12:M18)</f>
        <v>13506601</v>
      </c>
      <c r="O11" s="53">
        <v>6</v>
      </c>
      <c r="P11" s="53"/>
      <c r="Q11" s="53" t="s">
        <v>37</v>
      </c>
      <c r="R11" s="8">
        <v>5324051</v>
      </c>
      <c r="S11" s="8">
        <v>451477</v>
      </c>
      <c r="T11" s="54">
        <f>SUM(T12:T18)</f>
        <v>5775528</v>
      </c>
      <c r="V11" s="53">
        <v>6</v>
      </c>
      <c r="W11" s="53"/>
      <c r="X11" s="53" t="s">
        <v>37</v>
      </c>
      <c r="Y11" s="54">
        <f>SUM(Y12:Y18)</f>
        <v>13788801</v>
      </c>
      <c r="Z11" s="54">
        <f t="shared" ref="Z11" si="2">SUM(Z12:Z18)</f>
        <v>1787667</v>
      </c>
      <c r="AA11" s="54">
        <f>SUM(AA12:AA18)</f>
        <v>16197140</v>
      </c>
      <c r="AC11" s="53">
        <v>6</v>
      </c>
      <c r="AD11" s="53"/>
      <c r="AE11" s="53" t="s">
        <v>37</v>
      </c>
      <c r="AF11" s="54">
        <v>27212631</v>
      </c>
      <c r="AG11" s="54">
        <v>-17853979</v>
      </c>
      <c r="AH11" s="54">
        <f>SUM(AH12:AH18)</f>
        <v>9358652</v>
      </c>
      <c r="AJ11" s="53">
        <v>6</v>
      </c>
      <c r="AK11" s="53"/>
      <c r="AL11" s="53" t="s">
        <v>37</v>
      </c>
      <c r="AM11" s="54">
        <f>SUM(AM12:AM18)</f>
        <v>2279990</v>
      </c>
      <c r="AN11" s="54">
        <f t="shared" ref="AN11" si="3">SUM(AN12:AN18)</f>
        <v>200478</v>
      </c>
      <c r="AO11" s="54">
        <f>SUM(AO12:AO18)</f>
        <v>2480468</v>
      </c>
      <c r="AQ11" s="53">
        <v>6</v>
      </c>
      <c r="AR11" s="53"/>
      <c r="AS11" s="53" t="s">
        <v>37</v>
      </c>
      <c r="AT11" s="54">
        <f>SUM(AT12:AT18)</f>
        <v>6758442</v>
      </c>
      <c r="AU11" s="54">
        <f t="shared" ref="AU11" si="4">SUM(AU12:AU18)</f>
        <v>826494</v>
      </c>
      <c r="AV11" s="54">
        <f>SUM(AV12:AV18)</f>
        <v>7584936</v>
      </c>
      <c r="AX11" s="53">
        <v>6</v>
      </c>
      <c r="AY11" s="53"/>
      <c r="AZ11" s="53" t="s">
        <v>37</v>
      </c>
      <c r="BA11" s="54">
        <f>SUM(BA12:BA18)</f>
        <v>4723022</v>
      </c>
      <c r="BB11" s="54">
        <f t="shared" ref="BB11" si="5">SUM(BB12:BB18)</f>
        <v>902546</v>
      </c>
      <c r="BC11" s="54">
        <f>SUM(BC12:BC18)</f>
        <v>5625568</v>
      </c>
      <c r="BE11" s="53">
        <v>6</v>
      </c>
      <c r="BF11" s="53"/>
      <c r="BG11" s="53" t="s">
        <v>37</v>
      </c>
      <c r="BH11" s="54">
        <f>SUM(BH12:BH18)</f>
        <v>2542889</v>
      </c>
      <c r="BI11" s="54">
        <f t="shared" ref="BI11" si="6">SUM(BI12:BI18)</f>
        <v>351742</v>
      </c>
      <c r="BJ11" s="54">
        <f>SUM(BJ12:BJ18)</f>
        <v>2894631</v>
      </c>
      <c r="BL11" s="53">
        <v>6</v>
      </c>
      <c r="BM11" s="53"/>
      <c r="BN11" s="53" t="s">
        <v>37</v>
      </c>
      <c r="BO11" s="54">
        <f>SUM(BO12:BO18)</f>
        <v>10687734</v>
      </c>
      <c r="BP11" s="54">
        <f t="shared" ref="BP11" si="7">SUM(BP12:BP18)</f>
        <v>790059</v>
      </c>
      <c r="BQ11" s="54">
        <f>SUM(BQ12:BQ18)</f>
        <v>11477793</v>
      </c>
      <c r="BS11" s="53">
        <v>6</v>
      </c>
      <c r="BT11" s="53"/>
      <c r="BU11" s="53" t="s">
        <v>37</v>
      </c>
      <c r="BV11" s="54">
        <v>5204810</v>
      </c>
      <c r="BW11" s="54">
        <v>424482</v>
      </c>
      <c r="BX11" s="54">
        <f>SUM(BX12:BX18)</f>
        <v>5629292</v>
      </c>
      <c r="BZ11" s="53">
        <v>6</v>
      </c>
      <c r="CA11" s="53"/>
      <c r="CB11" s="53" t="s">
        <v>37</v>
      </c>
      <c r="CC11" s="54">
        <f>SUM(CC12:CC18)</f>
        <v>1842382</v>
      </c>
      <c r="CD11" s="54">
        <f>SUM(CD12:CD18)</f>
        <v>370514</v>
      </c>
      <c r="CE11" s="54">
        <f>SUM(CE12:CE18)</f>
        <v>2212896</v>
      </c>
      <c r="CG11" s="53">
        <v>6</v>
      </c>
      <c r="CH11" s="53"/>
      <c r="CI11" s="53" t="s">
        <v>37</v>
      </c>
      <c r="CJ11" s="54">
        <v>1736983</v>
      </c>
      <c r="CK11" s="54">
        <v>76602</v>
      </c>
      <c r="CL11" s="54">
        <f>SUM(CL12:CL18)</f>
        <v>1813585</v>
      </c>
      <c r="CN11" s="53">
        <v>6</v>
      </c>
      <c r="CO11" s="53"/>
      <c r="CP11" s="53" t="s">
        <v>37</v>
      </c>
      <c r="CQ11" s="54">
        <f>SUM(CQ12:CQ18)</f>
        <v>6058867</v>
      </c>
      <c r="CR11" s="54">
        <f>SUM(CR12:CR18)</f>
        <v>967304</v>
      </c>
      <c r="CS11" s="54">
        <f>SUM(CS12:CS18)</f>
        <v>7060571</v>
      </c>
      <c r="CU11" s="53">
        <v>6</v>
      </c>
      <c r="CV11" s="53"/>
      <c r="CW11" s="53" t="s">
        <v>37</v>
      </c>
      <c r="CX11" s="54">
        <v>5263980</v>
      </c>
      <c r="CY11" s="54">
        <v>354939</v>
      </c>
      <c r="CZ11" s="54">
        <f>SUM(CZ12:CZ18)</f>
        <v>5618919</v>
      </c>
      <c r="DB11" s="53">
        <v>6</v>
      </c>
      <c r="DC11" s="53"/>
      <c r="DD11" s="53" t="s">
        <v>37</v>
      </c>
      <c r="DE11" s="54">
        <v>5240184</v>
      </c>
      <c r="DF11" s="54">
        <v>475449</v>
      </c>
      <c r="DG11" s="54">
        <f>SUM(DG12:DG18)</f>
        <v>6175518</v>
      </c>
      <c r="DI11" s="53">
        <v>6</v>
      </c>
      <c r="DJ11" s="53"/>
      <c r="DK11" s="53" t="s">
        <v>37</v>
      </c>
      <c r="DL11" s="54">
        <f>SUM(DL12:DL18)</f>
        <v>7131086</v>
      </c>
      <c r="DM11" s="54">
        <f t="shared" ref="DM11" si="8">SUM(DM12:DM18)</f>
        <v>1025544</v>
      </c>
      <c r="DN11" s="54">
        <f>SUM(DN12:DN18)</f>
        <v>8156630</v>
      </c>
      <c r="DP11" s="53">
        <v>6</v>
      </c>
      <c r="DQ11" s="53"/>
      <c r="DR11" s="53" t="s">
        <v>37</v>
      </c>
      <c r="DS11" s="54">
        <v>1678528</v>
      </c>
      <c r="DT11" s="54">
        <v>1050383</v>
      </c>
      <c r="DU11" s="54">
        <f>SUM(DU12:DU18)</f>
        <v>2728911</v>
      </c>
    </row>
    <row r="12" spans="1:125" ht="18.75" customHeight="1">
      <c r="A12" s="7"/>
      <c r="B12" s="9" t="s">
        <v>38</v>
      </c>
      <c r="C12" s="9" t="s">
        <v>39</v>
      </c>
      <c r="D12" s="10">
        <f>+K12+R12+Y12+AF12+AM12+AT12+BA12+BH12+BO12+BV12+CC12+CJ12+CQ12+CX12+DE12+DL12+DS12</f>
        <v>0</v>
      </c>
      <c r="E12" s="10">
        <f t="shared" ref="E12:F13" si="9">+L12+S12+Z12+AG12+AN12+AU12+BB12+BI12+BP12+BW12+CD12+CK12+CR12+CY12+DF12+DM12+DT12</f>
        <v>0</v>
      </c>
      <c r="F12" s="10">
        <f t="shared" si="9"/>
        <v>0</v>
      </c>
      <c r="H12" s="7"/>
      <c r="I12" s="9" t="s">
        <v>38</v>
      </c>
      <c r="J12" s="9" t="s">
        <v>39</v>
      </c>
      <c r="K12" s="10">
        <v>0</v>
      </c>
      <c r="L12" s="10">
        <v>0</v>
      </c>
      <c r="M12" s="10">
        <v>0</v>
      </c>
      <c r="O12" s="7"/>
      <c r="P12" s="9" t="s">
        <v>38</v>
      </c>
      <c r="Q12" s="9" t="s">
        <v>39</v>
      </c>
      <c r="R12" s="10">
        <v>0</v>
      </c>
      <c r="S12" s="10">
        <v>0</v>
      </c>
      <c r="T12" s="10">
        <v>0</v>
      </c>
      <c r="V12" s="7"/>
      <c r="W12" s="9" t="s">
        <v>38</v>
      </c>
      <c r="X12" s="9" t="s">
        <v>39</v>
      </c>
      <c r="Y12" s="10">
        <v>0</v>
      </c>
      <c r="Z12" s="10">
        <v>0</v>
      </c>
      <c r="AA12" s="10">
        <v>0</v>
      </c>
      <c r="AC12" s="7"/>
      <c r="AD12" s="9" t="s">
        <v>38</v>
      </c>
      <c r="AE12" s="9" t="s">
        <v>39</v>
      </c>
      <c r="AF12" s="10">
        <v>0</v>
      </c>
      <c r="AG12" s="10">
        <v>0</v>
      </c>
      <c r="AH12" s="10">
        <v>0</v>
      </c>
      <c r="AJ12" s="7"/>
      <c r="AK12" s="9" t="s">
        <v>38</v>
      </c>
      <c r="AL12" s="9" t="s">
        <v>39</v>
      </c>
      <c r="AM12" s="10"/>
      <c r="AN12" s="10"/>
      <c r="AO12" s="10"/>
      <c r="AQ12" s="7"/>
      <c r="AR12" s="9" t="s">
        <v>38</v>
      </c>
      <c r="AS12" s="9" t="s">
        <v>39</v>
      </c>
      <c r="AT12" s="10">
        <v>0</v>
      </c>
      <c r="AU12" s="10">
        <v>0</v>
      </c>
      <c r="AV12" s="10">
        <v>0</v>
      </c>
      <c r="AX12" s="7"/>
      <c r="AY12" s="9" t="s">
        <v>38</v>
      </c>
      <c r="AZ12" s="9" t="s">
        <v>39</v>
      </c>
      <c r="BA12" s="10"/>
      <c r="BB12" s="10"/>
      <c r="BC12" s="10"/>
      <c r="BE12" s="7"/>
      <c r="BF12" s="9" t="s">
        <v>38</v>
      </c>
      <c r="BG12" s="9" t="s">
        <v>39</v>
      </c>
      <c r="BH12" s="10"/>
      <c r="BI12" s="10"/>
      <c r="BJ12" s="10"/>
      <c r="BL12" s="7"/>
      <c r="BM12" s="9" t="s">
        <v>38</v>
      </c>
      <c r="BN12" s="9" t="s">
        <v>39</v>
      </c>
      <c r="BO12" s="10"/>
      <c r="BP12" s="10"/>
      <c r="BQ12" s="10"/>
      <c r="BS12" s="7"/>
      <c r="BT12" s="9" t="s">
        <v>38</v>
      </c>
      <c r="BU12" s="9" t="s">
        <v>39</v>
      </c>
      <c r="BV12" s="10">
        <v>0</v>
      </c>
      <c r="BW12" s="10">
        <v>0</v>
      </c>
      <c r="BX12" s="10">
        <v>0</v>
      </c>
      <c r="BZ12" s="7"/>
      <c r="CA12" s="9" t="s">
        <v>38</v>
      </c>
      <c r="CB12" s="9" t="s">
        <v>39</v>
      </c>
      <c r="CC12" s="10"/>
      <c r="CD12" s="10"/>
      <c r="CE12" s="10"/>
      <c r="CG12" s="7"/>
      <c r="CH12" s="9" t="s">
        <v>38</v>
      </c>
      <c r="CI12" s="9" t="s">
        <v>39</v>
      </c>
      <c r="CJ12" s="10">
        <v>0</v>
      </c>
      <c r="CK12" s="10">
        <v>0</v>
      </c>
      <c r="CL12" s="10">
        <v>0</v>
      </c>
      <c r="CN12" s="7"/>
      <c r="CO12" s="9" t="s">
        <v>38</v>
      </c>
      <c r="CP12" s="9" t="s">
        <v>39</v>
      </c>
      <c r="CQ12" s="10"/>
      <c r="CR12" s="10"/>
      <c r="CS12" s="10"/>
      <c r="CU12" s="7"/>
      <c r="CV12" s="9" t="s">
        <v>38</v>
      </c>
      <c r="CW12" s="9" t="s">
        <v>39</v>
      </c>
      <c r="CX12" s="10">
        <v>0</v>
      </c>
      <c r="CY12" s="10">
        <v>0</v>
      </c>
      <c r="CZ12" s="10">
        <v>0</v>
      </c>
      <c r="DB12" s="7"/>
      <c r="DC12" s="9" t="s">
        <v>38</v>
      </c>
      <c r="DD12" s="9" t="s">
        <v>39</v>
      </c>
      <c r="DE12" s="10">
        <v>0</v>
      </c>
      <c r="DF12" s="10">
        <v>0</v>
      </c>
      <c r="DG12" s="10">
        <v>0</v>
      </c>
      <c r="DI12" s="7"/>
      <c r="DJ12" s="9" t="s">
        <v>38</v>
      </c>
      <c r="DK12" s="9" t="s">
        <v>39</v>
      </c>
      <c r="DL12" s="10">
        <v>0</v>
      </c>
      <c r="DM12" s="10">
        <v>0</v>
      </c>
      <c r="DN12" s="10">
        <v>0</v>
      </c>
      <c r="DP12" s="7"/>
      <c r="DQ12" s="9" t="s">
        <v>38</v>
      </c>
      <c r="DR12" s="9" t="s">
        <v>39</v>
      </c>
      <c r="DS12" s="10">
        <v>0</v>
      </c>
      <c r="DT12" s="10">
        <v>0</v>
      </c>
      <c r="DU12" s="10">
        <v>0</v>
      </c>
    </row>
    <row r="13" spans="1:125" ht="47.25" customHeight="1">
      <c r="A13" s="7"/>
      <c r="B13" s="9" t="s">
        <v>40</v>
      </c>
      <c r="C13" s="9" t="s">
        <v>41</v>
      </c>
      <c r="D13" s="10">
        <f t="shared" ref="D13" si="10">+K13+R13+Y13+AF13+AM13+AT13+BA13+BH13+BO13+BV13+CC13+CJ13+CQ13+CX13+DE13+DL13+DS13</f>
        <v>5748302</v>
      </c>
      <c r="E13" s="10">
        <f t="shared" si="9"/>
        <v>4264126</v>
      </c>
      <c r="F13" s="10">
        <f>+M13+T13+AA13+AH13+AO13+AV13+BC13+BJ13+BQ13+BX13+CE13+CL13+CS13+CZ13+DG13+DN13+DU13</f>
        <v>10496113</v>
      </c>
      <c r="H13" s="7"/>
      <c r="I13" s="9" t="s">
        <v>40</v>
      </c>
      <c r="J13" s="9" t="s">
        <v>41</v>
      </c>
      <c r="K13" s="10">
        <v>624395</v>
      </c>
      <c r="L13" s="10">
        <v>1593789</v>
      </c>
      <c r="M13" s="10">
        <v>2218184</v>
      </c>
      <c r="O13" s="7"/>
      <c r="P13" s="9" t="s">
        <v>40</v>
      </c>
      <c r="Q13" s="9" t="s">
        <v>41</v>
      </c>
      <c r="R13" s="10">
        <v>33050</v>
      </c>
      <c r="S13" s="10">
        <v>51331</v>
      </c>
      <c r="T13" s="10">
        <v>84381</v>
      </c>
      <c r="V13" s="7"/>
      <c r="W13" s="9" t="s">
        <v>40</v>
      </c>
      <c r="X13" s="9" t="s">
        <v>41</v>
      </c>
      <c r="Y13" s="10">
        <v>2188883</v>
      </c>
      <c r="Z13" s="10">
        <f>AA13-Y13</f>
        <v>972571</v>
      </c>
      <c r="AA13" s="10">
        <v>3161454</v>
      </c>
      <c r="AC13" s="7"/>
      <c r="AD13" s="9" t="s">
        <v>40</v>
      </c>
      <c r="AE13" s="9" t="s">
        <v>41</v>
      </c>
      <c r="AF13" s="10">
        <v>446962</v>
      </c>
      <c r="AG13" s="10">
        <v>213016</v>
      </c>
      <c r="AH13" s="10">
        <v>659978</v>
      </c>
      <c r="AJ13" s="7"/>
      <c r="AK13" s="9" t="s">
        <v>40</v>
      </c>
      <c r="AL13" s="9" t="s">
        <v>41</v>
      </c>
      <c r="AM13" s="10">
        <v>50000</v>
      </c>
      <c r="AN13" s="10">
        <v>48787</v>
      </c>
      <c r="AO13" s="10">
        <v>98787</v>
      </c>
      <c r="AQ13" s="7"/>
      <c r="AR13" s="9" t="s">
        <v>40</v>
      </c>
      <c r="AS13" s="9" t="s">
        <v>41</v>
      </c>
      <c r="AT13" s="10">
        <v>53754</v>
      </c>
      <c r="AU13" s="10">
        <v>88000</v>
      </c>
      <c r="AV13" s="10">
        <v>141754</v>
      </c>
      <c r="AX13" s="7"/>
      <c r="AY13" s="9" t="s">
        <v>40</v>
      </c>
      <c r="AZ13" s="9" t="s">
        <v>41</v>
      </c>
      <c r="BA13" s="10">
        <v>79632</v>
      </c>
      <c r="BB13" s="10">
        <v>68696</v>
      </c>
      <c r="BC13" s="10">
        <v>148328</v>
      </c>
      <c r="BE13" s="7"/>
      <c r="BF13" s="9" t="s">
        <v>40</v>
      </c>
      <c r="BG13" s="9" t="s">
        <v>41</v>
      </c>
      <c r="BH13" s="10">
        <v>154140</v>
      </c>
      <c r="BI13" s="10">
        <v>72194</v>
      </c>
      <c r="BJ13" s="10">
        <v>226334</v>
      </c>
      <c r="BL13" s="7"/>
      <c r="BM13" s="9" t="s">
        <v>40</v>
      </c>
      <c r="BN13" s="9" t="s">
        <v>41</v>
      </c>
      <c r="BO13" s="10">
        <v>278580</v>
      </c>
      <c r="BP13" s="10">
        <v>16539</v>
      </c>
      <c r="BQ13" s="10">
        <v>295119</v>
      </c>
      <c r="BS13" s="7"/>
      <c r="BT13" s="9" t="s">
        <v>40</v>
      </c>
      <c r="BU13" s="9" t="s">
        <v>41</v>
      </c>
      <c r="BV13" s="10">
        <v>377568</v>
      </c>
      <c r="BW13" s="10">
        <v>128338</v>
      </c>
      <c r="BX13" s="10">
        <v>505906</v>
      </c>
      <c r="BZ13" s="7"/>
      <c r="CA13" s="9" t="s">
        <v>40</v>
      </c>
      <c r="CB13" s="9" t="s">
        <v>41</v>
      </c>
      <c r="CC13" s="10">
        <v>8000</v>
      </c>
      <c r="CD13" s="10">
        <v>3100</v>
      </c>
      <c r="CE13" s="10">
        <v>11100</v>
      </c>
      <c r="CG13" s="7"/>
      <c r="CH13" s="9" t="s">
        <v>40</v>
      </c>
      <c r="CI13" s="9" t="s">
        <v>41</v>
      </c>
      <c r="CJ13" s="10">
        <v>0</v>
      </c>
      <c r="CK13" s="10">
        <v>5552</v>
      </c>
      <c r="CL13" s="10">
        <v>5552</v>
      </c>
      <c r="CN13" s="7"/>
      <c r="CO13" s="9" t="s">
        <v>40</v>
      </c>
      <c r="CP13" s="9" t="s">
        <v>41</v>
      </c>
      <c r="CQ13" s="10">
        <v>142484</v>
      </c>
      <c r="CR13" s="10">
        <v>10954</v>
      </c>
      <c r="CS13" s="10">
        <v>187838</v>
      </c>
      <c r="CU13" s="7"/>
      <c r="CV13" s="9" t="s">
        <v>40</v>
      </c>
      <c r="CW13" s="9" t="s">
        <v>41</v>
      </c>
      <c r="CX13" s="10">
        <v>69729</v>
      </c>
      <c r="CY13" s="10">
        <v>49875</v>
      </c>
      <c r="CZ13" s="10">
        <v>119604</v>
      </c>
      <c r="DB13" s="7"/>
      <c r="DC13" s="9" t="s">
        <v>40</v>
      </c>
      <c r="DD13" s="9" t="s">
        <v>41</v>
      </c>
      <c r="DE13" s="10">
        <v>601212</v>
      </c>
      <c r="DF13" s="10">
        <v>43156</v>
      </c>
      <c r="DG13" s="10">
        <v>1093653</v>
      </c>
      <c r="DI13" s="7"/>
      <c r="DJ13" s="9" t="s">
        <v>40</v>
      </c>
      <c r="DK13" s="9" t="s">
        <v>41</v>
      </c>
      <c r="DL13" s="10">
        <v>57457</v>
      </c>
      <c r="DM13" s="10">
        <f>DN13-DL13</f>
        <v>155101</v>
      </c>
      <c r="DN13" s="10">
        <v>212558</v>
      </c>
      <c r="DP13" s="7"/>
      <c r="DQ13" s="9" t="s">
        <v>40</v>
      </c>
      <c r="DR13" s="9" t="s">
        <v>41</v>
      </c>
      <c r="DS13" s="10">
        <v>582456</v>
      </c>
      <c r="DT13" s="10">
        <v>743127</v>
      </c>
      <c r="DU13" s="10">
        <v>1325583</v>
      </c>
    </row>
    <row r="14" spans="1:125" ht="17.25" customHeight="1">
      <c r="A14" s="7"/>
      <c r="B14" s="9" t="s">
        <v>42</v>
      </c>
      <c r="C14" s="9" t="s">
        <v>43</v>
      </c>
      <c r="D14" s="10">
        <f t="shared" ref="D14:D18" si="11">+K14+R14+Y14+AF14+AM14+AT14+BA14+BH14+BO14+BV14+CC14+CJ14+CQ14+CX14+DE14+DL14+DS14</f>
        <v>49433</v>
      </c>
      <c r="E14" s="10">
        <f t="shared" ref="E14:E18" si="12">+L14+S14+Z14+AG14+AN14+AU14+BB14+BI14+BP14+BW14+CD14+CK14+CR14+CY14+DF14+DM14+DT14</f>
        <v>3800</v>
      </c>
      <c r="F14" s="10">
        <f t="shared" ref="F14:F18" si="13">+M14+T14+AA14+AH14+AO14+AV14+BC14+BJ14+BQ14+BX14+CE14+CL14+CS14+CZ14+DG14+DN14+DU14</f>
        <v>53233</v>
      </c>
      <c r="H14" s="7"/>
      <c r="I14" s="9" t="s">
        <v>42</v>
      </c>
      <c r="J14" s="9" t="s">
        <v>43</v>
      </c>
      <c r="K14" s="10">
        <v>540</v>
      </c>
      <c r="L14" s="10">
        <v>75</v>
      </c>
      <c r="M14" s="10">
        <v>615</v>
      </c>
      <c r="O14" s="7"/>
      <c r="P14" s="9" t="s">
        <v>42</v>
      </c>
      <c r="Q14" s="9" t="s">
        <v>43</v>
      </c>
      <c r="R14" s="10">
        <v>45000</v>
      </c>
      <c r="S14" s="10">
        <v>4111</v>
      </c>
      <c r="T14" s="10">
        <v>49111</v>
      </c>
      <c r="V14" s="7"/>
      <c r="W14" s="9" t="s">
        <v>42</v>
      </c>
      <c r="X14" s="9" t="s">
        <v>43</v>
      </c>
      <c r="Y14" s="10">
        <v>0</v>
      </c>
      <c r="Z14" s="10">
        <v>0</v>
      </c>
      <c r="AA14" s="10">
        <v>0</v>
      </c>
      <c r="AC14" s="7"/>
      <c r="AD14" s="9" t="s">
        <v>42</v>
      </c>
      <c r="AE14" s="9" t="s">
        <v>43</v>
      </c>
      <c r="AF14" s="10">
        <v>200</v>
      </c>
      <c r="AG14" s="10">
        <v>0</v>
      </c>
      <c r="AH14" s="10">
        <v>200</v>
      </c>
      <c r="AJ14" s="7"/>
      <c r="AK14" s="9" t="s">
        <v>42</v>
      </c>
      <c r="AL14" s="9" t="s">
        <v>43</v>
      </c>
      <c r="AM14" s="10">
        <v>1500</v>
      </c>
      <c r="AN14" s="10"/>
      <c r="AO14" s="10">
        <v>1500</v>
      </c>
      <c r="AQ14" s="7"/>
      <c r="AR14" s="9" t="s">
        <v>42</v>
      </c>
      <c r="AS14" s="9" t="s">
        <v>43</v>
      </c>
      <c r="AT14" s="10">
        <v>93</v>
      </c>
      <c r="AU14" s="10">
        <v>0</v>
      </c>
      <c r="AV14" s="10">
        <v>93</v>
      </c>
      <c r="AX14" s="7"/>
      <c r="AY14" s="9" t="s">
        <v>42</v>
      </c>
      <c r="AZ14" s="9" t="s">
        <v>43</v>
      </c>
      <c r="BA14" s="10"/>
      <c r="BB14" s="10"/>
      <c r="BC14" s="10"/>
      <c r="BE14" s="7"/>
      <c r="BF14" s="9" t="s">
        <v>42</v>
      </c>
      <c r="BG14" s="9" t="s">
        <v>43</v>
      </c>
      <c r="BH14" s="10"/>
      <c r="BI14" s="10"/>
      <c r="BJ14" s="10"/>
      <c r="BL14" s="7"/>
      <c r="BM14" s="9" t="s">
        <v>42</v>
      </c>
      <c r="BN14" s="9" t="s">
        <v>43</v>
      </c>
      <c r="BO14" s="10"/>
      <c r="BP14" s="10"/>
      <c r="BQ14" s="10"/>
      <c r="BS14" s="7"/>
      <c r="BT14" s="9" t="s">
        <v>42</v>
      </c>
      <c r="BU14" s="9" t="s">
        <v>43</v>
      </c>
      <c r="BV14" s="10">
        <v>0</v>
      </c>
      <c r="BW14" s="10">
        <v>0</v>
      </c>
      <c r="BX14" s="10">
        <v>0</v>
      </c>
      <c r="BZ14" s="7"/>
      <c r="CA14" s="9" t="s">
        <v>42</v>
      </c>
      <c r="CB14" s="9" t="s">
        <v>43</v>
      </c>
      <c r="CC14" s="10"/>
      <c r="CD14" s="10"/>
      <c r="CE14" s="10"/>
      <c r="CG14" s="7"/>
      <c r="CH14" s="9" t="s">
        <v>42</v>
      </c>
      <c r="CI14" s="9" t="s">
        <v>43</v>
      </c>
      <c r="CJ14" s="10">
        <v>0</v>
      </c>
      <c r="CK14" s="10">
        <v>0</v>
      </c>
      <c r="CL14" s="10">
        <v>0</v>
      </c>
      <c r="CN14" s="7"/>
      <c r="CO14" s="9" t="s">
        <v>42</v>
      </c>
      <c r="CP14" s="9" t="s">
        <v>43</v>
      </c>
      <c r="CQ14" s="10">
        <v>2000</v>
      </c>
      <c r="CR14" s="10">
        <v>-800</v>
      </c>
      <c r="CS14" s="10">
        <v>1200</v>
      </c>
      <c r="CU14" s="7"/>
      <c r="CV14" s="9" t="s">
        <v>42</v>
      </c>
      <c r="CW14" s="9" t="s">
        <v>43</v>
      </c>
      <c r="CX14" s="10">
        <v>100</v>
      </c>
      <c r="CY14" s="10">
        <v>150</v>
      </c>
      <c r="CZ14" s="10">
        <v>250</v>
      </c>
      <c r="DB14" s="7"/>
      <c r="DC14" s="9" t="s">
        <v>42</v>
      </c>
      <c r="DD14" s="9" t="s">
        <v>43</v>
      </c>
      <c r="DE14" s="10">
        <v>0</v>
      </c>
      <c r="DF14" s="10">
        <v>129</v>
      </c>
      <c r="DG14" s="10">
        <v>129</v>
      </c>
      <c r="DI14" s="7"/>
      <c r="DJ14" s="9" t="s">
        <v>42</v>
      </c>
      <c r="DK14" s="9" t="s">
        <v>43</v>
      </c>
      <c r="DL14" s="10">
        <v>0</v>
      </c>
      <c r="DM14" s="10">
        <f t="shared" ref="DM14:DM18" si="14">DN14-DL14</f>
        <v>0</v>
      </c>
      <c r="DN14" s="10">
        <v>0</v>
      </c>
      <c r="DP14" s="7"/>
      <c r="DQ14" s="9" t="s">
        <v>42</v>
      </c>
      <c r="DR14" s="9" t="s">
        <v>43</v>
      </c>
      <c r="DS14" s="10">
        <v>0</v>
      </c>
      <c r="DT14" s="10">
        <v>135</v>
      </c>
      <c r="DU14" s="10">
        <v>135</v>
      </c>
    </row>
    <row r="15" spans="1:125" ht="66" customHeight="1">
      <c r="A15" s="7"/>
      <c r="B15" s="9" t="s">
        <v>44</v>
      </c>
      <c r="C15" s="9" t="s">
        <v>45</v>
      </c>
      <c r="D15" s="10">
        <f t="shared" si="11"/>
        <v>11275336</v>
      </c>
      <c r="E15" s="10">
        <f t="shared" si="12"/>
        <v>646341</v>
      </c>
      <c r="F15" s="10">
        <f t="shared" si="13"/>
        <v>11921677</v>
      </c>
      <c r="H15" s="7"/>
      <c r="I15" s="9" t="s">
        <v>44</v>
      </c>
      <c r="J15" s="9" t="s">
        <v>45</v>
      </c>
      <c r="K15" s="10">
        <v>768150</v>
      </c>
      <c r="L15" s="10">
        <v>12270</v>
      </c>
      <c r="M15" s="10">
        <v>780420</v>
      </c>
      <c r="O15" s="7"/>
      <c r="P15" s="9" t="s">
        <v>44</v>
      </c>
      <c r="Q15" s="9" t="s">
        <v>45</v>
      </c>
      <c r="R15" s="10">
        <v>600000</v>
      </c>
      <c r="S15" s="10">
        <v>20000</v>
      </c>
      <c r="T15" s="10">
        <v>620000</v>
      </c>
      <c r="V15" s="7"/>
      <c r="W15" s="9" t="s">
        <v>44</v>
      </c>
      <c r="X15" s="9" t="s">
        <v>45</v>
      </c>
      <c r="Y15" s="10">
        <v>500000</v>
      </c>
      <c r="Z15" s="10">
        <v>0</v>
      </c>
      <c r="AA15" s="10">
        <v>500000</v>
      </c>
      <c r="AC15" s="7"/>
      <c r="AD15" s="9" t="s">
        <v>44</v>
      </c>
      <c r="AE15" s="9" t="s">
        <v>45</v>
      </c>
      <c r="AF15" s="10">
        <v>850000</v>
      </c>
      <c r="AG15" s="10">
        <v>1400</v>
      </c>
      <c r="AH15" s="10">
        <v>851400</v>
      </c>
      <c r="AJ15" s="7"/>
      <c r="AK15" s="9" t="s">
        <v>44</v>
      </c>
      <c r="AL15" s="9" t="s">
        <v>45</v>
      </c>
      <c r="AM15" s="10">
        <v>320500</v>
      </c>
      <c r="AN15" s="10">
        <v>-155000</v>
      </c>
      <c r="AO15" s="10">
        <v>165500</v>
      </c>
      <c r="AQ15" s="7"/>
      <c r="AR15" s="9" t="s">
        <v>44</v>
      </c>
      <c r="AS15" s="9" t="s">
        <v>45</v>
      </c>
      <c r="AT15" s="10">
        <v>3108986</v>
      </c>
      <c r="AU15" s="10">
        <v>500000</v>
      </c>
      <c r="AV15" s="10">
        <v>3608986</v>
      </c>
      <c r="AX15" s="7"/>
      <c r="AY15" s="9" t="s">
        <v>44</v>
      </c>
      <c r="AZ15" s="9" t="s">
        <v>45</v>
      </c>
      <c r="BA15" s="10">
        <v>481000</v>
      </c>
      <c r="BB15" s="10">
        <v>215000</v>
      </c>
      <c r="BC15" s="10">
        <v>696000</v>
      </c>
      <c r="BE15" s="7"/>
      <c r="BF15" s="9" t="s">
        <v>44</v>
      </c>
      <c r="BG15" s="9" t="s">
        <v>45</v>
      </c>
      <c r="BH15" s="10">
        <v>133500</v>
      </c>
      <c r="BI15" s="10">
        <v>21100</v>
      </c>
      <c r="BJ15" s="10">
        <v>154600</v>
      </c>
      <c r="BL15" s="7"/>
      <c r="BM15" s="9" t="s">
        <v>44</v>
      </c>
      <c r="BN15" s="9" t="s">
        <v>45</v>
      </c>
      <c r="BO15" s="10">
        <v>355000</v>
      </c>
      <c r="BP15" s="10"/>
      <c r="BQ15" s="10">
        <v>355000</v>
      </c>
      <c r="BS15" s="7"/>
      <c r="BT15" s="9" t="s">
        <v>44</v>
      </c>
      <c r="BU15" s="9" t="s">
        <v>45</v>
      </c>
      <c r="BV15" s="10">
        <v>501000</v>
      </c>
      <c r="BW15" s="10">
        <v>-27248</v>
      </c>
      <c r="BX15" s="10">
        <v>473752</v>
      </c>
      <c r="BZ15" s="7"/>
      <c r="CA15" s="9" t="s">
        <v>44</v>
      </c>
      <c r="CB15" s="9" t="s">
        <v>45</v>
      </c>
      <c r="CC15" s="10">
        <v>138000</v>
      </c>
      <c r="CD15" s="10">
        <v>77000</v>
      </c>
      <c r="CE15" s="10">
        <v>215000</v>
      </c>
      <c r="CG15" s="7"/>
      <c r="CH15" s="9" t="s">
        <v>44</v>
      </c>
      <c r="CI15" s="9" t="s">
        <v>45</v>
      </c>
      <c r="CJ15" s="10">
        <v>255000</v>
      </c>
      <c r="CK15" s="10">
        <v>-25000</v>
      </c>
      <c r="CL15" s="10">
        <v>230000</v>
      </c>
      <c r="CN15" s="7"/>
      <c r="CO15" s="9" t="s">
        <v>44</v>
      </c>
      <c r="CP15" s="9" t="s">
        <v>45</v>
      </c>
      <c r="CQ15" s="10">
        <v>1371200</v>
      </c>
      <c r="CR15" s="10">
        <v>54450</v>
      </c>
      <c r="CS15" s="10">
        <v>1425650</v>
      </c>
      <c r="CU15" s="7"/>
      <c r="CV15" s="9" t="s">
        <v>44</v>
      </c>
      <c r="CW15" s="9" t="s">
        <v>45</v>
      </c>
      <c r="CX15" s="10">
        <v>1130000</v>
      </c>
      <c r="CY15" s="10">
        <v>-128300</v>
      </c>
      <c r="CZ15" s="10">
        <v>1001700</v>
      </c>
      <c r="DB15" s="7"/>
      <c r="DC15" s="9" t="s">
        <v>44</v>
      </c>
      <c r="DD15" s="9" t="s">
        <v>45</v>
      </c>
      <c r="DE15" s="10">
        <v>315000</v>
      </c>
      <c r="DF15" s="10">
        <v>-193331</v>
      </c>
      <c r="DG15" s="10">
        <v>121669</v>
      </c>
      <c r="DI15" s="7"/>
      <c r="DJ15" s="9" t="s">
        <v>44</v>
      </c>
      <c r="DK15" s="9" t="s">
        <v>45</v>
      </c>
      <c r="DL15" s="10">
        <v>343000</v>
      </c>
      <c r="DM15" s="10">
        <f t="shared" si="14"/>
        <v>77000</v>
      </c>
      <c r="DN15" s="10">
        <v>420000</v>
      </c>
      <c r="DP15" s="7"/>
      <c r="DQ15" s="9" t="s">
        <v>44</v>
      </c>
      <c r="DR15" s="9" t="s">
        <v>45</v>
      </c>
      <c r="DS15" s="10">
        <v>105000</v>
      </c>
      <c r="DT15" s="10">
        <v>197000</v>
      </c>
      <c r="DU15" s="10">
        <v>302000</v>
      </c>
    </row>
    <row r="16" spans="1:125" ht="63" customHeight="1">
      <c r="A16" s="7"/>
      <c r="B16" s="9" t="s">
        <v>46</v>
      </c>
      <c r="C16" s="9" t="s">
        <v>47</v>
      </c>
      <c r="D16" s="10">
        <f t="shared" si="11"/>
        <v>3263208</v>
      </c>
      <c r="E16" s="10">
        <f t="shared" si="12"/>
        <v>969445</v>
      </c>
      <c r="F16" s="10">
        <f t="shared" si="13"/>
        <v>4243253</v>
      </c>
      <c r="H16" s="7"/>
      <c r="I16" s="9" t="s">
        <v>46</v>
      </c>
      <c r="J16" s="9" t="s">
        <v>47</v>
      </c>
      <c r="K16" s="10">
        <v>300710</v>
      </c>
      <c r="L16" s="10">
        <v>29303</v>
      </c>
      <c r="M16" s="10">
        <v>330013</v>
      </c>
      <c r="O16" s="7"/>
      <c r="P16" s="9" t="s">
        <v>46</v>
      </c>
      <c r="Q16" s="9" t="s">
        <v>47</v>
      </c>
      <c r="R16" s="10">
        <v>123000</v>
      </c>
      <c r="S16" s="10">
        <v>43358</v>
      </c>
      <c r="T16" s="10">
        <v>166358</v>
      </c>
      <c r="V16" s="7"/>
      <c r="W16" s="9" t="s">
        <v>46</v>
      </c>
      <c r="X16" s="9" t="s">
        <v>47</v>
      </c>
      <c r="Y16" s="10">
        <v>550000</v>
      </c>
      <c r="Z16" s="10">
        <v>239522</v>
      </c>
      <c r="AA16" s="10">
        <v>789522</v>
      </c>
      <c r="AC16" s="7"/>
      <c r="AD16" s="9" t="s">
        <v>46</v>
      </c>
      <c r="AE16" s="9" t="s">
        <v>47</v>
      </c>
      <c r="AF16" s="10">
        <v>565972</v>
      </c>
      <c r="AG16" s="10">
        <v>44955</v>
      </c>
      <c r="AH16" s="10">
        <v>610927</v>
      </c>
      <c r="AJ16" s="7"/>
      <c r="AK16" s="9" t="s">
        <v>46</v>
      </c>
      <c r="AL16" s="9" t="s">
        <v>47</v>
      </c>
      <c r="AM16" s="10">
        <v>50000</v>
      </c>
      <c r="AN16" s="10">
        <v>83029</v>
      </c>
      <c r="AO16" s="10">
        <v>133029</v>
      </c>
      <c r="AQ16" s="7"/>
      <c r="AR16" s="9" t="s">
        <v>46</v>
      </c>
      <c r="AS16" s="9" t="s">
        <v>47</v>
      </c>
      <c r="AT16" s="10">
        <v>10000</v>
      </c>
      <c r="AU16" s="10">
        <v>192663</v>
      </c>
      <c r="AV16" s="10">
        <v>202663</v>
      </c>
      <c r="AX16" s="7"/>
      <c r="AY16" s="9" t="s">
        <v>46</v>
      </c>
      <c r="AZ16" s="9" t="s">
        <v>47</v>
      </c>
      <c r="BA16" s="10">
        <v>146850</v>
      </c>
      <c r="BB16" s="10">
        <v>-2284</v>
      </c>
      <c r="BC16" s="10">
        <v>144566</v>
      </c>
      <c r="BE16" s="7"/>
      <c r="BF16" s="9" t="s">
        <v>46</v>
      </c>
      <c r="BG16" s="9" t="s">
        <v>47</v>
      </c>
      <c r="BH16" s="10">
        <v>5000</v>
      </c>
      <c r="BI16" s="10">
        <v>7036</v>
      </c>
      <c r="BJ16" s="10">
        <v>12036</v>
      </c>
      <c r="BL16" s="7"/>
      <c r="BM16" s="9" t="s">
        <v>46</v>
      </c>
      <c r="BN16" s="9" t="s">
        <v>47</v>
      </c>
      <c r="BO16" s="10">
        <v>902700</v>
      </c>
      <c r="BP16" s="10">
        <v>203380</v>
      </c>
      <c r="BQ16" s="10">
        <v>1106080</v>
      </c>
      <c r="BS16" s="7"/>
      <c r="BT16" s="9" t="s">
        <v>46</v>
      </c>
      <c r="BU16" s="9" t="s">
        <v>47</v>
      </c>
      <c r="BV16" s="10">
        <v>255052</v>
      </c>
      <c r="BW16" s="10">
        <v>-5824</v>
      </c>
      <c r="BX16" s="10">
        <v>249228</v>
      </c>
      <c r="BZ16" s="7"/>
      <c r="CA16" s="9" t="s">
        <v>46</v>
      </c>
      <c r="CB16" s="9" t="s">
        <v>47</v>
      </c>
      <c r="CC16" s="10">
        <v>23000</v>
      </c>
      <c r="CD16" s="10">
        <v>25141</v>
      </c>
      <c r="CE16" s="10">
        <v>48141</v>
      </c>
      <c r="CG16" s="7"/>
      <c r="CH16" s="9" t="s">
        <v>46</v>
      </c>
      <c r="CI16" s="9" t="s">
        <v>47</v>
      </c>
      <c r="CJ16" s="10">
        <v>18700</v>
      </c>
      <c r="CK16" s="10">
        <v>3300</v>
      </c>
      <c r="CL16" s="10">
        <v>22000</v>
      </c>
      <c r="CN16" s="7"/>
      <c r="CO16" s="9" t="s">
        <v>46</v>
      </c>
      <c r="CP16" s="9" t="s">
        <v>47</v>
      </c>
      <c r="CQ16" s="10">
        <v>110400</v>
      </c>
      <c r="CR16" s="10">
        <v>18800</v>
      </c>
      <c r="CS16" s="10">
        <v>129200</v>
      </c>
      <c r="CU16" s="7"/>
      <c r="CV16" s="9" t="s">
        <v>46</v>
      </c>
      <c r="CW16" s="9" t="s">
        <v>47</v>
      </c>
      <c r="CX16" s="10">
        <v>29860</v>
      </c>
      <c r="CY16" s="10">
        <v>400</v>
      </c>
      <c r="CZ16" s="10">
        <v>30260</v>
      </c>
      <c r="DB16" s="7"/>
      <c r="DC16" s="9" t="s">
        <v>46</v>
      </c>
      <c r="DD16" s="9" t="s">
        <v>47</v>
      </c>
      <c r="DE16" s="10">
        <v>134664</v>
      </c>
      <c r="DF16" s="10">
        <v>57666</v>
      </c>
      <c r="DG16" s="10">
        <v>202930</v>
      </c>
      <c r="DI16" s="7"/>
      <c r="DJ16" s="9" t="s">
        <v>46</v>
      </c>
      <c r="DK16" s="9" t="s">
        <v>47</v>
      </c>
      <c r="DL16" s="10">
        <v>36000</v>
      </c>
      <c r="DM16" s="10">
        <f t="shared" si="14"/>
        <v>20250</v>
      </c>
      <c r="DN16" s="10">
        <v>56250</v>
      </c>
      <c r="DP16" s="7"/>
      <c r="DQ16" s="9" t="s">
        <v>46</v>
      </c>
      <c r="DR16" s="9" t="s">
        <v>47</v>
      </c>
      <c r="DS16" s="10">
        <v>1300</v>
      </c>
      <c r="DT16" s="10">
        <v>8750</v>
      </c>
      <c r="DU16" s="10">
        <v>10050</v>
      </c>
    </row>
    <row r="17" spans="1:125" ht="45" customHeight="1">
      <c r="A17" s="7"/>
      <c r="B17" s="9" t="s">
        <v>48</v>
      </c>
      <c r="C17" s="9" t="s">
        <v>49</v>
      </c>
      <c r="D17" s="10">
        <f t="shared" si="11"/>
        <v>98107808</v>
      </c>
      <c r="E17" s="10">
        <f t="shared" si="12"/>
        <v>-11189833</v>
      </c>
      <c r="F17" s="10">
        <f t="shared" si="13"/>
        <v>87562921</v>
      </c>
      <c r="H17" s="7"/>
      <c r="I17" s="9" t="s">
        <v>48</v>
      </c>
      <c r="J17" s="9" t="s">
        <v>49</v>
      </c>
      <c r="K17" s="10">
        <v>9283379</v>
      </c>
      <c r="L17" s="10">
        <v>864716</v>
      </c>
      <c r="M17" s="10">
        <v>10172369</v>
      </c>
      <c r="O17" s="7"/>
      <c r="P17" s="9" t="s">
        <v>48</v>
      </c>
      <c r="Q17" s="9" t="s">
        <v>49</v>
      </c>
      <c r="R17" s="10">
        <v>4523001</v>
      </c>
      <c r="S17" s="10">
        <v>332645</v>
      </c>
      <c r="T17" s="10">
        <v>4855646</v>
      </c>
      <c r="V17" s="7"/>
      <c r="W17" s="9" t="s">
        <v>48</v>
      </c>
      <c r="X17" s="9" t="s">
        <v>49</v>
      </c>
      <c r="Y17" s="10">
        <v>10549918</v>
      </c>
      <c r="Z17" s="10">
        <v>575574</v>
      </c>
      <c r="AA17" s="138">
        <v>11746164</v>
      </c>
      <c r="AC17" s="7"/>
      <c r="AD17" s="9" t="s">
        <v>48</v>
      </c>
      <c r="AE17" s="9" t="s">
        <v>49</v>
      </c>
      <c r="AF17" s="10">
        <v>25349497</v>
      </c>
      <c r="AG17" s="10">
        <v>-18113350</v>
      </c>
      <c r="AH17" s="10">
        <v>7236147</v>
      </c>
      <c r="AJ17" s="7"/>
      <c r="AK17" s="9" t="s">
        <v>48</v>
      </c>
      <c r="AL17" s="9" t="s">
        <v>49</v>
      </c>
      <c r="AM17" s="10">
        <v>1852990</v>
      </c>
      <c r="AN17" s="10">
        <v>221162</v>
      </c>
      <c r="AO17" s="10">
        <v>2074152</v>
      </c>
      <c r="AQ17" s="7"/>
      <c r="AR17" s="9" t="s">
        <v>48</v>
      </c>
      <c r="AS17" s="9" t="s">
        <v>49</v>
      </c>
      <c r="AT17" s="10">
        <v>3585609</v>
      </c>
      <c r="AU17" s="10">
        <v>45831</v>
      </c>
      <c r="AV17" s="10">
        <v>3631440</v>
      </c>
      <c r="AX17" s="7"/>
      <c r="AY17" s="9" t="s">
        <v>48</v>
      </c>
      <c r="AZ17" s="9" t="s">
        <v>49</v>
      </c>
      <c r="BA17" s="10">
        <v>4015090</v>
      </c>
      <c r="BB17" s="10">
        <v>616084</v>
      </c>
      <c r="BC17" s="10">
        <v>4631174</v>
      </c>
      <c r="BE17" s="7"/>
      <c r="BF17" s="9" t="s">
        <v>48</v>
      </c>
      <c r="BG17" s="9" t="s">
        <v>49</v>
      </c>
      <c r="BH17" s="10">
        <v>2250232</v>
      </c>
      <c r="BI17" s="10">
        <v>251392</v>
      </c>
      <c r="BJ17" s="10">
        <v>2501624</v>
      </c>
      <c r="BL17" s="7"/>
      <c r="BM17" s="9" t="s">
        <v>48</v>
      </c>
      <c r="BN17" s="9" t="s">
        <v>49</v>
      </c>
      <c r="BO17" s="10">
        <v>9151454</v>
      </c>
      <c r="BP17" s="10">
        <v>570140</v>
      </c>
      <c r="BQ17" s="10">
        <v>9721594</v>
      </c>
      <c r="BS17" s="7"/>
      <c r="BT17" s="9" t="s">
        <v>48</v>
      </c>
      <c r="BU17" s="9" t="s">
        <v>49</v>
      </c>
      <c r="BV17" s="10">
        <v>4069690</v>
      </c>
      <c r="BW17" s="10">
        <v>329216</v>
      </c>
      <c r="BX17" s="10">
        <v>4398906</v>
      </c>
      <c r="BZ17" s="7"/>
      <c r="CA17" s="9" t="s">
        <v>48</v>
      </c>
      <c r="CB17" s="9" t="s">
        <v>49</v>
      </c>
      <c r="CC17" s="10">
        <v>1672882</v>
      </c>
      <c r="CD17" s="10">
        <v>265273</v>
      </c>
      <c r="CE17" s="10">
        <v>1938155</v>
      </c>
      <c r="CG17" s="7"/>
      <c r="CH17" s="9" t="s">
        <v>48</v>
      </c>
      <c r="CI17" s="9" t="s">
        <v>49</v>
      </c>
      <c r="CJ17" s="10">
        <v>1463283</v>
      </c>
      <c r="CK17" s="10">
        <v>92750</v>
      </c>
      <c r="CL17" s="10">
        <v>1556033</v>
      </c>
      <c r="CN17" s="7"/>
      <c r="CO17" s="9" t="s">
        <v>48</v>
      </c>
      <c r="CP17" s="9" t="s">
        <v>49</v>
      </c>
      <c r="CQ17" s="10">
        <v>4432783</v>
      </c>
      <c r="CR17" s="10">
        <v>883900</v>
      </c>
      <c r="CS17" s="10">
        <v>5316683</v>
      </c>
      <c r="CU17" s="7"/>
      <c r="CV17" s="9" t="s">
        <v>48</v>
      </c>
      <c r="CW17" s="9" t="s">
        <v>49</v>
      </c>
      <c r="CX17" s="10">
        <v>4034291</v>
      </c>
      <c r="CY17" s="10">
        <v>432814</v>
      </c>
      <c r="CZ17" s="10">
        <v>4467105</v>
      </c>
      <c r="DB17" s="7"/>
      <c r="DC17" s="9" t="s">
        <v>48</v>
      </c>
      <c r="DD17" s="9" t="s">
        <v>49</v>
      </c>
      <c r="DE17" s="10">
        <v>4189308</v>
      </c>
      <c r="DF17" s="10">
        <v>567456</v>
      </c>
      <c r="DG17" s="10">
        <v>4756764</v>
      </c>
      <c r="DI17" s="7"/>
      <c r="DJ17" s="9" t="s">
        <v>48</v>
      </c>
      <c r="DK17" s="9" t="s">
        <v>49</v>
      </c>
      <c r="DL17" s="138">
        <v>6694629</v>
      </c>
      <c r="DM17" s="10">
        <f t="shared" si="14"/>
        <v>773193</v>
      </c>
      <c r="DN17" s="10">
        <v>7467822</v>
      </c>
      <c r="DP17" s="7"/>
      <c r="DQ17" s="9" t="s">
        <v>48</v>
      </c>
      <c r="DR17" s="9" t="s">
        <v>49</v>
      </c>
      <c r="DS17" s="10">
        <v>989772</v>
      </c>
      <c r="DT17" s="10">
        <v>101371</v>
      </c>
      <c r="DU17" s="10">
        <v>1091143</v>
      </c>
    </row>
    <row r="18" spans="1:125" ht="32.25" customHeight="1">
      <c r="A18" s="7"/>
      <c r="B18" s="9" t="s">
        <v>50</v>
      </c>
      <c r="C18" s="9" t="s">
        <v>51</v>
      </c>
      <c r="D18" s="10">
        <f t="shared" si="11"/>
        <v>12467</v>
      </c>
      <c r="E18" s="10">
        <f t="shared" si="12"/>
        <v>7975</v>
      </c>
      <c r="F18" s="10">
        <f t="shared" si="13"/>
        <v>20442</v>
      </c>
      <c r="H18" s="7"/>
      <c r="I18" s="9" t="s">
        <v>50</v>
      </c>
      <c r="J18" s="9" t="s">
        <v>51</v>
      </c>
      <c r="K18" s="10">
        <v>5000</v>
      </c>
      <c r="L18" s="10">
        <v>0</v>
      </c>
      <c r="M18" s="10">
        <v>5000</v>
      </c>
      <c r="O18" s="7"/>
      <c r="P18" s="9" t="s">
        <v>50</v>
      </c>
      <c r="Q18" s="9" t="s">
        <v>51</v>
      </c>
      <c r="R18" s="10">
        <v>0</v>
      </c>
      <c r="S18" s="10">
        <v>32</v>
      </c>
      <c r="T18" s="10">
        <v>32</v>
      </c>
      <c r="V18" s="7"/>
      <c r="W18" s="9" t="s">
        <v>50</v>
      </c>
      <c r="X18" s="9" t="s">
        <v>51</v>
      </c>
      <c r="Y18" s="10">
        <v>0</v>
      </c>
      <c r="Z18" s="10">
        <v>0</v>
      </c>
      <c r="AA18" s="10">
        <v>0</v>
      </c>
      <c r="AC18" s="7"/>
      <c r="AD18" s="9" t="s">
        <v>50</v>
      </c>
      <c r="AE18" s="9" t="s">
        <v>51</v>
      </c>
      <c r="AF18" s="10">
        <v>0</v>
      </c>
      <c r="AG18" s="10">
        <v>0</v>
      </c>
      <c r="AH18" s="10">
        <v>0</v>
      </c>
      <c r="AJ18" s="7"/>
      <c r="AK18" s="9" t="s">
        <v>50</v>
      </c>
      <c r="AL18" s="9" t="s">
        <v>51</v>
      </c>
      <c r="AM18" s="10">
        <v>5000</v>
      </c>
      <c r="AN18" s="10">
        <v>2500</v>
      </c>
      <c r="AO18" s="10">
        <v>7500</v>
      </c>
      <c r="AQ18" s="7"/>
      <c r="AR18" s="9" t="s">
        <v>50</v>
      </c>
      <c r="AS18" s="9" t="s">
        <v>51</v>
      </c>
      <c r="AT18" s="10">
        <v>0</v>
      </c>
      <c r="AU18" s="10">
        <v>0</v>
      </c>
      <c r="AV18" s="10">
        <v>0</v>
      </c>
      <c r="AX18" s="7"/>
      <c r="AY18" s="9" t="s">
        <v>50</v>
      </c>
      <c r="AZ18" s="9" t="s">
        <v>51</v>
      </c>
      <c r="BA18" s="10">
        <v>450</v>
      </c>
      <c r="BB18" s="10">
        <v>5050</v>
      </c>
      <c r="BC18" s="10">
        <v>5500</v>
      </c>
      <c r="BE18" s="7"/>
      <c r="BF18" s="9" t="s">
        <v>50</v>
      </c>
      <c r="BG18" s="9" t="s">
        <v>51</v>
      </c>
      <c r="BH18" s="10">
        <v>17</v>
      </c>
      <c r="BI18" s="10">
        <v>20</v>
      </c>
      <c r="BJ18" s="10">
        <v>37</v>
      </c>
      <c r="BL18" s="7"/>
      <c r="BM18" s="9" t="s">
        <v>50</v>
      </c>
      <c r="BN18" s="9" t="s">
        <v>51</v>
      </c>
      <c r="BO18" s="10"/>
      <c r="BP18" s="10"/>
      <c r="BQ18" s="10"/>
      <c r="BS18" s="7"/>
      <c r="BT18" s="9" t="s">
        <v>50</v>
      </c>
      <c r="BU18" s="9" t="s">
        <v>51</v>
      </c>
      <c r="BV18" s="10">
        <v>1500</v>
      </c>
      <c r="BW18" s="10">
        <v>0</v>
      </c>
      <c r="BX18" s="10">
        <v>1500</v>
      </c>
      <c r="BZ18" s="7"/>
      <c r="CA18" s="9" t="s">
        <v>50</v>
      </c>
      <c r="CB18" s="9" t="s">
        <v>51</v>
      </c>
      <c r="CC18" s="10">
        <v>500</v>
      </c>
      <c r="CD18" s="10"/>
      <c r="CE18" s="10">
        <v>500</v>
      </c>
      <c r="CG18" s="7"/>
      <c r="CH18" s="9" t="s">
        <v>50</v>
      </c>
      <c r="CI18" s="9" t="s">
        <v>51</v>
      </c>
      <c r="CJ18" s="10">
        <v>0</v>
      </c>
      <c r="CK18" s="10">
        <v>0</v>
      </c>
      <c r="CL18" s="10">
        <v>0</v>
      </c>
      <c r="CN18" s="7"/>
      <c r="CO18" s="9" t="s">
        <v>50</v>
      </c>
      <c r="CP18" s="9" t="s">
        <v>51</v>
      </c>
      <c r="CQ18" s="10"/>
      <c r="CR18" s="10"/>
      <c r="CS18" s="10"/>
      <c r="CU18" s="7"/>
      <c r="CV18" s="9" t="s">
        <v>50</v>
      </c>
      <c r="CW18" s="9" t="s">
        <v>51</v>
      </c>
      <c r="CX18" s="10">
        <v>0</v>
      </c>
      <c r="CY18" s="10">
        <v>0</v>
      </c>
      <c r="CZ18" s="10">
        <v>0</v>
      </c>
      <c r="DB18" s="7"/>
      <c r="DC18" s="9" t="s">
        <v>50</v>
      </c>
      <c r="DD18" s="9" t="s">
        <v>51</v>
      </c>
      <c r="DE18" s="10">
        <v>0</v>
      </c>
      <c r="DF18" s="10">
        <v>373</v>
      </c>
      <c r="DG18" s="10">
        <v>373</v>
      </c>
      <c r="DI18" s="7"/>
      <c r="DJ18" s="9" t="s">
        <v>50</v>
      </c>
      <c r="DK18" s="9" t="s">
        <v>51</v>
      </c>
      <c r="DL18" s="10">
        <v>0</v>
      </c>
      <c r="DM18" s="10">
        <f t="shared" si="14"/>
        <v>0</v>
      </c>
      <c r="DN18" s="10">
        <v>0</v>
      </c>
      <c r="DP18" s="7"/>
      <c r="DQ18" s="9" t="s">
        <v>50</v>
      </c>
      <c r="DR18" s="9" t="s">
        <v>51</v>
      </c>
      <c r="DS18" s="10">
        <v>0</v>
      </c>
      <c r="DT18" s="10">
        <v>0</v>
      </c>
      <c r="DU18" s="10">
        <v>0</v>
      </c>
    </row>
    <row r="19" spans="1:125" ht="27.75" customHeight="1">
      <c r="A19" s="55">
        <v>7</v>
      </c>
      <c r="B19" s="55"/>
      <c r="C19" s="56" t="s">
        <v>52</v>
      </c>
      <c r="D19" s="57">
        <f>+D20+D21</f>
        <v>1165</v>
      </c>
      <c r="E19" s="57">
        <f>+E20+E21</f>
        <v>1272</v>
      </c>
      <c r="F19" s="57">
        <f>+F20+F21</f>
        <v>2437</v>
      </c>
      <c r="H19" s="55">
        <v>7</v>
      </c>
      <c r="I19" s="55"/>
      <c r="J19" s="56" t="s">
        <v>52</v>
      </c>
      <c r="K19" s="57">
        <v>0</v>
      </c>
      <c r="L19" s="57">
        <v>0</v>
      </c>
      <c r="M19" s="57">
        <f>M20+M21</f>
        <v>0</v>
      </c>
      <c r="O19" s="55">
        <v>7</v>
      </c>
      <c r="P19" s="55"/>
      <c r="Q19" s="56" t="s">
        <v>52</v>
      </c>
      <c r="R19" s="135">
        <v>210</v>
      </c>
      <c r="S19" s="135">
        <v>0</v>
      </c>
      <c r="T19" s="57">
        <f>T20+T21</f>
        <v>210</v>
      </c>
      <c r="V19" s="55">
        <v>7</v>
      </c>
      <c r="W19" s="55"/>
      <c r="X19" s="56" t="s">
        <v>52</v>
      </c>
      <c r="Y19" s="57">
        <v>0</v>
      </c>
      <c r="Z19" s="57">
        <v>0</v>
      </c>
      <c r="AA19" s="57">
        <f>AA20+AA21</f>
        <v>0</v>
      </c>
      <c r="AC19" s="55">
        <v>7</v>
      </c>
      <c r="AD19" s="55"/>
      <c r="AE19" s="56" t="s">
        <v>52</v>
      </c>
      <c r="AF19" s="57">
        <v>270</v>
      </c>
      <c r="AG19" s="57">
        <v>0</v>
      </c>
      <c r="AH19" s="57">
        <f>AH20+AH21</f>
        <v>270</v>
      </c>
      <c r="AJ19" s="55">
        <v>7</v>
      </c>
      <c r="AK19" s="55"/>
      <c r="AL19" s="56" t="s">
        <v>52</v>
      </c>
      <c r="AM19" s="57">
        <f>+AM20+AM21</f>
        <v>0</v>
      </c>
      <c r="AN19" s="57">
        <f>+AN20+AN21</f>
        <v>1507</v>
      </c>
      <c r="AO19" s="57">
        <f>AO20+AO21</f>
        <v>1507</v>
      </c>
      <c r="AQ19" s="55">
        <v>7</v>
      </c>
      <c r="AR19" s="55"/>
      <c r="AS19" s="56" t="s">
        <v>52</v>
      </c>
      <c r="AT19" s="57">
        <f>AT20+AT21</f>
        <v>0</v>
      </c>
      <c r="AU19" s="57">
        <f t="shared" ref="AU19" si="15">AU20+AU21</f>
        <v>0</v>
      </c>
      <c r="AV19" s="57">
        <f>AV20+AV21</f>
        <v>0</v>
      </c>
      <c r="AX19" s="55">
        <v>7</v>
      </c>
      <c r="AY19" s="55"/>
      <c r="AZ19" s="56" t="s">
        <v>52</v>
      </c>
      <c r="BA19" s="57">
        <f>+BA20+BA21</f>
        <v>0</v>
      </c>
      <c r="BB19" s="57">
        <f>+BB20+BB21</f>
        <v>0</v>
      </c>
      <c r="BC19" s="57">
        <f>BC20+BC21</f>
        <v>0</v>
      </c>
      <c r="BE19" s="55">
        <v>7</v>
      </c>
      <c r="BF19" s="55"/>
      <c r="BG19" s="56" t="s">
        <v>52</v>
      </c>
      <c r="BH19" s="57">
        <f>+BH20+BH21</f>
        <v>0</v>
      </c>
      <c r="BI19" s="57">
        <f>+BI20+BI21</f>
        <v>0</v>
      </c>
      <c r="BJ19" s="57">
        <f>BJ20+BJ21</f>
        <v>0</v>
      </c>
      <c r="BL19" s="55">
        <v>7</v>
      </c>
      <c r="BM19" s="55"/>
      <c r="BN19" s="56" t="s">
        <v>52</v>
      </c>
      <c r="BO19" s="57">
        <f>+BO20+BO21</f>
        <v>300</v>
      </c>
      <c r="BP19" s="57">
        <f>+BP20+BP21</f>
        <v>0</v>
      </c>
      <c r="BQ19" s="57">
        <f>BQ20+BQ21</f>
        <v>300</v>
      </c>
      <c r="BS19" s="55">
        <v>7</v>
      </c>
      <c r="BT19" s="55"/>
      <c r="BU19" s="56" t="s">
        <v>52</v>
      </c>
      <c r="BV19" s="57">
        <v>0</v>
      </c>
      <c r="BW19" s="57">
        <v>0</v>
      </c>
      <c r="BX19" s="57">
        <f>BX20+BX21</f>
        <v>0</v>
      </c>
      <c r="BZ19" s="55">
        <v>7</v>
      </c>
      <c r="CA19" s="55"/>
      <c r="CB19" s="56" t="s">
        <v>52</v>
      </c>
      <c r="CC19" s="57">
        <f>+CC20+CC21</f>
        <v>0</v>
      </c>
      <c r="CD19" s="57">
        <f>+CD20+CD21</f>
        <v>0</v>
      </c>
      <c r="CE19" s="57">
        <f>CE20+CE21</f>
        <v>0</v>
      </c>
      <c r="CG19" s="55">
        <v>7</v>
      </c>
      <c r="CH19" s="55"/>
      <c r="CI19" s="56" t="s">
        <v>52</v>
      </c>
      <c r="CJ19" s="57">
        <v>0</v>
      </c>
      <c r="CK19" s="57">
        <v>0</v>
      </c>
      <c r="CL19" s="57">
        <f>CL20+CL21</f>
        <v>0</v>
      </c>
      <c r="CN19" s="55">
        <v>7</v>
      </c>
      <c r="CO19" s="55"/>
      <c r="CP19" s="56" t="s">
        <v>52</v>
      </c>
      <c r="CQ19" s="57">
        <f>+CQ20+CQ21</f>
        <v>0</v>
      </c>
      <c r="CR19" s="57">
        <f>+CR20+CR21</f>
        <v>0</v>
      </c>
      <c r="CS19" s="57">
        <f>CS20+CS21</f>
        <v>0</v>
      </c>
      <c r="CU19" s="55">
        <v>7</v>
      </c>
      <c r="CV19" s="55"/>
      <c r="CW19" s="56" t="s">
        <v>52</v>
      </c>
      <c r="CX19" s="57">
        <v>50</v>
      </c>
      <c r="CY19" s="57">
        <v>0</v>
      </c>
      <c r="CZ19" s="57">
        <f>CZ20+CZ21</f>
        <v>50</v>
      </c>
      <c r="DB19" s="55">
        <v>7</v>
      </c>
      <c r="DC19" s="55"/>
      <c r="DD19" s="56" t="s">
        <v>52</v>
      </c>
      <c r="DE19" s="57">
        <v>335</v>
      </c>
      <c r="DF19" s="57">
        <v>-235</v>
      </c>
      <c r="DG19" s="57">
        <f>DG20+DG21</f>
        <v>100</v>
      </c>
      <c r="DI19" s="55">
        <v>7</v>
      </c>
      <c r="DJ19" s="55"/>
      <c r="DK19" s="56" t="s">
        <v>52</v>
      </c>
      <c r="DL19" s="57">
        <v>0</v>
      </c>
      <c r="DM19" s="57">
        <v>0</v>
      </c>
      <c r="DN19" s="57">
        <f>DN20+DN21</f>
        <v>0</v>
      </c>
      <c r="DP19" s="55">
        <v>7</v>
      </c>
      <c r="DQ19" s="55"/>
      <c r="DR19" s="56" t="s">
        <v>52</v>
      </c>
      <c r="DS19" s="57">
        <v>0</v>
      </c>
      <c r="DT19" s="57">
        <v>0</v>
      </c>
      <c r="DU19" s="57">
        <f>DU20+DU21</f>
        <v>0</v>
      </c>
    </row>
    <row r="20" spans="1:125" ht="41.25" customHeight="1">
      <c r="A20" s="11"/>
      <c r="B20" s="12" t="s">
        <v>53</v>
      </c>
      <c r="C20" s="9" t="s">
        <v>54</v>
      </c>
      <c r="D20" s="10">
        <f>+K20+R20+Y20+AF20+AM20+AT20+BA20+BH20+BO20+BV20+CC20+CJ20+CQ20+CX20+DE20+DL20+DS20</f>
        <v>0</v>
      </c>
      <c r="E20" s="10">
        <f t="shared" ref="E20:F21" si="16">+L20+S20+Z20+AG20+AN20+AU20+BB20+BI20+BP20+BW20+CD20+CK20+CR20+CY20+DF20+DM20+DT20</f>
        <v>0</v>
      </c>
      <c r="F20" s="10">
        <f t="shared" si="16"/>
        <v>0</v>
      </c>
      <c r="H20" s="11"/>
      <c r="I20" s="12" t="s">
        <v>53</v>
      </c>
      <c r="J20" s="9" t="s">
        <v>54</v>
      </c>
      <c r="K20" s="10">
        <v>0</v>
      </c>
      <c r="L20" s="10">
        <v>0</v>
      </c>
      <c r="M20" s="10">
        <v>0</v>
      </c>
      <c r="O20" s="11"/>
      <c r="P20" s="12" t="s">
        <v>53</v>
      </c>
      <c r="Q20" s="9" t="s">
        <v>54</v>
      </c>
      <c r="R20" s="10">
        <v>0</v>
      </c>
      <c r="S20" s="10">
        <v>0</v>
      </c>
      <c r="T20" s="10">
        <v>0</v>
      </c>
      <c r="V20" s="11"/>
      <c r="W20" s="12" t="s">
        <v>53</v>
      </c>
      <c r="X20" s="9" t="s">
        <v>54</v>
      </c>
      <c r="Y20" s="10">
        <v>0</v>
      </c>
      <c r="Z20" s="10">
        <v>0</v>
      </c>
      <c r="AA20" s="10">
        <v>0</v>
      </c>
      <c r="AC20" s="11"/>
      <c r="AD20" s="12" t="s">
        <v>53</v>
      </c>
      <c r="AE20" s="9" t="s">
        <v>54</v>
      </c>
      <c r="AF20" s="10">
        <v>0</v>
      </c>
      <c r="AG20" s="10">
        <v>0</v>
      </c>
      <c r="AH20" s="10">
        <v>0</v>
      </c>
      <c r="AJ20" s="11"/>
      <c r="AK20" s="12" t="s">
        <v>53</v>
      </c>
      <c r="AL20" s="9" t="s">
        <v>54</v>
      </c>
      <c r="AM20" s="10"/>
      <c r="AN20" s="10"/>
      <c r="AO20" s="10"/>
      <c r="AQ20" s="11"/>
      <c r="AR20" s="12" t="s">
        <v>53</v>
      </c>
      <c r="AS20" s="9" t="s">
        <v>54</v>
      </c>
      <c r="AT20" s="10">
        <v>0</v>
      </c>
      <c r="AU20" s="10">
        <v>0</v>
      </c>
      <c r="AV20" s="10">
        <v>0</v>
      </c>
      <c r="AX20" s="11"/>
      <c r="AY20" s="12" t="s">
        <v>53</v>
      </c>
      <c r="AZ20" s="9" t="s">
        <v>54</v>
      </c>
      <c r="BA20" s="10"/>
      <c r="BB20" s="10"/>
      <c r="BC20" s="10"/>
      <c r="BE20" s="11"/>
      <c r="BF20" s="12" t="s">
        <v>53</v>
      </c>
      <c r="BG20" s="9" t="s">
        <v>54</v>
      </c>
      <c r="BH20" s="10"/>
      <c r="BI20" s="10"/>
      <c r="BJ20" s="10"/>
      <c r="BL20" s="11"/>
      <c r="BM20" s="12" t="s">
        <v>53</v>
      </c>
      <c r="BN20" s="9" t="s">
        <v>54</v>
      </c>
      <c r="BO20" s="10"/>
      <c r="BP20" s="10"/>
      <c r="BQ20" s="10"/>
      <c r="BS20" s="11"/>
      <c r="BT20" s="12" t="s">
        <v>53</v>
      </c>
      <c r="BU20" s="9" t="s">
        <v>54</v>
      </c>
      <c r="BV20" s="10">
        <v>0</v>
      </c>
      <c r="BW20" s="10">
        <v>0</v>
      </c>
      <c r="BX20" s="10">
        <v>0</v>
      </c>
      <c r="BZ20" s="11"/>
      <c r="CA20" s="12" t="s">
        <v>53</v>
      </c>
      <c r="CB20" s="9" t="s">
        <v>54</v>
      </c>
      <c r="CC20" s="10"/>
      <c r="CD20" s="10"/>
      <c r="CE20" s="10"/>
      <c r="CG20" s="11"/>
      <c r="CH20" s="12" t="s">
        <v>53</v>
      </c>
      <c r="CI20" s="9" t="s">
        <v>54</v>
      </c>
      <c r="CJ20" s="10">
        <v>0</v>
      </c>
      <c r="CK20" s="10">
        <v>0</v>
      </c>
      <c r="CL20" s="10">
        <v>0</v>
      </c>
      <c r="CN20" s="11"/>
      <c r="CO20" s="12" t="s">
        <v>53</v>
      </c>
      <c r="CP20" s="9" t="s">
        <v>54</v>
      </c>
      <c r="CQ20" s="10"/>
      <c r="CR20" s="10"/>
      <c r="CS20" s="10"/>
      <c r="CU20" s="11"/>
      <c r="CV20" s="12" t="s">
        <v>53</v>
      </c>
      <c r="CW20" s="9" t="s">
        <v>54</v>
      </c>
      <c r="CX20" s="10">
        <v>0</v>
      </c>
      <c r="CY20" s="10">
        <v>0</v>
      </c>
      <c r="CZ20" s="10">
        <v>0</v>
      </c>
      <c r="DB20" s="11"/>
      <c r="DC20" s="12" t="s">
        <v>53</v>
      </c>
      <c r="DD20" s="9" t="s">
        <v>54</v>
      </c>
      <c r="DE20" s="10">
        <v>0</v>
      </c>
      <c r="DF20" s="10">
        <v>0</v>
      </c>
      <c r="DG20" s="10">
        <v>0</v>
      </c>
      <c r="DI20" s="11"/>
      <c r="DJ20" s="12" t="s">
        <v>53</v>
      </c>
      <c r="DK20" s="9" t="s">
        <v>54</v>
      </c>
      <c r="DL20" s="10">
        <v>0</v>
      </c>
      <c r="DM20" s="10">
        <v>0</v>
      </c>
      <c r="DN20" s="10">
        <v>0</v>
      </c>
      <c r="DP20" s="11"/>
      <c r="DQ20" s="12" t="s">
        <v>53</v>
      </c>
      <c r="DR20" s="9" t="s">
        <v>54</v>
      </c>
      <c r="DS20" s="10">
        <v>0</v>
      </c>
      <c r="DT20" s="10">
        <v>0</v>
      </c>
      <c r="DU20" s="10">
        <v>0</v>
      </c>
    </row>
    <row r="21" spans="1:125" ht="48" customHeight="1">
      <c r="A21" s="11"/>
      <c r="B21" s="12" t="s">
        <v>55</v>
      </c>
      <c r="C21" s="9" t="s">
        <v>56</v>
      </c>
      <c r="D21" s="10">
        <f>+K21+R21+Y21+AF21+AM21+AT21+BA21+BH21+BO21+BV21+CC21+CJ21+CQ21+CX21+DE21+DL21+DS21</f>
        <v>1165</v>
      </c>
      <c r="E21" s="10">
        <f t="shared" si="16"/>
        <v>1272</v>
      </c>
      <c r="F21" s="10">
        <f t="shared" si="16"/>
        <v>2437</v>
      </c>
      <c r="H21" s="11"/>
      <c r="I21" s="12" t="s">
        <v>55</v>
      </c>
      <c r="J21" s="9" t="s">
        <v>56</v>
      </c>
      <c r="K21" s="10">
        <v>0</v>
      </c>
      <c r="L21" s="10">
        <v>0</v>
      </c>
      <c r="M21" s="10">
        <v>0</v>
      </c>
      <c r="O21" s="11"/>
      <c r="P21" s="12" t="s">
        <v>55</v>
      </c>
      <c r="Q21" s="9" t="s">
        <v>56</v>
      </c>
      <c r="R21" s="10">
        <v>210</v>
      </c>
      <c r="S21" s="10">
        <v>0</v>
      </c>
      <c r="T21" s="10">
        <v>210</v>
      </c>
      <c r="V21" s="11"/>
      <c r="W21" s="12" t="s">
        <v>55</v>
      </c>
      <c r="X21" s="9" t="s">
        <v>56</v>
      </c>
      <c r="Y21" s="10">
        <v>0</v>
      </c>
      <c r="Z21" s="10">
        <v>0</v>
      </c>
      <c r="AA21" s="10">
        <v>0</v>
      </c>
      <c r="AC21" s="11"/>
      <c r="AD21" s="12" t="s">
        <v>55</v>
      </c>
      <c r="AE21" s="9" t="s">
        <v>56</v>
      </c>
      <c r="AF21" s="10">
        <v>270</v>
      </c>
      <c r="AG21" s="10">
        <v>0</v>
      </c>
      <c r="AH21" s="10">
        <v>270</v>
      </c>
      <c r="AJ21" s="11"/>
      <c r="AK21" s="12" t="s">
        <v>55</v>
      </c>
      <c r="AL21" s="9" t="s">
        <v>56</v>
      </c>
      <c r="AM21" s="10"/>
      <c r="AN21" s="10">
        <v>1507</v>
      </c>
      <c r="AO21" s="10">
        <v>1507</v>
      </c>
      <c r="AQ21" s="11"/>
      <c r="AR21" s="12" t="s">
        <v>55</v>
      </c>
      <c r="AS21" s="9" t="s">
        <v>56</v>
      </c>
      <c r="AT21" s="10">
        <v>0</v>
      </c>
      <c r="AU21" s="10">
        <v>0</v>
      </c>
      <c r="AV21" s="10">
        <v>0</v>
      </c>
      <c r="AX21" s="11"/>
      <c r="AY21" s="12" t="s">
        <v>55</v>
      </c>
      <c r="AZ21" s="9" t="s">
        <v>56</v>
      </c>
      <c r="BA21" s="10"/>
      <c r="BB21" s="10"/>
      <c r="BC21" s="10"/>
      <c r="BE21" s="11"/>
      <c r="BF21" s="12" t="s">
        <v>55</v>
      </c>
      <c r="BG21" s="9" t="s">
        <v>56</v>
      </c>
      <c r="BH21" s="10"/>
      <c r="BI21" s="10"/>
      <c r="BJ21" s="10"/>
      <c r="BL21" s="11"/>
      <c r="BM21" s="12" t="s">
        <v>55</v>
      </c>
      <c r="BN21" s="9" t="s">
        <v>56</v>
      </c>
      <c r="BO21" s="10">
        <v>300</v>
      </c>
      <c r="BP21" s="10">
        <v>0</v>
      </c>
      <c r="BQ21" s="10">
        <v>300</v>
      </c>
      <c r="BS21" s="11"/>
      <c r="BT21" s="12" t="s">
        <v>55</v>
      </c>
      <c r="BU21" s="9" t="s">
        <v>56</v>
      </c>
      <c r="BV21" s="10">
        <v>0</v>
      </c>
      <c r="BW21" s="10">
        <v>0</v>
      </c>
      <c r="BX21" s="10">
        <v>0</v>
      </c>
      <c r="BZ21" s="11"/>
      <c r="CA21" s="12" t="s">
        <v>55</v>
      </c>
      <c r="CB21" s="9" t="s">
        <v>56</v>
      </c>
      <c r="CC21" s="10"/>
      <c r="CD21" s="10"/>
      <c r="CE21" s="10"/>
      <c r="CG21" s="11"/>
      <c r="CH21" s="12" t="s">
        <v>55</v>
      </c>
      <c r="CI21" s="9" t="s">
        <v>56</v>
      </c>
      <c r="CJ21" s="10">
        <v>0</v>
      </c>
      <c r="CK21" s="10">
        <v>0</v>
      </c>
      <c r="CL21" s="10">
        <v>0</v>
      </c>
      <c r="CN21" s="11"/>
      <c r="CO21" s="12" t="s">
        <v>55</v>
      </c>
      <c r="CP21" s="9" t="s">
        <v>56</v>
      </c>
      <c r="CQ21" s="10"/>
      <c r="CR21" s="10"/>
      <c r="CS21" s="10"/>
      <c r="CU21" s="11"/>
      <c r="CV21" s="12" t="s">
        <v>55</v>
      </c>
      <c r="CW21" s="9" t="s">
        <v>56</v>
      </c>
      <c r="CX21" s="10">
        <v>50</v>
      </c>
      <c r="CY21" s="10">
        <v>0</v>
      </c>
      <c r="CZ21" s="10">
        <v>50</v>
      </c>
      <c r="DB21" s="11"/>
      <c r="DC21" s="12" t="s">
        <v>55</v>
      </c>
      <c r="DD21" s="9" t="s">
        <v>56</v>
      </c>
      <c r="DE21" s="10">
        <v>335</v>
      </c>
      <c r="DF21" s="10">
        <v>-235</v>
      </c>
      <c r="DG21" s="10">
        <v>100</v>
      </c>
      <c r="DI21" s="11"/>
      <c r="DJ21" s="12" t="s">
        <v>55</v>
      </c>
      <c r="DK21" s="9" t="s">
        <v>56</v>
      </c>
      <c r="DL21" s="10">
        <v>0</v>
      </c>
      <c r="DM21" s="10">
        <v>0</v>
      </c>
      <c r="DN21" s="10">
        <v>0</v>
      </c>
      <c r="DP21" s="11"/>
      <c r="DQ21" s="12" t="s">
        <v>55</v>
      </c>
      <c r="DR21" s="9" t="s">
        <v>56</v>
      </c>
      <c r="DS21" s="10">
        <v>0</v>
      </c>
      <c r="DT21" s="10">
        <v>0</v>
      </c>
      <c r="DU21" s="10">
        <v>0</v>
      </c>
    </row>
    <row r="22" spans="1:125">
      <c r="A22" s="13"/>
      <c r="B22" s="13"/>
      <c r="C22" s="13"/>
      <c r="D22" s="13"/>
      <c r="E22" s="13"/>
      <c r="F22" s="13"/>
      <c r="H22" s="13"/>
      <c r="I22" s="13"/>
      <c r="J22" s="13"/>
      <c r="K22" s="13"/>
      <c r="L22" s="13"/>
      <c r="M22" s="13"/>
      <c r="O22" s="13"/>
      <c r="P22" s="13"/>
      <c r="Q22" s="13"/>
      <c r="R22" s="13"/>
      <c r="S22" s="13"/>
      <c r="T22" s="13"/>
      <c r="V22" s="13"/>
      <c r="W22" s="13"/>
      <c r="X22" s="13"/>
      <c r="Y22" s="13"/>
      <c r="Z22" s="13"/>
      <c r="AA22" s="13"/>
      <c r="AC22" s="13"/>
      <c r="AD22" s="13"/>
      <c r="AE22" s="13"/>
      <c r="AF22" s="13"/>
      <c r="AG22" s="13"/>
      <c r="AH22" s="13"/>
      <c r="AJ22" s="13"/>
      <c r="AK22" s="13"/>
      <c r="AL22" s="13"/>
      <c r="AM22" s="13"/>
      <c r="AN22" s="13"/>
      <c r="AO22" s="13"/>
      <c r="AQ22" s="13"/>
      <c r="AR22" s="13"/>
      <c r="AS22" s="13"/>
      <c r="AT22" s="13"/>
      <c r="AU22" s="13"/>
      <c r="AV22" s="13"/>
      <c r="AX22" s="13"/>
      <c r="AY22" s="13"/>
      <c r="AZ22" s="13"/>
      <c r="BA22" s="13"/>
      <c r="BB22" s="13"/>
      <c r="BC22" s="13"/>
      <c r="BE22" s="13"/>
      <c r="BF22" s="13"/>
      <c r="BG22" s="13"/>
      <c r="BH22" s="13"/>
      <c r="BI22" s="13"/>
      <c r="BJ22" s="13"/>
      <c r="BL22" s="13"/>
      <c r="BM22" s="13"/>
      <c r="BN22" s="13"/>
      <c r="BO22" s="13"/>
      <c r="BP22" s="13"/>
      <c r="BQ22" s="13"/>
      <c r="BS22" s="13"/>
      <c r="BT22" s="13"/>
      <c r="BU22" s="13"/>
      <c r="BV22" s="13"/>
      <c r="BW22" s="13"/>
      <c r="BX22" s="13"/>
      <c r="BZ22" s="13"/>
      <c r="CA22" s="13"/>
      <c r="CB22" s="13"/>
      <c r="CC22" s="13"/>
      <c r="CD22" s="13"/>
      <c r="CE22" s="13"/>
      <c r="CG22" s="13"/>
      <c r="CH22" s="13"/>
      <c r="CI22" s="13"/>
      <c r="CJ22" s="13"/>
      <c r="CK22" s="13"/>
      <c r="CL22" s="13"/>
      <c r="CN22" s="13"/>
      <c r="CO22" s="13"/>
      <c r="CP22" s="13"/>
      <c r="CQ22" s="13"/>
      <c r="CR22" s="13"/>
      <c r="CS22" s="13"/>
      <c r="CU22" s="13"/>
      <c r="CV22" s="13"/>
      <c r="CW22" s="13"/>
      <c r="CX22" s="13"/>
      <c r="CY22" s="13"/>
      <c r="CZ22" s="13"/>
      <c r="DB22" s="13"/>
      <c r="DC22" s="13"/>
      <c r="DD22" s="13"/>
      <c r="DE22" s="13"/>
      <c r="DF22" s="13"/>
      <c r="DG22" s="13"/>
      <c r="DI22" s="13"/>
      <c r="DJ22" s="13"/>
      <c r="DK22" s="13"/>
      <c r="DL22" s="13"/>
      <c r="DM22" s="13"/>
      <c r="DN22" s="13"/>
      <c r="DP22" s="13"/>
      <c r="DQ22" s="13"/>
      <c r="DR22" s="13"/>
      <c r="DS22" s="13"/>
      <c r="DT22" s="13"/>
      <c r="DU22" s="13"/>
    </row>
    <row r="23" spans="1:125">
      <c r="A23" s="13"/>
      <c r="B23" s="13"/>
      <c r="C23" s="13"/>
      <c r="D23" s="13"/>
      <c r="E23" s="13"/>
      <c r="F23" s="13"/>
      <c r="H23" s="13"/>
      <c r="I23" s="13"/>
      <c r="J23" s="13"/>
      <c r="K23" s="13"/>
      <c r="L23" s="13"/>
      <c r="M23" s="13"/>
      <c r="O23" s="13"/>
      <c r="P23" s="13"/>
      <c r="Q23" s="13"/>
      <c r="R23" s="13"/>
      <c r="S23" s="13"/>
      <c r="T23" s="13"/>
      <c r="V23" s="13"/>
      <c r="W23" s="13"/>
      <c r="X23" s="13"/>
      <c r="Y23" s="13"/>
      <c r="Z23" s="13"/>
      <c r="AA23" s="13"/>
      <c r="AC23" s="13"/>
      <c r="AD23" s="13"/>
      <c r="AE23" s="13"/>
      <c r="AF23" s="13"/>
      <c r="AG23" s="13"/>
      <c r="AH23" s="13"/>
      <c r="AJ23" s="13"/>
      <c r="AK23" s="13"/>
      <c r="AL23" s="13"/>
      <c r="AM23" s="13"/>
      <c r="AN23" s="13"/>
      <c r="AO23" s="13"/>
      <c r="AQ23" s="13"/>
      <c r="AR23" s="13"/>
      <c r="AS23" s="13"/>
      <c r="AT23" s="13"/>
      <c r="AU23" s="13"/>
      <c r="AV23" s="13"/>
      <c r="AX23" s="13"/>
      <c r="AY23" s="13"/>
      <c r="AZ23" s="13"/>
      <c r="BA23" s="13"/>
      <c r="BB23" s="13"/>
      <c r="BC23" s="13"/>
      <c r="BE23" s="13"/>
      <c r="BF23" s="13"/>
      <c r="BG23" s="13"/>
      <c r="BH23" s="13"/>
      <c r="BI23" s="13"/>
      <c r="BJ23" s="13"/>
      <c r="BL23" s="13"/>
      <c r="BM23" s="13"/>
      <c r="BN23" s="13"/>
      <c r="BO23" s="13"/>
      <c r="BP23" s="13"/>
      <c r="BQ23" s="13"/>
      <c r="BS23" s="13"/>
      <c r="BT23" s="13"/>
      <c r="BU23" s="13"/>
      <c r="BV23" s="13"/>
      <c r="BW23" s="13"/>
      <c r="BX23" s="13"/>
      <c r="BZ23" s="13"/>
      <c r="CA23" s="13"/>
      <c r="CB23" s="13"/>
      <c r="CC23" s="13"/>
      <c r="CD23" s="13"/>
      <c r="CE23" s="13"/>
      <c r="CG23" s="13"/>
      <c r="CH23" s="13"/>
      <c r="CI23" s="13"/>
      <c r="CJ23" s="13"/>
      <c r="CK23" s="13"/>
      <c r="CL23" s="13"/>
      <c r="CN23" s="13"/>
      <c r="CO23" s="13"/>
      <c r="CP23" s="13"/>
      <c r="CQ23" s="13"/>
      <c r="CR23" s="13"/>
      <c r="CS23" s="13"/>
      <c r="CU23" s="13"/>
      <c r="CV23" s="13"/>
      <c r="CW23" s="13"/>
      <c r="CX23" s="13"/>
      <c r="CY23" s="13"/>
      <c r="CZ23" s="13"/>
      <c r="DB23" s="13"/>
      <c r="DC23" s="13"/>
      <c r="DD23" s="13"/>
      <c r="DE23" s="13"/>
      <c r="DF23" s="13"/>
      <c r="DG23" s="13"/>
      <c r="DI23" s="13"/>
      <c r="DJ23" s="13"/>
      <c r="DK23" s="13"/>
      <c r="DL23" s="13"/>
      <c r="DM23" s="13"/>
      <c r="DN23" s="13"/>
      <c r="DP23" s="13"/>
      <c r="DQ23" s="13"/>
      <c r="DR23" s="13"/>
      <c r="DS23" s="13"/>
      <c r="DT23" s="13"/>
      <c r="DU23" s="13"/>
    </row>
    <row r="24" spans="1:125" ht="36.75" customHeight="1">
      <c r="A24" s="158" t="s">
        <v>34</v>
      </c>
      <c r="B24" s="159"/>
      <c r="C24" s="160"/>
      <c r="D24" s="3" t="s">
        <v>35</v>
      </c>
      <c r="E24" s="3" t="s">
        <v>57</v>
      </c>
      <c r="F24" s="3" t="s">
        <v>58</v>
      </c>
      <c r="H24" s="158" t="s">
        <v>34</v>
      </c>
      <c r="I24" s="159"/>
      <c r="J24" s="160"/>
      <c r="K24" s="3" t="s">
        <v>35</v>
      </c>
      <c r="L24" s="3" t="s">
        <v>57</v>
      </c>
      <c r="M24" s="3" t="s">
        <v>58</v>
      </c>
      <c r="O24" s="158" t="s">
        <v>34</v>
      </c>
      <c r="P24" s="159"/>
      <c r="Q24" s="160"/>
      <c r="R24" s="3" t="s">
        <v>35</v>
      </c>
      <c r="S24" s="3" t="s">
        <v>57</v>
      </c>
      <c r="T24" s="3" t="s">
        <v>58</v>
      </c>
      <c r="V24" s="158" t="s">
        <v>34</v>
      </c>
      <c r="W24" s="159"/>
      <c r="X24" s="160"/>
      <c r="Y24" s="3" t="s">
        <v>35</v>
      </c>
      <c r="Z24" s="3" t="s">
        <v>57</v>
      </c>
      <c r="AA24" s="3" t="s">
        <v>58</v>
      </c>
      <c r="AC24" s="158" t="s">
        <v>34</v>
      </c>
      <c r="AD24" s="159"/>
      <c r="AE24" s="160"/>
      <c r="AF24" s="3" t="s">
        <v>35</v>
      </c>
      <c r="AG24" s="3" t="s">
        <v>57</v>
      </c>
      <c r="AH24" s="3" t="s">
        <v>58</v>
      </c>
      <c r="AJ24" s="158" t="s">
        <v>34</v>
      </c>
      <c r="AK24" s="159"/>
      <c r="AL24" s="160"/>
      <c r="AM24" s="3" t="s">
        <v>35</v>
      </c>
      <c r="AN24" s="3" t="s">
        <v>57</v>
      </c>
      <c r="AO24" s="3" t="s">
        <v>58</v>
      </c>
      <c r="AQ24" s="158" t="s">
        <v>34</v>
      </c>
      <c r="AR24" s="159"/>
      <c r="AS24" s="160"/>
      <c r="AT24" s="3" t="s">
        <v>35</v>
      </c>
      <c r="AU24" s="3" t="s">
        <v>57</v>
      </c>
      <c r="AV24" s="3" t="s">
        <v>58</v>
      </c>
      <c r="AX24" s="158" t="s">
        <v>34</v>
      </c>
      <c r="AY24" s="159"/>
      <c r="AZ24" s="160"/>
      <c r="BA24" s="3" t="s">
        <v>35</v>
      </c>
      <c r="BB24" s="3" t="s">
        <v>57</v>
      </c>
      <c r="BC24" s="3" t="s">
        <v>58</v>
      </c>
      <c r="BE24" s="158" t="s">
        <v>34</v>
      </c>
      <c r="BF24" s="159"/>
      <c r="BG24" s="160"/>
      <c r="BH24" s="3" t="s">
        <v>35</v>
      </c>
      <c r="BI24" s="3" t="s">
        <v>57</v>
      </c>
      <c r="BJ24" s="3" t="s">
        <v>58</v>
      </c>
      <c r="BL24" s="158" t="s">
        <v>34</v>
      </c>
      <c r="BM24" s="159"/>
      <c r="BN24" s="160"/>
      <c r="BO24" s="3" t="s">
        <v>35</v>
      </c>
      <c r="BP24" s="3" t="s">
        <v>57</v>
      </c>
      <c r="BQ24" s="3" t="s">
        <v>58</v>
      </c>
      <c r="BS24" s="158" t="s">
        <v>34</v>
      </c>
      <c r="BT24" s="159"/>
      <c r="BU24" s="160"/>
      <c r="BV24" s="3" t="s">
        <v>35</v>
      </c>
      <c r="BW24" s="3" t="s">
        <v>57</v>
      </c>
      <c r="BX24" s="3" t="s">
        <v>58</v>
      </c>
      <c r="BZ24" s="158" t="s">
        <v>34</v>
      </c>
      <c r="CA24" s="159"/>
      <c r="CB24" s="160"/>
      <c r="CC24" s="3" t="s">
        <v>35</v>
      </c>
      <c r="CD24" s="3" t="s">
        <v>57</v>
      </c>
      <c r="CE24" s="3" t="s">
        <v>58</v>
      </c>
      <c r="CG24" s="158" t="s">
        <v>34</v>
      </c>
      <c r="CH24" s="159"/>
      <c r="CI24" s="160"/>
      <c r="CJ24" s="3" t="s">
        <v>35</v>
      </c>
      <c r="CK24" s="3" t="s">
        <v>57</v>
      </c>
      <c r="CL24" s="3" t="s">
        <v>58</v>
      </c>
      <c r="CN24" s="158" t="s">
        <v>34</v>
      </c>
      <c r="CO24" s="159"/>
      <c r="CP24" s="160"/>
      <c r="CQ24" s="3" t="s">
        <v>35</v>
      </c>
      <c r="CR24" s="3" t="s">
        <v>57</v>
      </c>
      <c r="CS24" s="3" t="s">
        <v>58</v>
      </c>
      <c r="CU24" s="158" t="s">
        <v>34</v>
      </c>
      <c r="CV24" s="159"/>
      <c r="CW24" s="160"/>
      <c r="CX24" s="3" t="s">
        <v>35</v>
      </c>
      <c r="CY24" s="3" t="s">
        <v>57</v>
      </c>
      <c r="CZ24" s="3" t="s">
        <v>58</v>
      </c>
      <c r="DB24" s="158" t="s">
        <v>34</v>
      </c>
      <c r="DC24" s="159"/>
      <c r="DD24" s="160"/>
      <c r="DE24" s="3" t="s">
        <v>35</v>
      </c>
      <c r="DF24" s="3" t="s">
        <v>57</v>
      </c>
      <c r="DG24" s="3" t="s">
        <v>58</v>
      </c>
      <c r="DI24" s="158" t="s">
        <v>34</v>
      </c>
      <c r="DJ24" s="159"/>
      <c r="DK24" s="160"/>
      <c r="DL24" s="3" t="s">
        <v>35</v>
      </c>
      <c r="DM24" s="3" t="s">
        <v>57</v>
      </c>
      <c r="DN24" s="3" t="s">
        <v>58</v>
      </c>
      <c r="DP24" s="158" t="s">
        <v>34</v>
      </c>
      <c r="DQ24" s="159"/>
      <c r="DR24" s="160"/>
      <c r="DS24" s="3" t="s">
        <v>35</v>
      </c>
      <c r="DT24" s="3" t="s">
        <v>57</v>
      </c>
      <c r="DU24" s="3" t="s">
        <v>58</v>
      </c>
    </row>
    <row r="25" spans="1:125">
      <c r="A25" s="161">
        <v>1</v>
      </c>
      <c r="B25" s="162"/>
      <c r="C25" s="163"/>
      <c r="D25" s="4">
        <v>4</v>
      </c>
      <c r="E25" s="4">
        <v>5</v>
      </c>
      <c r="F25" s="4">
        <v>6</v>
      </c>
      <c r="H25" s="161">
        <v>1</v>
      </c>
      <c r="I25" s="162"/>
      <c r="J25" s="163"/>
      <c r="K25" s="4">
        <v>4</v>
      </c>
      <c r="L25" s="4">
        <v>5</v>
      </c>
      <c r="M25" s="4">
        <v>6</v>
      </c>
      <c r="O25" s="161">
        <v>1</v>
      </c>
      <c r="P25" s="162"/>
      <c r="Q25" s="163"/>
      <c r="R25" s="4">
        <v>4</v>
      </c>
      <c r="S25" s="4">
        <v>5</v>
      </c>
      <c r="T25" s="4">
        <v>6</v>
      </c>
      <c r="V25" s="161">
        <v>1</v>
      </c>
      <c r="W25" s="162"/>
      <c r="X25" s="163"/>
      <c r="Y25" s="4">
        <v>4</v>
      </c>
      <c r="Z25" s="4">
        <v>5</v>
      </c>
      <c r="AA25" s="4">
        <v>6</v>
      </c>
      <c r="AC25" s="161">
        <v>1</v>
      </c>
      <c r="AD25" s="162"/>
      <c r="AE25" s="163"/>
      <c r="AF25" s="4">
        <v>4</v>
      </c>
      <c r="AG25" s="4">
        <v>5</v>
      </c>
      <c r="AH25" s="4">
        <v>6</v>
      </c>
      <c r="AJ25" s="161">
        <v>1</v>
      </c>
      <c r="AK25" s="162"/>
      <c r="AL25" s="163"/>
      <c r="AM25" s="4">
        <v>4</v>
      </c>
      <c r="AN25" s="4">
        <v>5</v>
      </c>
      <c r="AO25" s="4">
        <v>6</v>
      </c>
      <c r="AQ25" s="161">
        <v>1</v>
      </c>
      <c r="AR25" s="162"/>
      <c r="AS25" s="163"/>
      <c r="AT25" s="4">
        <v>4</v>
      </c>
      <c r="AU25" s="4">
        <v>5</v>
      </c>
      <c r="AV25" s="4">
        <v>6</v>
      </c>
      <c r="AX25" s="161">
        <v>1</v>
      </c>
      <c r="AY25" s="162"/>
      <c r="AZ25" s="163"/>
      <c r="BA25" s="4">
        <v>4</v>
      </c>
      <c r="BB25" s="4">
        <v>5</v>
      </c>
      <c r="BC25" s="4">
        <v>6</v>
      </c>
      <c r="BE25" s="161">
        <v>1</v>
      </c>
      <c r="BF25" s="162"/>
      <c r="BG25" s="163"/>
      <c r="BH25" s="4">
        <v>4</v>
      </c>
      <c r="BI25" s="4">
        <v>5</v>
      </c>
      <c r="BJ25" s="4">
        <v>6</v>
      </c>
      <c r="BL25" s="161">
        <v>1</v>
      </c>
      <c r="BM25" s="162"/>
      <c r="BN25" s="163"/>
      <c r="BO25" s="4">
        <v>4</v>
      </c>
      <c r="BP25" s="4">
        <v>5</v>
      </c>
      <c r="BQ25" s="4">
        <v>6</v>
      </c>
      <c r="BS25" s="161">
        <v>1</v>
      </c>
      <c r="BT25" s="162"/>
      <c r="BU25" s="163"/>
      <c r="BV25" s="4">
        <v>4</v>
      </c>
      <c r="BW25" s="4">
        <v>5</v>
      </c>
      <c r="BX25" s="4">
        <v>6</v>
      </c>
      <c r="BZ25" s="161">
        <v>1</v>
      </c>
      <c r="CA25" s="162"/>
      <c r="CB25" s="163"/>
      <c r="CC25" s="4">
        <v>4</v>
      </c>
      <c r="CD25" s="4">
        <v>5</v>
      </c>
      <c r="CE25" s="4">
        <v>6</v>
      </c>
      <c r="CG25" s="161">
        <v>1</v>
      </c>
      <c r="CH25" s="162"/>
      <c r="CI25" s="163"/>
      <c r="CJ25" s="4">
        <v>4</v>
      </c>
      <c r="CK25" s="4">
        <v>5</v>
      </c>
      <c r="CL25" s="4">
        <v>6</v>
      </c>
      <c r="CN25" s="161">
        <v>1</v>
      </c>
      <c r="CO25" s="162"/>
      <c r="CP25" s="163"/>
      <c r="CQ25" s="4">
        <v>4</v>
      </c>
      <c r="CR25" s="4">
        <v>5</v>
      </c>
      <c r="CS25" s="4">
        <v>6</v>
      </c>
      <c r="CU25" s="161">
        <v>1</v>
      </c>
      <c r="CV25" s="162"/>
      <c r="CW25" s="163"/>
      <c r="CX25" s="4">
        <v>4</v>
      </c>
      <c r="CY25" s="4">
        <v>5</v>
      </c>
      <c r="CZ25" s="4">
        <v>6</v>
      </c>
      <c r="DB25" s="161">
        <v>1</v>
      </c>
      <c r="DC25" s="162"/>
      <c r="DD25" s="163"/>
      <c r="DE25" s="4">
        <v>4</v>
      </c>
      <c r="DF25" s="4">
        <v>5</v>
      </c>
      <c r="DG25" s="4">
        <v>6</v>
      </c>
      <c r="DI25" s="161">
        <v>1</v>
      </c>
      <c r="DJ25" s="162"/>
      <c r="DK25" s="163"/>
      <c r="DL25" s="4">
        <v>4</v>
      </c>
      <c r="DM25" s="4">
        <v>5</v>
      </c>
      <c r="DN25" s="4">
        <v>6</v>
      </c>
      <c r="DP25" s="161">
        <v>1</v>
      </c>
      <c r="DQ25" s="162"/>
      <c r="DR25" s="163"/>
      <c r="DS25" s="4">
        <v>4</v>
      </c>
      <c r="DT25" s="4">
        <v>5</v>
      </c>
      <c r="DU25" s="4">
        <v>6</v>
      </c>
    </row>
    <row r="26" spans="1:125" ht="24.75" customHeight="1">
      <c r="A26" s="5"/>
      <c r="B26" s="5"/>
      <c r="C26" s="5" t="s">
        <v>59</v>
      </c>
      <c r="D26" s="14">
        <f>+D27+D35</f>
        <v>119598114</v>
      </c>
      <c r="E26" s="14">
        <f>+E27+E35</f>
        <v>-5569007</v>
      </c>
      <c r="F26" s="14">
        <f>+F27+F35</f>
        <v>114182259</v>
      </c>
      <c r="H26" s="5"/>
      <c r="I26" s="5"/>
      <c r="J26" s="5" t="s">
        <v>59</v>
      </c>
      <c r="K26" s="14">
        <f>K27+K35</f>
        <v>11469291</v>
      </c>
      <c r="L26" s="14">
        <f t="shared" ref="L26" si="17">L27+L35</f>
        <v>1526953</v>
      </c>
      <c r="M26" s="14">
        <f>M27+M35</f>
        <v>13015986</v>
      </c>
      <c r="O26" s="5"/>
      <c r="P26" s="5"/>
      <c r="Q26" s="5" t="s">
        <v>59</v>
      </c>
      <c r="R26" s="14">
        <v>5955269</v>
      </c>
      <c r="S26" s="14">
        <v>358</v>
      </c>
      <c r="T26" s="14">
        <f>T27+T35</f>
        <v>5955627</v>
      </c>
      <c r="V26" s="5"/>
      <c r="W26" s="5"/>
      <c r="X26" s="5" t="s">
        <v>59</v>
      </c>
      <c r="Y26" s="14">
        <f>SUM(Y27+Y35)</f>
        <v>13788801</v>
      </c>
      <c r="Z26" s="14">
        <f t="shared" ref="Z26" si="18">SUM(Z27+Z35)</f>
        <v>1632792</v>
      </c>
      <c r="AA26" s="14">
        <f>AA27+AA35</f>
        <v>15421594</v>
      </c>
      <c r="AC26" s="5"/>
      <c r="AD26" s="5"/>
      <c r="AE26" s="5" t="s">
        <v>59</v>
      </c>
      <c r="AF26" s="14">
        <v>26636355</v>
      </c>
      <c r="AG26" s="14">
        <v>-17143056</v>
      </c>
      <c r="AH26" s="14">
        <f>AH27+AH35</f>
        <v>9493299</v>
      </c>
      <c r="AJ26" s="5"/>
      <c r="AK26" s="5"/>
      <c r="AL26" s="5" t="s">
        <v>59</v>
      </c>
      <c r="AM26" s="14">
        <f>+AM27+AM35</f>
        <v>3046443</v>
      </c>
      <c r="AN26" s="14">
        <f>+AN27+AN35</f>
        <v>28678</v>
      </c>
      <c r="AO26" s="14">
        <f>AO27+AO35</f>
        <v>3075121</v>
      </c>
      <c r="AQ26" s="5"/>
      <c r="AR26" s="5"/>
      <c r="AS26" s="5" t="s">
        <v>59</v>
      </c>
      <c r="AT26" s="14">
        <f>+AT27+AT35</f>
        <v>6667922</v>
      </c>
      <c r="AU26" s="14">
        <f>+AU27+AU35</f>
        <v>772731</v>
      </c>
      <c r="AV26" s="14">
        <f>AV27+AV35</f>
        <v>7440331</v>
      </c>
      <c r="AX26" s="5"/>
      <c r="AY26" s="5"/>
      <c r="AZ26" s="5" t="s">
        <v>59</v>
      </c>
      <c r="BA26" s="14">
        <f>+BA27+BA35</f>
        <v>4796593</v>
      </c>
      <c r="BB26" s="14">
        <f>+BB27+BB35</f>
        <v>890073</v>
      </c>
      <c r="BC26" s="14">
        <f>BC27+BC35</f>
        <v>5686666</v>
      </c>
      <c r="BE26" s="5"/>
      <c r="BF26" s="5"/>
      <c r="BG26" s="5" t="s">
        <v>59</v>
      </c>
      <c r="BH26" s="14">
        <f>+BH27+BH35</f>
        <v>2493078</v>
      </c>
      <c r="BI26" s="14">
        <f>+BI27+BI35</f>
        <v>398534</v>
      </c>
      <c r="BJ26" s="14">
        <f>BJ27+BJ35</f>
        <v>2891612</v>
      </c>
      <c r="BL26" s="5"/>
      <c r="BM26" s="5"/>
      <c r="BN26" s="5" t="s">
        <v>59</v>
      </c>
      <c r="BO26" s="14">
        <f>+BO27+BO35</f>
        <v>10642648</v>
      </c>
      <c r="BP26" s="14">
        <f>+BP27+BP35</f>
        <v>872855</v>
      </c>
      <c r="BQ26" s="14">
        <f>BQ27+BQ35</f>
        <v>11515503</v>
      </c>
      <c r="BS26" s="5"/>
      <c r="BT26" s="5"/>
      <c r="BU26" s="5" t="s">
        <v>59</v>
      </c>
      <c r="BV26" s="14">
        <v>5080548</v>
      </c>
      <c r="BW26" s="14">
        <v>389526</v>
      </c>
      <c r="BX26" s="14">
        <f>BX27+BX35</f>
        <v>5470074</v>
      </c>
      <c r="BZ26" s="5"/>
      <c r="CA26" s="5"/>
      <c r="CB26" s="5" t="s">
        <v>59</v>
      </c>
      <c r="CC26" s="14">
        <f>+CC27+CC35</f>
        <v>1842382</v>
      </c>
      <c r="CD26" s="14">
        <f>+CD27+CD35</f>
        <v>384679</v>
      </c>
      <c r="CE26" s="14">
        <f>CE27+CE35</f>
        <v>2227061</v>
      </c>
      <c r="CG26" s="5"/>
      <c r="CH26" s="5"/>
      <c r="CI26" s="5" t="s">
        <v>59</v>
      </c>
      <c r="CJ26" s="14">
        <v>1659675</v>
      </c>
      <c r="CK26" s="14">
        <v>121357</v>
      </c>
      <c r="CL26" s="14">
        <f>CL27+CL35</f>
        <v>1781032</v>
      </c>
      <c r="CN26" s="5"/>
      <c r="CO26" s="5"/>
      <c r="CP26" s="5" t="s">
        <v>59</v>
      </c>
      <c r="CQ26" s="14">
        <f>+CQ27+CQ35</f>
        <v>6098367</v>
      </c>
      <c r="CR26" s="14">
        <f>+CR27+CR35</f>
        <v>1026514</v>
      </c>
      <c r="CS26" s="14">
        <f>CS27+CS35</f>
        <v>7159281</v>
      </c>
      <c r="CU26" s="5"/>
      <c r="CV26" s="5"/>
      <c r="CW26" s="5" t="s">
        <v>59</v>
      </c>
      <c r="CX26" s="14">
        <v>5482501</v>
      </c>
      <c r="CY26" s="14">
        <v>253013</v>
      </c>
      <c r="CZ26" s="14">
        <f>CZ27+CZ35</f>
        <v>5743734</v>
      </c>
      <c r="DB26" s="5"/>
      <c r="DC26" s="5"/>
      <c r="DD26" s="5" t="s">
        <v>59</v>
      </c>
      <c r="DE26" s="14">
        <v>5114133</v>
      </c>
      <c r="DF26" s="14">
        <v>1301267</v>
      </c>
      <c r="DG26" s="14">
        <f>DG27+DG35</f>
        <v>6502836</v>
      </c>
      <c r="DI26" s="5"/>
      <c r="DJ26" s="5"/>
      <c r="DK26" s="5" t="s">
        <v>59</v>
      </c>
      <c r="DL26" s="14">
        <f>DL27+DL35</f>
        <v>7131086</v>
      </c>
      <c r="DM26" s="14">
        <f t="shared" ref="DM26" si="19">DM27+DM35</f>
        <v>918937</v>
      </c>
      <c r="DN26" s="14">
        <f>DN27+DN35</f>
        <v>8050023</v>
      </c>
      <c r="DP26" s="5"/>
      <c r="DQ26" s="5"/>
      <c r="DR26" s="5" t="s">
        <v>59</v>
      </c>
      <c r="DS26" s="14">
        <v>1693022</v>
      </c>
      <c r="DT26" s="14">
        <v>1055782</v>
      </c>
      <c r="DU26" s="14">
        <f>DU27+DU35</f>
        <v>2752479</v>
      </c>
    </row>
    <row r="27" spans="1:125" ht="22.5" customHeight="1">
      <c r="A27" s="53">
        <v>3</v>
      </c>
      <c r="B27" s="53"/>
      <c r="C27" s="53" t="s">
        <v>60</v>
      </c>
      <c r="D27" s="58">
        <f>SUM(D28:D34)</f>
        <v>95986169</v>
      </c>
      <c r="E27" s="58">
        <f>SUM(E28:E34)</f>
        <v>11195404</v>
      </c>
      <c r="F27" s="58">
        <f>SUM(F28:F34)</f>
        <v>107300325</v>
      </c>
      <c r="H27" s="53">
        <v>3</v>
      </c>
      <c r="I27" s="53"/>
      <c r="J27" s="53" t="s">
        <v>60</v>
      </c>
      <c r="K27" s="58">
        <f>SUM(K28:K34)</f>
        <v>11160421</v>
      </c>
      <c r="L27" s="58">
        <f t="shared" ref="L27" si="20">SUM(L28:L34)</f>
        <v>1416965</v>
      </c>
      <c r="M27" s="58">
        <f>SUM(M28:M34)</f>
        <v>12597128</v>
      </c>
      <c r="O27" s="53">
        <v>3</v>
      </c>
      <c r="P27" s="53"/>
      <c r="Q27" s="53" t="s">
        <v>60</v>
      </c>
      <c r="R27" s="58">
        <v>5668170</v>
      </c>
      <c r="S27" s="58">
        <v>175583</v>
      </c>
      <c r="T27" s="58">
        <f>SUM(T28:T34)</f>
        <v>5843753</v>
      </c>
      <c r="V27" s="53">
        <v>3</v>
      </c>
      <c r="W27" s="53"/>
      <c r="X27" s="53" t="s">
        <v>60</v>
      </c>
      <c r="Y27" s="58">
        <f>SUM(Y28:Y34)</f>
        <v>12679168</v>
      </c>
      <c r="Z27" s="58">
        <f t="shared" ref="Z27" si="21">SUM(Z28:Z34)</f>
        <v>1189846</v>
      </c>
      <c r="AA27" s="58">
        <f>SUM(AA28:AA34)</f>
        <v>13869015</v>
      </c>
      <c r="AC27" s="53">
        <v>3</v>
      </c>
      <c r="AD27" s="53"/>
      <c r="AE27" s="53" t="s">
        <v>60</v>
      </c>
      <c r="AF27" s="58">
        <v>7717630</v>
      </c>
      <c r="AG27" s="58">
        <v>1068656</v>
      </c>
      <c r="AH27" s="58">
        <f>SUM(AH28:AH34)</f>
        <v>8786286</v>
      </c>
      <c r="AJ27" s="53">
        <v>3</v>
      </c>
      <c r="AK27" s="53"/>
      <c r="AL27" s="53" t="s">
        <v>60</v>
      </c>
      <c r="AM27" s="58">
        <f>SUM(AM28:AM34)</f>
        <v>2432943</v>
      </c>
      <c r="AN27" s="58">
        <f>SUM(AN28:AN34)</f>
        <v>369344</v>
      </c>
      <c r="AO27" s="58">
        <f>SUM(AO28:AO34)</f>
        <v>2802287</v>
      </c>
      <c r="AQ27" s="53">
        <v>3</v>
      </c>
      <c r="AR27" s="53"/>
      <c r="AS27" s="53" t="s">
        <v>60</v>
      </c>
      <c r="AT27" s="58">
        <f>SUM(AT28:AT34)</f>
        <v>5418410</v>
      </c>
      <c r="AU27" s="58">
        <f>SUM(AU28:AU34)</f>
        <v>605068</v>
      </c>
      <c r="AV27" s="58">
        <f>SUM(AV28:AV34)</f>
        <v>6023156</v>
      </c>
      <c r="AX27" s="53">
        <v>3</v>
      </c>
      <c r="AY27" s="53"/>
      <c r="AZ27" s="53" t="s">
        <v>60</v>
      </c>
      <c r="BA27" s="58">
        <f>SUM(BA28:BA34)</f>
        <v>4761248</v>
      </c>
      <c r="BB27" s="58">
        <f>SUM(BB28:BB34)</f>
        <v>858073</v>
      </c>
      <c r="BC27" s="58">
        <f>SUM(BC28:BC34)</f>
        <v>5619321</v>
      </c>
      <c r="BE27" s="53">
        <v>3</v>
      </c>
      <c r="BF27" s="53"/>
      <c r="BG27" s="53" t="s">
        <v>60</v>
      </c>
      <c r="BH27" s="58">
        <f>SUM(BH28:BH34)</f>
        <v>2459312</v>
      </c>
      <c r="BI27" s="58">
        <f>SUM(BI28:BI34)</f>
        <v>313986</v>
      </c>
      <c r="BJ27" s="58">
        <f>SUM(BJ28:BJ34)</f>
        <v>2773298</v>
      </c>
      <c r="BL27" s="53">
        <v>3</v>
      </c>
      <c r="BM27" s="53"/>
      <c r="BN27" s="53" t="s">
        <v>60</v>
      </c>
      <c r="BO27" s="58">
        <f>SUM(BO28:BO34)</f>
        <v>10554348</v>
      </c>
      <c r="BP27" s="58">
        <f>SUM(BP28:BP34)</f>
        <v>867397</v>
      </c>
      <c r="BQ27" s="58">
        <f>SUM(BQ28:BQ34)</f>
        <v>11421745</v>
      </c>
      <c r="BS27" s="53">
        <v>3</v>
      </c>
      <c r="BT27" s="53"/>
      <c r="BU27" s="53" t="s">
        <v>60</v>
      </c>
      <c r="BV27" s="58">
        <v>4971612</v>
      </c>
      <c r="BW27" s="58">
        <v>387183</v>
      </c>
      <c r="BX27" s="58">
        <f>SUM(BX28:BX34)</f>
        <v>5358795</v>
      </c>
      <c r="BZ27" s="53">
        <v>3</v>
      </c>
      <c r="CA27" s="53"/>
      <c r="CB27" s="53" t="s">
        <v>60</v>
      </c>
      <c r="CC27" s="58">
        <f>SUM(CC28:CC34)</f>
        <v>1831382</v>
      </c>
      <c r="CD27" s="58">
        <f>SUM(CD28:CD34)</f>
        <v>332055</v>
      </c>
      <c r="CE27" s="58">
        <f>SUM(CE28:CE34)</f>
        <v>2163437</v>
      </c>
      <c r="CG27" s="53">
        <v>3</v>
      </c>
      <c r="CH27" s="53"/>
      <c r="CI27" s="53" t="s">
        <v>60</v>
      </c>
      <c r="CJ27" s="58">
        <v>1652131</v>
      </c>
      <c r="CK27" s="58">
        <v>103947</v>
      </c>
      <c r="CL27" s="58">
        <f>SUM(CL28:CL34)</f>
        <v>1756078</v>
      </c>
      <c r="CN27" s="53">
        <v>3</v>
      </c>
      <c r="CO27" s="53"/>
      <c r="CP27" s="53" t="s">
        <v>60</v>
      </c>
      <c r="CQ27" s="58">
        <f>SUM(CQ28:CQ34)</f>
        <v>5660440</v>
      </c>
      <c r="CR27" s="58">
        <f>SUM(CR28:CR34)</f>
        <v>1101014</v>
      </c>
      <c r="CS27" s="58">
        <f>SUM(CS28:CS34)</f>
        <v>6761454</v>
      </c>
      <c r="CU27" s="53">
        <v>3</v>
      </c>
      <c r="CV27" s="53"/>
      <c r="CW27" s="53" t="s">
        <v>60</v>
      </c>
      <c r="CX27" s="58">
        <v>5419091</v>
      </c>
      <c r="CY27" s="58">
        <v>258933</v>
      </c>
      <c r="CZ27" s="58">
        <f>SUM(CZ28:CZ34)</f>
        <v>5686244</v>
      </c>
      <c r="DB27" s="53">
        <v>3</v>
      </c>
      <c r="DC27" s="53"/>
      <c r="DD27" s="53" t="s">
        <v>60</v>
      </c>
      <c r="DE27" s="58">
        <v>4957157</v>
      </c>
      <c r="DF27" s="58">
        <v>864172</v>
      </c>
      <c r="DG27" s="58">
        <f>SUM(DG28:DG34)</f>
        <v>5908765</v>
      </c>
      <c r="DI27" s="53">
        <v>3</v>
      </c>
      <c r="DJ27" s="53"/>
      <c r="DK27" s="53" t="s">
        <v>60</v>
      </c>
      <c r="DL27" s="58">
        <f>SUM(DL28:DL34)</f>
        <v>7031472</v>
      </c>
      <c r="DM27" s="58">
        <f t="shared" ref="DM27" si="22">SUM(DM28:DM34)</f>
        <v>989028</v>
      </c>
      <c r="DN27" s="58">
        <f>SUM(DN28:DN34)</f>
        <v>8020500</v>
      </c>
      <c r="DP27" s="53">
        <v>3</v>
      </c>
      <c r="DQ27" s="53"/>
      <c r="DR27" s="53" t="s">
        <v>60</v>
      </c>
      <c r="DS27" s="58">
        <v>1611234</v>
      </c>
      <c r="DT27" s="58">
        <v>294154</v>
      </c>
      <c r="DU27" s="58">
        <f>SUM(DU28:DU34)</f>
        <v>1909063</v>
      </c>
    </row>
    <row r="28" spans="1:125" ht="24.75" customHeight="1">
      <c r="A28" s="7"/>
      <c r="B28" s="9">
        <v>31</v>
      </c>
      <c r="C28" s="9" t="s">
        <v>61</v>
      </c>
      <c r="D28" s="15">
        <f>+K28+R28+Y28+AF28+AM28+AT28+BA28+BH28+BO28+BV28+CC28+CJ28+CQ28+CX28+DE28+DL28+DS28</f>
        <v>76853767</v>
      </c>
      <c r="E28" s="15">
        <f t="shared" ref="E28:F34" si="23">+L28+S28+Z28+AG28+AN28+AU28+BB28+BI28+BP28+BW28+CD28+CK28+CR28+CY28+DF28+DM28+DT28</f>
        <v>7266857</v>
      </c>
      <c r="F28" s="15">
        <f t="shared" si="23"/>
        <v>84150625</v>
      </c>
      <c r="H28" s="7"/>
      <c r="I28" s="9">
        <v>31</v>
      </c>
      <c r="J28" s="9" t="s">
        <v>61</v>
      </c>
      <c r="K28" s="15">
        <v>7710760</v>
      </c>
      <c r="L28" s="15">
        <v>789984</v>
      </c>
      <c r="M28" s="15">
        <v>8530744</v>
      </c>
      <c r="O28" s="7"/>
      <c r="P28" s="9">
        <v>31</v>
      </c>
      <c r="Q28" s="9" t="s">
        <v>61</v>
      </c>
      <c r="R28" s="15">
        <v>4410730</v>
      </c>
      <c r="S28" s="15">
        <v>213564</v>
      </c>
      <c r="T28" s="15">
        <v>4624294</v>
      </c>
      <c r="V28" s="7"/>
      <c r="W28" s="9">
        <v>31</v>
      </c>
      <c r="X28" s="9" t="s">
        <v>61</v>
      </c>
      <c r="Y28" s="15">
        <v>9625367</v>
      </c>
      <c r="Z28" s="15">
        <v>1211511</v>
      </c>
      <c r="AA28" s="15">
        <v>10836879</v>
      </c>
      <c r="AC28" s="7"/>
      <c r="AD28" s="9">
        <v>31</v>
      </c>
      <c r="AE28" s="9" t="s">
        <v>61</v>
      </c>
      <c r="AF28" s="15">
        <v>6382901</v>
      </c>
      <c r="AG28" s="15">
        <v>598630</v>
      </c>
      <c r="AH28" s="15">
        <v>6981531</v>
      </c>
      <c r="AJ28" s="7"/>
      <c r="AK28" s="9">
        <v>31</v>
      </c>
      <c r="AL28" s="9" t="s">
        <v>61</v>
      </c>
      <c r="AM28" s="15">
        <v>1763164</v>
      </c>
      <c r="AN28" s="15">
        <v>174212</v>
      </c>
      <c r="AO28" s="15">
        <v>1937376</v>
      </c>
      <c r="AQ28" s="7"/>
      <c r="AR28" s="9">
        <v>31</v>
      </c>
      <c r="AS28" s="9" t="s">
        <v>61</v>
      </c>
      <c r="AT28" s="15">
        <v>3784691</v>
      </c>
      <c r="AU28" s="15">
        <v>371493</v>
      </c>
      <c r="AV28" s="15">
        <v>4156184</v>
      </c>
      <c r="AX28" s="7"/>
      <c r="AY28" s="9">
        <v>31</v>
      </c>
      <c r="AZ28" s="9" t="s">
        <v>61</v>
      </c>
      <c r="BA28" s="15">
        <v>4161054</v>
      </c>
      <c r="BB28" s="15">
        <v>580729</v>
      </c>
      <c r="BC28" s="15">
        <v>4741783</v>
      </c>
      <c r="BE28" s="7"/>
      <c r="BF28" s="9">
        <v>31</v>
      </c>
      <c r="BG28" s="9" t="s">
        <v>61</v>
      </c>
      <c r="BH28" s="15">
        <v>2156568</v>
      </c>
      <c r="BI28" s="15">
        <v>130303</v>
      </c>
      <c r="BJ28" s="15">
        <v>2286871</v>
      </c>
      <c r="BL28" s="7"/>
      <c r="BM28" s="9">
        <v>31</v>
      </c>
      <c r="BN28" s="9" t="s">
        <v>61</v>
      </c>
      <c r="BO28" s="15">
        <v>9369118</v>
      </c>
      <c r="BP28" s="15">
        <v>706829</v>
      </c>
      <c r="BQ28" s="15">
        <v>10075947</v>
      </c>
      <c r="BS28" s="7"/>
      <c r="BT28" s="9">
        <v>31</v>
      </c>
      <c r="BU28" s="9" t="s">
        <v>61</v>
      </c>
      <c r="BV28" s="15">
        <v>4018611</v>
      </c>
      <c r="BW28" s="15">
        <v>182125</v>
      </c>
      <c r="BX28" s="15">
        <v>4200736</v>
      </c>
      <c r="BZ28" s="7"/>
      <c r="CA28" s="9">
        <v>31</v>
      </c>
      <c r="CB28" s="9" t="s">
        <v>61</v>
      </c>
      <c r="CC28" s="15">
        <v>1599107</v>
      </c>
      <c r="CD28" s="15">
        <v>219359</v>
      </c>
      <c r="CE28" s="15">
        <v>1818466</v>
      </c>
      <c r="CG28" s="7"/>
      <c r="CH28" s="9">
        <v>31</v>
      </c>
      <c r="CI28" s="9" t="s">
        <v>61</v>
      </c>
      <c r="CJ28" s="15">
        <v>1384983</v>
      </c>
      <c r="CK28" s="15">
        <v>61997</v>
      </c>
      <c r="CL28" s="15">
        <v>1446980</v>
      </c>
      <c r="CN28" s="7"/>
      <c r="CO28" s="9">
        <v>31</v>
      </c>
      <c r="CP28" s="9" t="s">
        <v>61</v>
      </c>
      <c r="CQ28" s="15">
        <v>4168509</v>
      </c>
      <c r="CR28" s="15">
        <v>732500</v>
      </c>
      <c r="CS28" s="15">
        <v>4901009</v>
      </c>
      <c r="CU28" s="7"/>
      <c r="CV28" s="9">
        <v>31</v>
      </c>
      <c r="CW28" s="9" t="s">
        <v>61</v>
      </c>
      <c r="CX28" s="15">
        <v>4667726</v>
      </c>
      <c r="CY28" s="15">
        <v>148961</v>
      </c>
      <c r="CZ28" s="15">
        <v>4816687</v>
      </c>
      <c r="DB28" s="7"/>
      <c r="DC28" s="9">
        <v>31</v>
      </c>
      <c r="DD28" s="9" t="s">
        <v>61</v>
      </c>
      <c r="DE28" s="15">
        <v>3919217</v>
      </c>
      <c r="DF28" s="15">
        <v>483302</v>
      </c>
      <c r="DG28" s="15">
        <v>4402519</v>
      </c>
      <c r="DI28" s="7"/>
      <c r="DJ28" s="9">
        <v>31</v>
      </c>
      <c r="DK28" s="9" t="s">
        <v>61</v>
      </c>
      <c r="DL28" s="139">
        <v>6324914</v>
      </c>
      <c r="DM28" s="139">
        <f>DN28-DL28</f>
        <v>423811</v>
      </c>
      <c r="DN28" s="139">
        <v>6748725</v>
      </c>
      <c r="DP28" s="7"/>
      <c r="DQ28" s="9">
        <v>31</v>
      </c>
      <c r="DR28" s="9" t="s">
        <v>61</v>
      </c>
      <c r="DS28" s="15">
        <v>1406347</v>
      </c>
      <c r="DT28" s="15">
        <v>237547</v>
      </c>
      <c r="DU28" s="15">
        <v>1643894</v>
      </c>
    </row>
    <row r="29" spans="1:125" ht="23.25" customHeight="1">
      <c r="A29" s="12"/>
      <c r="B29" s="12">
        <v>32</v>
      </c>
      <c r="C29" s="16" t="s">
        <v>62</v>
      </c>
      <c r="D29" s="15">
        <f t="shared" ref="D29:D34" si="24">+K29+R29+Y29+AF29+AM29+AT29+BA29+BH29+BO29+BV29+CC29+CJ29+CQ29+CX29+DE29+DL29+DS29</f>
        <v>16126881</v>
      </c>
      <c r="E29" s="15">
        <f t="shared" si="23"/>
        <v>3736645</v>
      </c>
      <c r="F29" s="15">
        <f t="shared" si="23"/>
        <v>19978849</v>
      </c>
      <c r="H29" s="12"/>
      <c r="I29" s="12">
        <v>32</v>
      </c>
      <c r="J29" s="16" t="s">
        <v>62</v>
      </c>
      <c r="K29" s="15">
        <v>2502338</v>
      </c>
      <c r="L29" s="15">
        <v>433732</v>
      </c>
      <c r="M29" s="15">
        <v>2925790</v>
      </c>
      <c r="O29" s="12"/>
      <c r="P29" s="12">
        <v>32</v>
      </c>
      <c r="Q29" s="16" t="s">
        <v>62</v>
      </c>
      <c r="R29" s="15">
        <v>1226340</v>
      </c>
      <c r="S29" s="15">
        <v>-24398</v>
      </c>
      <c r="T29" s="15">
        <v>1201942</v>
      </c>
      <c r="V29" s="12"/>
      <c r="W29" s="12">
        <v>32</v>
      </c>
      <c r="X29" s="16" t="s">
        <v>62</v>
      </c>
      <c r="Y29" s="15">
        <v>1638897</v>
      </c>
      <c r="Z29" s="15">
        <v>-56869</v>
      </c>
      <c r="AA29" s="15">
        <v>1582028</v>
      </c>
      <c r="AC29" s="12"/>
      <c r="AD29" s="12">
        <v>32</v>
      </c>
      <c r="AE29" s="16" t="s">
        <v>62</v>
      </c>
      <c r="AF29" s="15">
        <v>1304279</v>
      </c>
      <c r="AG29" s="15">
        <v>444756</v>
      </c>
      <c r="AH29" s="15">
        <v>1749035</v>
      </c>
      <c r="AJ29" s="12"/>
      <c r="AK29" s="12">
        <v>32</v>
      </c>
      <c r="AL29" s="16" t="s">
        <v>62</v>
      </c>
      <c r="AM29" s="15">
        <v>591326</v>
      </c>
      <c r="AN29" s="15">
        <v>210177</v>
      </c>
      <c r="AO29" s="15">
        <v>801503</v>
      </c>
      <c r="AQ29" s="12"/>
      <c r="AR29" s="12">
        <v>32</v>
      </c>
      <c r="AS29" s="16" t="s">
        <v>62</v>
      </c>
      <c r="AT29" s="15">
        <v>1559346</v>
      </c>
      <c r="AU29" s="15">
        <v>233575</v>
      </c>
      <c r="AV29" s="15">
        <v>1792621</v>
      </c>
      <c r="AX29" s="12"/>
      <c r="AY29" s="12">
        <v>32</v>
      </c>
      <c r="AZ29" s="16" t="s">
        <v>62</v>
      </c>
      <c r="BA29" s="15">
        <v>593044</v>
      </c>
      <c r="BB29" s="15">
        <v>277344</v>
      </c>
      <c r="BC29" s="15">
        <v>870388</v>
      </c>
      <c r="BE29" s="12"/>
      <c r="BF29" s="12">
        <v>32</v>
      </c>
      <c r="BG29" s="16" t="s">
        <v>62</v>
      </c>
      <c r="BH29" s="15">
        <v>293765</v>
      </c>
      <c r="BI29" s="15">
        <v>175092</v>
      </c>
      <c r="BJ29" s="15">
        <v>468857</v>
      </c>
      <c r="BL29" s="12"/>
      <c r="BM29" s="12">
        <v>32</v>
      </c>
      <c r="BN29" s="16" t="s">
        <v>62</v>
      </c>
      <c r="BO29" s="15">
        <v>1155730</v>
      </c>
      <c r="BP29" s="15">
        <v>153936</v>
      </c>
      <c r="BQ29" s="15">
        <v>1309666</v>
      </c>
      <c r="BS29" s="12"/>
      <c r="BT29" s="12">
        <v>32</v>
      </c>
      <c r="BU29" s="16" t="s">
        <v>62</v>
      </c>
      <c r="BV29" s="15">
        <v>944406</v>
      </c>
      <c r="BW29" s="15">
        <v>127522</v>
      </c>
      <c r="BX29" s="15">
        <v>1071928</v>
      </c>
      <c r="BZ29" s="12"/>
      <c r="CA29" s="12">
        <v>32</v>
      </c>
      <c r="CB29" s="16" t="s">
        <v>62</v>
      </c>
      <c r="CC29" s="15">
        <v>231775</v>
      </c>
      <c r="CD29" s="15">
        <v>112396</v>
      </c>
      <c r="CE29" s="15">
        <v>344171</v>
      </c>
      <c r="CG29" s="12"/>
      <c r="CH29" s="12">
        <v>32</v>
      </c>
      <c r="CI29" s="16" t="s">
        <v>62</v>
      </c>
      <c r="CJ29" s="15">
        <v>258741</v>
      </c>
      <c r="CK29" s="15">
        <v>42022</v>
      </c>
      <c r="CL29" s="15">
        <v>300763</v>
      </c>
      <c r="CN29" s="12"/>
      <c r="CO29" s="12">
        <v>32</v>
      </c>
      <c r="CP29" s="16" t="s">
        <v>62</v>
      </c>
      <c r="CQ29" s="15">
        <v>1444491</v>
      </c>
      <c r="CR29" s="15">
        <v>361114</v>
      </c>
      <c r="CS29" s="15">
        <v>1837105</v>
      </c>
      <c r="CU29" s="12"/>
      <c r="CV29" s="12">
        <v>32</v>
      </c>
      <c r="CW29" s="16" t="s">
        <v>62</v>
      </c>
      <c r="CX29" s="15">
        <v>735465</v>
      </c>
      <c r="CY29" s="15">
        <v>94532</v>
      </c>
      <c r="CZ29" s="15">
        <v>838217</v>
      </c>
      <c r="DB29" s="12"/>
      <c r="DC29" s="12">
        <v>32</v>
      </c>
      <c r="DD29" s="16" t="s">
        <v>62</v>
      </c>
      <c r="DE29" s="15">
        <v>740814</v>
      </c>
      <c r="DF29" s="15">
        <v>529937</v>
      </c>
      <c r="DG29" s="15">
        <v>1353259</v>
      </c>
      <c r="DI29" s="12"/>
      <c r="DJ29" s="12">
        <v>32</v>
      </c>
      <c r="DK29" s="16" t="s">
        <v>62</v>
      </c>
      <c r="DL29" s="139">
        <v>704490</v>
      </c>
      <c r="DM29" s="139">
        <f t="shared" ref="DM29:DM34" si="25">DN29-DL29</f>
        <v>565217</v>
      </c>
      <c r="DN29" s="139">
        <v>1269707</v>
      </c>
      <c r="DP29" s="12"/>
      <c r="DQ29" s="12">
        <v>32</v>
      </c>
      <c r="DR29" s="16" t="s">
        <v>62</v>
      </c>
      <c r="DS29" s="15">
        <v>201634</v>
      </c>
      <c r="DT29" s="15">
        <v>56560</v>
      </c>
      <c r="DU29" s="15">
        <v>261869</v>
      </c>
    </row>
    <row r="30" spans="1:125" ht="21" customHeight="1">
      <c r="A30" s="12"/>
      <c r="B30" s="12">
        <v>34</v>
      </c>
      <c r="C30" s="16" t="s">
        <v>63</v>
      </c>
      <c r="D30" s="15">
        <f t="shared" si="24"/>
        <v>181976</v>
      </c>
      <c r="E30" s="15">
        <f t="shared" si="23"/>
        <v>13643</v>
      </c>
      <c r="F30" s="15">
        <f t="shared" si="23"/>
        <v>164119</v>
      </c>
      <c r="H30" s="12"/>
      <c r="I30" s="12">
        <v>34</v>
      </c>
      <c r="J30" s="16" t="s">
        <v>63</v>
      </c>
      <c r="K30" s="15">
        <v>13230</v>
      </c>
      <c r="L30" s="15">
        <v>6175</v>
      </c>
      <c r="M30" s="15">
        <v>19405</v>
      </c>
      <c r="O30" s="12"/>
      <c r="P30" s="12">
        <v>34</v>
      </c>
      <c r="Q30" s="16" t="s">
        <v>63</v>
      </c>
      <c r="R30" s="15">
        <v>13000</v>
      </c>
      <c r="S30" s="15">
        <v>-3683</v>
      </c>
      <c r="T30" s="15">
        <v>9317</v>
      </c>
      <c r="V30" s="12"/>
      <c r="W30" s="12">
        <v>34</v>
      </c>
      <c r="X30" s="16" t="s">
        <v>63</v>
      </c>
      <c r="Y30" s="15">
        <v>13740</v>
      </c>
      <c r="Z30" s="15">
        <v>11</v>
      </c>
      <c r="AA30" s="15">
        <v>13751</v>
      </c>
      <c r="AC30" s="12"/>
      <c r="AD30" s="12">
        <v>34</v>
      </c>
      <c r="AE30" s="16" t="s">
        <v>63</v>
      </c>
      <c r="AF30" s="15">
        <v>10450</v>
      </c>
      <c r="AG30" s="15">
        <v>4232</v>
      </c>
      <c r="AH30" s="15">
        <v>14682</v>
      </c>
      <c r="AJ30" s="12"/>
      <c r="AK30" s="12">
        <v>34</v>
      </c>
      <c r="AL30" s="16" t="s">
        <v>63</v>
      </c>
      <c r="AM30" s="15">
        <v>4000</v>
      </c>
      <c r="AN30" s="15">
        <v>-500</v>
      </c>
      <c r="AO30" s="15">
        <v>3500</v>
      </c>
      <c r="AQ30" s="12"/>
      <c r="AR30" s="12">
        <v>34</v>
      </c>
      <c r="AS30" s="16" t="s">
        <v>63</v>
      </c>
      <c r="AT30" s="15">
        <v>47807</v>
      </c>
      <c r="AU30" s="15">
        <v>0</v>
      </c>
      <c r="AV30" s="15">
        <v>47807</v>
      </c>
      <c r="AX30" s="12"/>
      <c r="AY30" s="12">
        <v>34</v>
      </c>
      <c r="AZ30" s="16" t="s">
        <v>63</v>
      </c>
      <c r="BA30" s="15">
        <v>4150</v>
      </c>
      <c r="BB30" s="15"/>
      <c r="BC30" s="15">
        <v>4150</v>
      </c>
      <c r="BE30" s="12"/>
      <c r="BF30" s="12">
        <v>34</v>
      </c>
      <c r="BG30" s="16" t="s">
        <v>63</v>
      </c>
      <c r="BH30" s="15">
        <v>2340</v>
      </c>
      <c r="BI30" s="15">
        <v>1092</v>
      </c>
      <c r="BJ30" s="15">
        <v>3432</v>
      </c>
      <c r="BL30" s="12"/>
      <c r="BM30" s="12">
        <v>34</v>
      </c>
      <c r="BN30" s="16" t="s">
        <v>63</v>
      </c>
      <c r="BO30" s="15">
        <v>6500</v>
      </c>
      <c r="BP30" s="15">
        <v>3100</v>
      </c>
      <c r="BQ30" s="15">
        <v>9600</v>
      </c>
      <c r="BS30" s="12"/>
      <c r="BT30" s="12">
        <v>34</v>
      </c>
      <c r="BU30" s="16" t="s">
        <v>63</v>
      </c>
      <c r="BV30" s="15">
        <v>2095</v>
      </c>
      <c r="BW30" s="15">
        <v>837</v>
      </c>
      <c r="BX30" s="15">
        <v>2932</v>
      </c>
      <c r="BZ30" s="12"/>
      <c r="CA30" s="12">
        <v>34</v>
      </c>
      <c r="CB30" s="16" t="s">
        <v>63</v>
      </c>
      <c r="CC30" s="15">
        <v>500</v>
      </c>
      <c r="CD30" s="15">
        <v>300</v>
      </c>
      <c r="CE30" s="15">
        <v>800</v>
      </c>
      <c r="CG30" s="12"/>
      <c r="CH30" s="12">
        <v>34</v>
      </c>
      <c r="CI30" s="16" t="s">
        <v>63</v>
      </c>
      <c r="CJ30" s="15">
        <v>1657</v>
      </c>
      <c r="CK30" s="15">
        <v>-72</v>
      </c>
      <c r="CL30" s="15">
        <v>1585</v>
      </c>
      <c r="CN30" s="12"/>
      <c r="CO30" s="12">
        <v>34</v>
      </c>
      <c r="CP30" s="16" t="s">
        <v>63</v>
      </c>
      <c r="CQ30" s="15">
        <v>38450</v>
      </c>
      <c r="CR30" s="15">
        <v>200</v>
      </c>
      <c r="CS30" s="15">
        <v>7150</v>
      </c>
      <c r="CU30" s="12"/>
      <c r="CV30" s="12">
        <v>34</v>
      </c>
      <c r="CW30" s="16" t="s">
        <v>63</v>
      </c>
      <c r="CX30" s="15">
        <v>13600</v>
      </c>
      <c r="CY30" s="15">
        <v>-1660</v>
      </c>
      <c r="CZ30" s="15">
        <v>11940</v>
      </c>
      <c r="DB30" s="12"/>
      <c r="DC30" s="12">
        <v>34</v>
      </c>
      <c r="DD30" s="16" t="s">
        <v>63</v>
      </c>
      <c r="DE30" s="15">
        <v>5136</v>
      </c>
      <c r="DF30" s="15">
        <v>3564</v>
      </c>
      <c r="DG30" s="15">
        <v>8700</v>
      </c>
      <c r="DI30" s="12"/>
      <c r="DJ30" s="12">
        <v>34</v>
      </c>
      <c r="DK30" s="16" t="s">
        <v>63</v>
      </c>
      <c r="DL30" s="139">
        <v>2068</v>
      </c>
      <c r="DM30" s="139">
        <f t="shared" si="25"/>
        <v>0</v>
      </c>
      <c r="DN30" s="139">
        <v>2068</v>
      </c>
      <c r="DP30" s="12"/>
      <c r="DQ30" s="12">
        <v>34</v>
      </c>
      <c r="DR30" s="16" t="s">
        <v>63</v>
      </c>
      <c r="DS30" s="15">
        <v>3253</v>
      </c>
      <c r="DT30" s="15">
        <v>47</v>
      </c>
      <c r="DU30" s="15">
        <v>3300</v>
      </c>
    </row>
    <row r="31" spans="1:125" ht="15.75" customHeight="1">
      <c r="A31" s="12"/>
      <c r="B31" s="12">
        <v>35</v>
      </c>
      <c r="C31" s="16" t="s">
        <v>64</v>
      </c>
      <c r="D31" s="15">
        <f t="shared" si="24"/>
        <v>184159</v>
      </c>
      <c r="E31" s="15">
        <f t="shared" si="23"/>
        <v>3546</v>
      </c>
      <c r="F31" s="15">
        <f t="shared" si="23"/>
        <v>187705</v>
      </c>
      <c r="H31" s="12"/>
      <c r="I31" s="12">
        <v>35</v>
      </c>
      <c r="J31" s="16" t="s">
        <v>64</v>
      </c>
      <c r="K31" s="15">
        <v>0</v>
      </c>
      <c r="L31" s="15">
        <v>0</v>
      </c>
      <c r="M31" s="15">
        <v>0</v>
      </c>
      <c r="O31" s="12"/>
      <c r="P31" s="12">
        <v>35</v>
      </c>
      <c r="Q31" s="16" t="s">
        <v>64</v>
      </c>
      <c r="R31" s="15">
        <v>0</v>
      </c>
      <c r="S31" s="15">
        <v>0</v>
      </c>
      <c r="T31" s="15">
        <v>0</v>
      </c>
      <c r="V31" s="12"/>
      <c r="W31" s="12">
        <v>35</v>
      </c>
      <c r="X31" s="16" t="s">
        <v>64</v>
      </c>
      <c r="Y31" s="15">
        <v>184159</v>
      </c>
      <c r="Z31" s="15">
        <v>0</v>
      </c>
      <c r="AA31" s="15">
        <v>184159</v>
      </c>
      <c r="AC31" s="12"/>
      <c r="AD31" s="12">
        <v>35</v>
      </c>
      <c r="AE31" s="16" t="s">
        <v>64</v>
      </c>
      <c r="AF31" s="15">
        <v>0</v>
      </c>
      <c r="AG31" s="15">
        <v>3546</v>
      </c>
      <c r="AH31" s="15">
        <v>3546</v>
      </c>
      <c r="AJ31" s="12"/>
      <c r="AK31" s="12">
        <v>35</v>
      </c>
      <c r="AL31" s="16" t="s">
        <v>64</v>
      </c>
      <c r="AM31" s="15"/>
      <c r="AN31" s="15"/>
      <c r="AO31" s="15"/>
      <c r="AQ31" s="12"/>
      <c r="AR31" s="12">
        <v>35</v>
      </c>
      <c r="AS31" s="16" t="s">
        <v>64</v>
      </c>
      <c r="AT31" s="15">
        <v>0</v>
      </c>
      <c r="AU31" s="15">
        <v>0</v>
      </c>
      <c r="AV31" s="15">
        <v>0</v>
      </c>
      <c r="AX31" s="12"/>
      <c r="AY31" s="12">
        <v>35</v>
      </c>
      <c r="AZ31" s="16" t="s">
        <v>64</v>
      </c>
      <c r="BA31" s="15"/>
      <c r="BB31" s="15"/>
      <c r="BC31" s="15"/>
      <c r="BE31" s="12"/>
      <c r="BF31" s="12">
        <v>35</v>
      </c>
      <c r="BG31" s="16" t="s">
        <v>64</v>
      </c>
      <c r="BH31" s="15"/>
      <c r="BI31" s="15"/>
      <c r="BJ31" s="15"/>
      <c r="BL31" s="12"/>
      <c r="BM31" s="12">
        <v>35</v>
      </c>
      <c r="BN31" s="16" t="s">
        <v>64</v>
      </c>
      <c r="BO31" s="15"/>
      <c r="BP31" s="15"/>
      <c r="BQ31" s="15"/>
      <c r="BS31" s="12"/>
      <c r="BT31" s="12">
        <v>35</v>
      </c>
      <c r="BU31" s="16" t="s">
        <v>64</v>
      </c>
      <c r="BV31" s="15">
        <v>0</v>
      </c>
      <c r="BW31" s="15">
        <v>0</v>
      </c>
      <c r="BX31" s="15">
        <v>0</v>
      </c>
      <c r="BZ31" s="12"/>
      <c r="CA31" s="12">
        <v>35</v>
      </c>
      <c r="CB31" s="16" t="s">
        <v>64</v>
      </c>
      <c r="CC31" s="15"/>
      <c r="CD31" s="15"/>
      <c r="CE31" s="15"/>
      <c r="CG31" s="12"/>
      <c r="CH31" s="12">
        <v>35</v>
      </c>
      <c r="CI31" s="16" t="s">
        <v>64</v>
      </c>
      <c r="CJ31" s="15">
        <v>0</v>
      </c>
      <c r="CK31" s="15">
        <v>0</v>
      </c>
      <c r="CL31" s="15">
        <v>0</v>
      </c>
      <c r="CN31" s="12"/>
      <c r="CO31" s="12">
        <v>35</v>
      </c>
      <c r="CP31" s="16" t="s">
        <v>64</v>
      </c>
      <c r="CQ31" s="15"/>
      <c r="CR31" s="15"/>
      <c r="CS31" s="15"/>
      <c r="CU31" s="12"/>
      <c r="CV31" s="12">
        <v>35</v>
      </c>
      <c r="CW31" s="16" t="s">
        <v>64</v>
      </c>
      <c r="CX31" s="15">
        <v>0</v>
      </c>
      <c r="CY31" s="15">
        <v>0</v>
      </c>
      <c r="CZ31" s="15">
        <v>0</v>
      </c>
      <c r="DB31" s="12"/>
      <c r="DC31" s="12">
        <v>35</v>
      </c>
      <c r="DD31" s="16" t="s">
        <v>64</v>
      </c>
      <c r="DE31" s="15">
        <v>0</v>
      </c>
      <c r="DF31" s="15">
        <v>0</v>
      </c>
      <c r="DG31" s="15">
        <v>0</v>
      </c>
      <c r="DI31" s="12"/>
      <c r="DJ31" s="12">
        <v>35</v>
      </c>
      <c r="DK31" s="16" t="s">
        <v>64</v>
      </c>
      <c r="DL31" s="139">
        <v>0</v>
      </c>
      <c r="DM31" s="139">
        <f t="shared" si="25"/>
        <v>0</v>
      </c>
      <c r="DN31" s="139">
        <v>0</v>
      </c>
      <c r="DP31" s="12"/>
      <c r="DQ31" s="12">
        <v>35</v>
      </c>
      <c r="DR31" s="16" t="s">
        <v>64</v>
      </c>
      <c r="DS31" s="15">
        <v>0</v>
      </c>
      <c r="DT31" s="15">
        <v>0</v>
      </c>
      <c r="DU31" s="15">
        <v>0</v>
      </c>
    </row>
    <row r="32" spans="1:125" ht="27.75" customHeight="1">
      <c r="A32" s="12"/>
      <c r="B32" s="12">
        <v>36</v>
      </c>
      <c r="C32" s="16" t="s">
        <v>65</v>
      </c>
      <c r="D32" s="15">
        <f t="shared" si="24"/>
        <v>677477</v>
      </c>
      <c r="E32" s="15">
        <f t="shared" si="23"/>
        <v>324373</v>
      </c>
      <c r="F32" s="15">
        <f t="shared" si="23"/>
        <v>1001850</v>
      </c>
      <c r="H32" s="12"/>
      <c r="I32" s="12">
        <v>36</v>
      </c>
      <c r="J32" s="16" t="s">
        <v>65</v>
      </c>
      <c r="K32" s="15">
        <v>0</v>
      </c>
      <c r="L32" s="15">
        <v>0</v>
      </c>
      <c r="M32" s="15">
        <v>0</v>
      </c>
      <c r="O32" s="12"/>
      <c r="P32" s="12">
        <v>36</v>
      </c>
      <c r="Q32" s="16" t="s">
        <v>65</v>
      </c>
      <c r="R32" s="15">
        <v>0</v>
      </c>
      <c r="S32" s="15">
        <v>0</v>
      </c>
      <c r="T32" s="15">
        <v>0</v>
      </c>
      <c r="V32" s="12"/>
      <c r="W32" s="12">
        <v>36</v>
      </c>
      <c r="X32" s="16" t="s">
        <v>65</v>
      </c>
      <c r="Y32" s="15">
        <v>677477</v>
      </c>
      <c r="Z32" s="15">
        <v>245820</v>
      </c>
      <c r="AA32" s="15">
        <v>923297</v>
      </c>
      <c r="AC32" s="12"/>
      <c r="AD32" s="12">
        <v>36</v>
      </c>
      <c r="AE32" s="16" t="s">
        <v>65</v>
      </c>
      <c r="AF32" s="15">
        <v>0</v>
      </c>
      <c r="AG32" s="15">
        <v>0</v>
      </c>
      <c r="AH32" s="15">
        <v>0</v>
      </c>
      <c r="AJ32" s="12"/>
      <c r="AK32" s="12">
        <v>36</v>
      </c>
      <c r="AL32" s="16" t="s">
        <v>65</v>
      </c>
      <c r="AM32" s="15"/>
      <c r="AN32" s="15"/>
      <c r="AO32" s="15"/>
      <c r="AQ32" s="12"/>
      <c r="AR32" s="12">
        <v>36</v>
      </c>
      <c r="AS32" s="16" t="s">
        <v>65</v>
      </c>
      <c r="AT32" s="15">
        <v>0</v>
      </c>
      <c r="AU32" s="15">
        <v>0</v>
      </c>
      <c r="AV32" s="15">
        <v>0</v>
      </c>
      <c r="AX32" s="12"/>
      <c r="AY32" s="12">
        <v>36</v>
      </c>
      <c r="AZ32" s="16" t="s">
        <v>65</v>
      </c>
      <c r="BA32" s="15"/>
      <c r="BB32" s="15"/>
      <c r="BC32" s="15"/>
      <c r="BE32" s="12"/>
      <c r="BF32" s="12">
        <v>36</v>
      </c>
      <c r="BG32" s="16" t="s">
        <v>65</v>
      </c>
      <c r="BH32" s="15"/>
      <c r="BI32" s="15"/>
      <c r="BJ32" s="15"/>
      <c r="BL32" s="12"/>
      <c r="BM32" s="12">
        <v>36</v>
      </c>
      <c r="BN32" s="16" t="s">
        <v>65</v>
      </c>
      <c r="BO32" s="15"/>
      <c r="BP32" s="15">
        <v>3000</v>
      </c>
      <c r="BQ32" s="15">
        <v>3000</v>
      </c>
      <c r="BS32" s="12"/>
      <c r="BT32" s="12">
        <v>36</v>
      </c>
      <c r="BU32" s="16" t="s">
        <v>65</v>
      </c>
      <c r="BV32" s="15">
        <v>0</v>
      </c>
      <c r="BW32" s="15">
        <v>75553</v>
      </c>
      <c r="BX32" s="15">
        <v>75553</v>
      </c>
      <c r="BZ32" s="12"/>
      <c r="CA32" s="12">
        <v>36</v>
      </c>
      <c r="CB32" s="16" t="s">
        <v>65</v>
      </c>
      <c r="CC32" s="15"/>
      <c r="CD32" s="15"/>
      <c r="CE32" s="15"/>
      <c r="CG32" s="12"/>
      <c r="CH32" s="12">
        <v>36</v>
      </c>
      <c r="CI32" s="16" t="s">
        <v>65</v>
      </c>
      <c r="CJ32" s="15">
        <v>0</v>
      </c>
      <c r="CK32" s="15">
        <v>0</v>
      </c>
      <c r="CL32" s="15">
        <v>0</v>
      </c>
      <c r="CN32" s="12"/>
      <c r="CO32" s="12">
        <v>36</v>
      </c>
      <c r="CP32" s="16" t="s">
        <v>65</v>
      </c>
      <c r="CQ32" s="15"/>
      <c r="CR32" s="15"/>
      <c r="CS32" s="15"/>
      <c r="CU32" s="12"/>
      <c r="CV32" s="12">
        <v>36</v>
      </c>
      <c r="CW32" s="16" t="s">
        <v>65</v>
      </c>
      <c r="CX32" s="15">
        <v>0</v>
      </c>
      <c r="CY32" s="15">
        <v>0</v>
      </c>
      <c r="CZ32" s="15">
        <v>0</v>
      </c>
      <c r="DB32" s="12"/>
      <c r="DC32" s="12">
        <v>36</v>
      </c>
      <c r="DD32" s="16" t="s">
        <v>65</v>
      </c>
      <c r="DE32" s="15">
        <v>0</v>
      </c>
      <c r="DF32" s="15">
        <v>0</v>
      </c>
      <c r="DG32" s="15">
        <v>0</v>
      </c>
      <c r="DI32" s="12"/>
      <c r="DJ32" s="12">
        <v>36</v>
      </c>
      <c r="DK32" s="16" t="s">
        <v>65</v>
      </c>
      <c r="DL32" s="139">
        <v>0</v>
      </c>
      <c r="DM32" s="139">
        <f t="shared" si="25"/>
        <v>0</v>
      </c>
      <c r="DN32" s="139"/>
      <c r="DP32" s="12"/>
      <c r="DQ32" s="12">
        <v>36</v>
      </c>
      <c r="DR32" s="16" t="s">
        <v>65</v>
      </c>
      <c r="DS32" s="15">
        <v>0</v>
      </c>
      <c r="DT32" s="15">
        <v>0</v>
      </c>
      <c r="DU32" s="15">
        <v>0</v>
      </c>
    </row>
    <row r="33" spans="1:125" ht="46.5" customHeight="1">
      <c r="A33" s="12"/>
      <c r="B33" s="12">
        <v>37</v>
      </c>
      <c r="C33" s="16" t="s">
        <v>66</v>
      </c>
      <c r="D33" s="15">
        <f t="shared" si="24"/>
        <v>1857619</v>
      </c>
      <c r="E33" s="15">
        <f t="shared" si="23"/>
        <v>-194959</v>
      </c>
      <c r="F33" s="15">
        <f t="shared" si="23"/>
        <v>1667566</v>
      </c>
      <c r="H33" s="12"/>
      <c r="I33" s="12">
        <v>37</v>
      </c>
      <c r="J33" s="16" t="s">
        <v>66</v>
      </c>
      <c r="K33" s="15">
        <v>853103</v>
      </c>
      <c r="L33" s="15">
        <v>176094</v>
      </c>
      <c r="M33" s="15">
        <v>1029197</v>
      </c>
      <c r="O33" s="12"/>
      <c r="P33" s="12">
        <v>37</v>
      </c>
      <c r="Q33" s="16" t="s">
        <v>66</v>
      </c>
      <c r="R33" s="15">
        <v>16100</v>
      </c>
      <c r="S33" s="15">
        <v>-11100</v>
      </c>
      <c r="T33" s="15">
        <v>5000</v>
      </c>
      <c r="V33" s="12"/>
      <c r="W33" s="12">
        <v>37</v>
      </c>
      <c r="X33" s="16" t="s">
        <v>66</v>
      </c>
      <c r="Y33" s="15">
        <v>537528</v>
      </c>
      <c r="Z33" s="15">
        <v>-210627</v>
      </c>
      <c r="AA33" s="15">
        <v>326901</v>
      </c>
      <c r="AC33" s="12"/>
      <c r="AD33" s="12">
        <v>37</v>
      </c>
      <c r="AE33" s="16" t="s">
        <v>66</v>
      </c>
      <c r="AF33" s="15">
        <v>20000</v>
      </c>
      <c r="AG33" s="15">
        <v>5691</v>
      </c>
      <c r="AH33" s="15">
        <v>25691</v>
      </c>
      <c r="AJ33" s="12"/>
      <c r="AK33" s="12">
        <v>37</v>
      </c>
      <c r="AL33" s="16" t="s">
        <v>66</v>
      </c>
      <c r="AM33" s="15">
        <v>64453</v>
      </c>
      <c r="AN33" s="15">
        <v>-35545</v>
      </c>
      <c r="AO33" s="15">
        <v>28908</v>
      </c>
      <c r="AQ33" s="12"/>
      <c r="AR33" s="12">
        <v>37</v>
      </c>
      <c r="AS33" s="16" t="s">
        <v>66</v>
      </c>
      <c r="AT33" s="15">
        <v>26566</v>
      </c>
      <c r="AU33" s="15">
        <v>0</v>
      </c>
      <c r="AV33" s="15">
        <v>26544</v>
      </c>
      <c r="AX33" s="12"/>
      <c r="AY33" s="12">
        <v>37</v>
      </c>
      <c r="AZ33" s="16" t="s">
        <v>66</v>
      </c>
      <c r="BA33" s="15">
        <v>3000</v>
      </c>
      <c r="BB33" s="15"/>
      <c r="BC33" s="15">
        <v>3000</v>
      </c>
      <c r="BE33" s="12"/>
      <c r="BF33" s="12">
        <v>37</v>
      </c>
      <c r="BG33" s="16" t="s">
        <v>66</v>
      </c>
      <c r="BH33" s="15">
        <v>6639</v>
      </c>
      <c r="BI33" s="15">
        <v>6169</v>
      </c>
      <c r="BJ33" s="15">
        <v>12808</v>
      </c>
      <c r="BL33" s="12"/>
      <c r="BM33" s="12">
        <v>37</v>
      </c>
      <c r="BN33" s="16" t="s">
        <v>66</v>
      </c>
      <c r="BO33" s="15">
        <v>23000</v>
      </c>
      <c r="BP33" s="15">
        <v>444</v>
      </c>
      <c r="BQ33" s="15">
        <v>23444</v>
      </c>
      <c r="BS33" s="12"/>
      <c r="BT33" s="12">
        <v>37</v>
      </c>
      <c r="BU33" s="16" t="s">
        <v>66</v>
      </c>
      <c r="BV33" s="15">
        <v>5000</v>
      </c>
      <c r="BW33" s="15">
        <v>446</v>
      </c>
      <c r="BX33" s="15">
        <v>5446</v>
      </c>
      <c r="BZ33" s="12"/>
      <c r="CA33" s="12">
        <v>37</v>
      </c>
      <c r="CB33" s="16" t="s">
        <v>66</v>
      </c>
      <c r="CC33" s="15"/>
      <c r="CD33" s="15"/>
      <c r="CE33" s="15"/>
      <c r="CG33" s="12"/>
      <c r="CH33" s="12">
        <v>37</v>
      </c>
      <c r="CI33" s="16" t="s">
        <v>66</v>
      </c>
      <c r="CJ33" s="15">
        <v>6450</v>
      </c>
      <c r="CK33" s="15">
        <v>0</v>
      </c>
      <c r="CL33" s="15">
        <v>6450</v>
      </c>
      <c r="CN33" s="12"/>
      <c r="CO33" s="12">
        <v>37</v>
      </c>
      <c r="CP33" s="16" t="s">
        <v>66</v>
      </c>
      <c r="CQ33" s="15">
        <v>2490</v>
      </c>
      <c r="CR33" s="15">
        <v>8000</v>
      </c>
      <c r="CS33" s="15">
        <v>10490</v>
      </c>
      <c r="CU33" s="12"/>
      <c r="CV33" s="12">
        <v>37</v>
      </c>
      <c r="CW33" s="16" t="s">
        <v>66</v>
      </c>
      <c r="CX33" s="15">
        <v>1300</v>
      </c>
      <c r="CY33" s="15">
        <v>18100</v>
      </c>
      <c r="CZ33" s="15">
        <v>19400</v>
      </c>
      <c r="DB33" s="12"/>
      <c r="DC33" s="12">
        <v>37</v>
      </c>
      <c r="DD33" s="16" t="s">
        <v>66</v>
      </c>
      <c r="DE33" s="15">
        <v>291990</v>
      </c>
      <c r="DF33" s="15">
        <v>-152631</v>
      </c>
      <c r="DG33" s="15">
        <v>144287</v>
      </c>
      <c r="DI33" s="12"/>
      <c r="DJ33" s="12">
        <v>37</v>
      </c>
      <c r="DK33" s="16" t="s">
        <v>66</v>
      </c>
      <c r="DL33" s="139">
        <v>0</v>
      </c>
      <c r="DM33" s="139">
        <f t="shared" si="25"/>
        <v>0</v>
      </c>
      <c r="DN33" s="139">
        <v>0</v>
      </c>
      <c r="DP33" s="12"/>
      <c r="DQ33" s="12">
        <v>37</v>
      </c>
      <c r="DR33" s="16" t="s">
        <v>66</v>
      </c>
      <c r="DS33" s="15">
        <v>0</v>
      </c>
      <c r="DT33" s="15">
        <v>0</v>
      </c>
      <c r="DU33" s="15">
        <v>0</v>
      </c>
    </row>
    <row r="34" spans="1:125" ht="40.5" customHeight="1">
      <c r="A34" s="12"/>
      <c r="B34" s="12">
        <v>38</v>
      </c>
      <c r="C34" s="17" t="s">
        <v>67</v>
      </c>
      <c r="D34" s="15">
        <f t="shared" si="24"/>
        <v>104290</v>
      </c>
      <c r="E34" s="15">
        <f t="shared" si="23"/>
        <v>45299</v>
      </c>
      <c r="F34" s="15">
        <f t="shared" si="23"/>
        <v>149611</v>
      </c>
      <c r="H34" s="12"/>
      <c r="I34" s="12">
        <v>38</v>
      </c>
      <c r="J34" s="17" t="s">
        <v>67</v>
      </c>
      <c r="K34" s="139">
        <f>81012-22</f>
        <v>80990</v>
      </c>
      <c r="L34" s="15">
        <v>10980</v>
      </c>
      <c r="M34" s="15">
        <v>91992</v>
      </c>
      <c r="O34" s="12"/>
      <c r="P34" s="12">
        <v>38</v>
      </c>
      <c r="Q34" s="17" t="s">
        <v>67</v>
      </c>
      <c r="R34" s="15">
        <v>2000</v>
      </c>
      <c r="S34" s="15">
        <v>1200</v>
      </c>
      <c r="T34" s="15">
        <v>3200</v>
      </c>
      <c r="V34" s="12"/>
      <c r="W34" s="12">
        <v>38</v>
      </c>
      <c r="X34" s="17" t="s">
        <v>67</v>
      </c>
      <c r="Y34" s="15">
        <v>2000</v>
      </c>
      <c r="Z34" s="15">
        <v>0</v>
      </c>
      <c r="AA34" s="15">
        <v>2000</v>
      </c>
      <c r="AC34" s="12"/>
      <c r="AD34" s="12">
        <v>38</v>
      </c>
      <c r="AE34" s="17" t="s">
        <v>67</v>
      </c>
      <c r="AF34" s="15">
        <v>0</v>
      </c>
      <c r="AG34" s="15">
        <v>11801</v>
      </c>
      <c r="AH34" s="15">
        <v>11801</v>
      </c>
      <c r="AJ34" s="12"/>
      <c r="AK34" s="12">
        <v>38</v>
      </c>
      <c r="AL34" s="17" t="s">
        <v>67</v>
      </c>
      <c r="AM34" s="15">
        <v>10000</v>
      </c>
      <c r="AN34" s="15">
        <v>21000</v>
      </c>
      <c r="AO34" s="15">
        <v>31000</v>
      </c>
      <c r="AQ34" s="12"/>
      <c r="AR34" s="12">
        <v>38</v>
      </c>
      <c r="AS34" s="17" t="s">
        <v>67</v>
      </c>
      <c r="AT34" s="15"/>
      <c r="AU34" s="15"/>
      <c r="AV34" s="15"/>
      <c r="AX34" s="12"/>
      <c r="AY34" s="12">
        <v>38</v>
      </c>
      <c r="AZ34" s="17" t="s">
        <v>67</v>
      </c>
      <c r="BA34" s="15"/>
      <c r="BB34" s="15"/>
      <c r="BC34" s="15"/>
      <c r="BE34" s="12"/>
      <c r="BF34" s="12">
        <v>38</v>
      </c>
      <c r="BG34" s="17" t="s">
        <v>67</v>
      </c>
      <c r="BH34" s="15"/>
      <c r="BI34" s="15">
        <v>1330</v>
      </c>
      <c r="BJ34" s="15">
        <v>1330</v>
      </c>
      <c r="BL34" s="12"/>
      <c r="BM34" s="12">
        <v>38</v>
      </c>
      <c r="BN34" s="17" t="s">
        <v>67</v>
      </c>
      <c r="BO34" s="15"/>
      <c r="BP34" s="15">
        <v>88</v>
      </c>
      <c r="BQ34" s="15">
        <v>88</v>
      </c>
      <c r="BS34" s="12"/>
      <c r="BT34" s="12">
        <v>38</v>
      </c>
      <c r="BU34" s="17" t="s">
        <v>67</v>
      </c>
      <c r="BV34" s="15">
        <v>1500</v>
      </c>
      <c r="BW34" s="15">
        <v>700</v>
      </c>
      <c r="BX34" s="15">
        <v>2200</v>
      </c>
      <c r="BZ34" s="12"/>
      <c r="CA34" s="12">
        <v>38</v>
      </c>
      <c r="CB34" s="17" t="s">
        <v>67</v>
      </c>
      <c r="CC34" s="15"/>
      <c r="CD34" s="15"/>
      <c r="CE34" s="15"/>
      <c r="CG34" s="12"/>
      <c r="CH34" s="12">
        <v>38</v>
      </c>
      <c r="CI34" s="17" t="s">
        <v>67</v>
      </c>
      <c r="CJ34" s="15">
        <v>300</v>
      </c>
      <c r="CK34" s="15">
        <v>0</v>
      </c>
      <c r="CL34" s="15">
        <v>300</v>
      </c>
      <c r="CN34" s="12"/>
      <c r="CO34" s="12">
        <v>38</v>
      </c>
      <c r="CP34" s="17" t="s">
        <v>67</v>
      </c>
      <c r="CQ34" s="15">
        <v>6500</v>
      </c>
      <c r="CR34" s="15">
        <v>-800</v>
      </c>
      <c r="CS34" s="15">
        <v>5700</v>
      </c>
      <c r="CU34" s="12"/>
      <c r="CV34" s="12">
        <v>38</v>
      </c>
      <c r="CW34" s="17" t="s">
        <v>67</v>
      </c>
      <c r="CX34" s="15">
        <v>1000</v>
      </c>
      <c r="CY34" s="15">
        <v>-1000</v>
      </c>
      <c r="CZ34" s="15">
        <v>0</v>
      </c>
      <c r="DB34" s="12"/>
      <c r="DC34" s="12">
        <v>38</v>
      </c>
      <c r="DD34" s="17" t="s">
        <v>67</v>
      </c>
      <c r="DE34" s="15">
        <v>0</v>
      </c>
      <c r="DF34" s="15">
        <v>0</v>
      </c>
      <c r="DG34" s="15"/>
      <c r="DI34" s="12"/>
      <c r="DJ34" s="12">
        <v>38</v>
      </c>
      <c r="DK34" s="17" t="s">
        <v>67</v>
      </c>
      <c r="DL34" s="139">
        <v>0</v>
      </c>
      <c r="DM34" s="139">
        <f t="shared" si="25"/>
        <v>0</v>
      </c>
      <c r="DN34" s="139">
        <v>0</v>
      </c>
      <c r="DP34" s="12"/>
      <c r="DQ34" s="12">
        <v>38</v>
      </c>
      <c r="DR34" s="17" t="s">
        <v>67</v>
      </c>
      <c r="DS34" s="15">
        <v>0</v>
      </c>
      <c r="DT34" s="15">
        <v>0</v>
      </c>
      <c r="DU34" s="15">
        <v>0</v>
      </c>
    </row>
    <row r="35" spans="1:125" ht="33" customHeight="1">
      <c r="A35" s="59">
        <v>4</v>
      </c>
      <c r="B35" s="59"/>
      <c r="C35" s="60" t="s">
        <v>68</v>
      </c>
      <c r="D35" s="58">
        <f>SUM(D36:D40)</f>
        <v>23611945</v>
      </c>
      <c r="E35" s="58">
        <f t="shared" ref="E35:F35" si="26">SUM(E36:E40)</f>
        <v>-16764411</v>
      </c>
      <c r="F35" s="58">
        <f t="shared" si="26"/>
        <v>6881934</v>
      </c>
      <c r="H35" s="59">
        <v>4</v>
      </c>
      <c r="I35" s="59"/>
      <c r="J35" s="60" t="s">
        <v>68</v>
      </c>
      <c r="K35" s="58">
        <v>308870</v>
      </c>
      <c r="L35" s="58">
        <v>109988</v>
      </c>
      <c r="M35" s="58">
        <f>SUM(M36:M40)</f>
        <v>418858</v>
      </c>
      <c r="O35" s="59">
        <v>4</v>
      </c>
      <c r="P35" s="59"/>
      <c r="Q35" s="60" t="s">
        <v>68</v>
      </c>
      <c r="R35" s="58">
        <v>287099</v>
      </c>
      <c r="S35" s="58">
        <v>-175225</v>
      </c>
      <c r="T35" s="58">
        <f>SUM(T36:T40)</f>
        <v>111874</v>
      </c>
      <c r="V35" s="59">
        <v>4</v>
      </c>
      <c r="W35" s="59"/>
      <c r="X35" s="60" t="s">
        <v>68</v>
      </c>
      <c r="Y35" s="58">
        <f>SUM(Y36:Y40)</f>
        <v>1109633</v>
      </c>
      <c r="Z35" s="58">
        <f t="shared" ref="Z35" si="27">SUM(Z36:Z40)</f>
        <v>442946</v>
      </c>
      <c r="AA35" s="58">
        <f>SUM(AA36:AA40)</f>
        <v>1552579</v>
      </c>
      <c r="AC35" s="59">
        <v>4</v>
      </c>
      <c r="AD35" s="59"/>
      <c r="AE35" s="60" t="s">
        <v>68</v>
      </c>
      <c r="AF35" s="58">
        <v>18918725</v>
      </c>
      <c r="AG35" s="58">
        <v>-18211712</v>
      </c>
      <c r="AH35" s="58">
        <f>SUM(AH36:AH40)</f>
        <v>707013</v>
      </c>
      <c r="AJ35" s="59">
        <v>4</v>
      </c>
      <c r="AK35" s="59"/>
      <c r="AL35" s="60" t="s">
        <v>68</v>
      </c>
      <c r="AM35" s="58">
        <f>SUM(AM36:AM40)</f>
        <v>613500</v>
      </c>
      <c r="AN35" s="58">
        <f>SUM(AN36:AN40)</f>
        <v>-340666</v>
      </c>
      <c r="AO35" s="58">
        <f>SUM(AO36:AO40)</f>
        <v>272834</v>
      </c>
      <c r="AQ35" s="59">
        <v>4</v>
      </c>
      <c r="AR35" s="59"/>
      <c r="AS35" s="60" t="s">
        <v>68</v>
      </c>
      <c r="AT35" s="58">
        <f>SUM(AT36:AT40)</f>
        <v>1249512</v>
      </c>
      <c r="AU35" s="58">
        <f>SUM(AU36:AU40)</f>
        <v>167663</v>
      </c>
      <c r="AV35" s="58">
        <f>SUM(AV36:AV40)</f>
        <v>1417175</v>
      </c>
      <c r="AX35" s="59">
        <v>4</v>
      </c>
      <c r="AY35" s="59"/>
      <c r="AZ35" s="60" t="s">
        <v>68</v>
      </c>
      <c r="BA35" s="58">
        <f>SUM(BA36:BA40)</f>
        <v>35345</v>
      </c>
      <c r="BB35" s="58">
        <f>SUM(BB36:BB40)</f>
        <v>32000</v>
      </c>
      <c r="BC35" s="58">
        <f>SUM(BC36:BC40)</f>
        <v>67345</v>
      </c>
      <c r="BE35" s="59">
        <v>4</v>
      </c>
      <c r="BF35" s="59"/>
      <c r="BG35" s="60" t="s">
        <v>68</v>
      </c>
      <c r="BH35" s="58">
        <f>SUM(BH36:BH40)</f>
        <v>33766</v>
      </c>
      <c r="BI35" s="58">
        <f>SUM(BI36:BI40)</f>
        <v>84548</v>
      </c>
      <c r="BJ35" s="58">
        <f>SUM(BJ36:BJ40)</f>
        <v>118314</v>
      </c>
      <c r="BL35" s="59">
        <v>4</v>
      </c>
      <c r="BM35" s="59"/>
      <c r="BN35" s="60" t="s">
        <v>68</v>
      </c>
      <c r="BO35" s="58">
        <f>SUM(BO36:BO40)</f>
        <v>88300</v>
      </c>
      <c r="BP35" s="58">
        <f>SUM(BP36:BP40)</f>
        <v>5458</v>
      </c>
      <c r="BQ35" s="58">
        <f>SUM(BQ36:BQ40)</f>
        <v>93758</v>
      </c>
      <c r="BS35" s="59">
        <v>4</v>
      </c>
      <c r="BT35" s="59"/>
      <c r="BU35" s="60" t="s">
        <v>68</v>
      </c>
      <c r="BV35" s="58">
        <v>108936</v>
      </c>
      <c r="BW35" s="58">
        <v>2343</v>
      </c>
      <c r="BX35" s="58">
        <f>SUM(BX36:BX40)</f>
        <v>111279</v>
      </c>
      <c r="BZ35" s="59">
        <v>4</v>
      </c>
      <c r="CA35" s="59"/>
      <c r="CB35" s="60" t="s">
        <v>68</v>
      </c>
      <c r="CC35" s="58">
        <f>SUM(CC36:CC40)</f>
        <v>11000</v>
      </c>
      <c r="CD35" s="58">
        <f>SUM(CD36:CD40)</f>
        <v>52624</v>
      </c>
      <c r="CE35" s="58">
        <f>SUM(CE36:CE40)</f>
        <v>63624</v>
      </c>
      <c r="CG35" s="59">
        <v>4</v>
      </c>
      <c r="CH35" s="59"/>
      <c r="CI35" s="60" t="s">
        <v>68</v>
      </c>
      <c r="CJ35" s="58">
        <v>7544</v>
      </c>
      <c r="CK35" s="58">
        <v>17410</v>
      </c>
      <c r="CL35" s="58">
        <f>SUM(CL36:CL40)</f>
        <v>24954</v>
      </c>
      <c r="CN35" s="59">
        <v>4</v>
      </c>
      <c r="CO35" s="59"/>
      <c r="CP35" s="60" t="s">
        <v>68</v>
      </c>
      <c r="CQ35" s="58">
        <f>SUM(CQ36:CQ40)</f>
        <v>437927</v>
      </c>
      <c r="CR35" s="58">
        <f>SUM(CR36:CR40)</f>
        <v>-74500</v>
      </c>
      <c r="CS35" s="58">
        <f>SUM(CS36:CS40)</f>
        <v>397827</v>
      </c>
      <c r="CU35" s="59">
        <v>4</v>
      </c>
      <c r="CV35" s="59"/>
      <c r="CW35" s="60" t="s">
        <v>68</v>
      </c>
      <c r="CX35" s="58">
        <v>63410</v>
      </c>
      <c r="CY35" s="58">
        <v>-5920</v>
      </c>
      <c r="CZ35" s="58">
        <f>SUM(CZ36:CZ40)</f>
        <v>57490</v>
      </c>
      <c r="DB35" s="59">
        <v>4</v>
      </c>
      <c r="DC35" s="59"/>
      <c r="DD35" s="60" t="s">
        <v>68</v>
      </c>
      <c r="DE35" s="58">
        <v>156976</v>
      </c>
      <c r="DF35" s="58">
        <v>437095</v>
      </c>
      <c r="DG35" s="58">
        <f>SUM(DG36:DG40)</f>
        <v>594071</v>
      </c>
      <c r="DI35" s="59">
        <v>4</v>
      </c>
      <c r="DJ35" s="59"/>
      <c r="DK35" s="60" t="s">
        <v>68</v>
      </c>
      <c r="DL35" s="140">
        <f>SUM(DL36:DL40)</f>
        <v>99614</v>
      </c>
      <c r="DM35" s="140">
        <f t="shared" ref="DM35" si="28">SUM(DM36:DM40)</f>
        <v>-70091</v>
      </c>
      <c r="DN35" s="58">
        <f>SUM(DN36:DN40)</f>
        <v>29523</v>
      </c>
      <c r="DP35" s="59">
        <v>4</v>
      </c>
      <c r="DQ35" s="59"/>
      <c r="DR35" s="60" t="s">
        <v>68</v>
      </c>
      <c r="DS35" s="58">
        <v>81788</v>
      </c>
      <c r="DT35" s="58">
        <v>761628</v>
      </c>
      <c r="DU35" s="58">
        <f>SUM(DU36:DU40)</f>
        <v>843416</v>
      </c>
    </row>
    <row r="36" spans="1:125" ht="43.5" customHeight="1">
      <c r="A36" s="9"/>
      <c r="B36" s="9">
        <v>41</v>
      </c>
      <c r="C36" s="18" t="s">
        <v>69</v>
      </c>
      <c r="D36" s="15">
        <f>+K36+R36+Y36+AF36+AM36+AT36+BA36+BH36+BO36+BV36+CC36+CJ36+CQ36+CX36+DE36+DL36+DS36</f>
        <v>531883</v>
      </c>
      <c r="E36" s="15">
        <f t="shared" ref="E36:F40" si="29">+L36+S36+Z36+AG36+AN36+AU36+BB36+BI36+BP36+BW36+CD36+CK36+CR36+CY36+DF36+DM36+DT36</f>
        <v>-277258</v>
      </c>
      <c r="F36" s="15">
        <f t="shared" si="29"/>
        <v>254625</v>
      </c>
      <c r="H36" s="9"/>
      <c r="I36" s="9">
        <v>41</v>
      </c>
      <c r="J36" s="18" t="s">
        <v>69</v>
      </c>
      <c r="K36" s="15">
        <v>5000</v>
      </c>
      <c r="L36" s="15">
        <v>-2000</v>
      </c>
      <c r="M36" s="15">
        <v>3000</v>
      </c>
      <c r="O36" s="9"/>
      <c r="P36" s="9">
        <v>41</v>
      </c>
      <c r="Q36" s="18" t="s">
        <v>69</v>
      </c>
      <c r="R36" s="15">
        <v>0</v>
      </c>
      <c r="S36" s="15">
        <v>0</v>
      </c>
      <c r="T36" s="15">
        <v>0</v>
      </c>
      <c r="V36" s="9"/>
      <c r="W36" s="9">
        <v>41</v>
      </c>
      <c r="X36" s="18" t="s">
        <v>69</v>
      </c>
      <c r="Y36" s="15">
        <v>0</v>
      </c>
      <c r="Z36" s="15">
        <v>0</v>
      </c>
      <c r="AA36" s="15">
        <v>0</v>
      </c>
      <c r="AC36" s="9"/>
      <c r="AD36" s="9">
        <v>41</v>
      </c>
      <c r="AE36" s="18" t="s">
        <v>69</v>
      </c>
      <c r="AF36" s="15">
        <v>2000</v>
      </c>
      <c r="AG36" s="15">
        <v>0</v>
      </c>
      <c r="AH36" s="15">
        <v>2000</v>
      </c>
      <c r="AJ36" s="9"/>
      <c r="AK36" s="9">
        <v>41</v>
      </c>
      <c r="AL36" s="18" t="s">
        <v>69</v>
      </c>
      <c r="AM36" s="15">
        <v>490000</v>
      </c>
      <c r="AN36" s="15">
        <v>-318173</v>
      </c>
      <c r="AO36" s="15">
        <v>171827</v>
      </c>
      <c r="AQ36" s="9"/>
      <c r="AR36" s="9">
        <v>41</v>
      </c>
      <c r="AS36" s="18" t="s">
        <v>69</v>
      </c>
      <c r="AT36" s="15">
        <v>0</v>
      </c>
      <c r="AU36" s="15">
        <v>0</v>
      </c>
      <c r="AV36" s="15">
        <v>0</v>
      </c>
      <c r="AX36" s="9"/>
      <c r="AY36" s="9">
        <v>41</v>
      </c>
      <c r="AZ36" s="18" t="s">
        <v>69</v>
      </c>
      <c r="BA36" s="15"/>
      <c r="BB36" s="15"/>
      <c r="BC36" s="15"/>
      <c r="BE36" s="9"/>
      <c r="BF36" s="9">
        <v>41</v>
      </c>
      <c r="BG36" s="18" t="s">
        <v>69</v>
      </c>
      <c r="BH36" s="15">
        <v>1070</v>
      </c>
      <c r="BI36" s="15">
        <v>893</v>
      </c>
      <c r="BJ36" s="15">
        <v>1963</v>
      </c>
      <c r="BL36" s="9"/>
      <c r="BM36" s="9">
        <v>41</v>
      </c>
      <c r="BN36" s="18" t="s">
        <v>69</v>
      </c>
      <c r="BO36" s="15"/>
      <c r="BP36" s="15"/>
      <c r="BQ36" s="15"/>
      <c r="BS36" s="9"/>
      <c r="BT36" s="9">
        <v>41</v>
      </c>
      <c r="BU36" s="18" t="s">
        <v>69</v>
      </c>
      <c r="BV36" s="15">
        <v>28500</v>
      </c>
      <c r="BW36" s="15">
        <v>6190</v>
      </c>
      <c r="BX36" s="15">
        <v>34690</v>
      </c>
      <c r="BZ36" s="9"/>
      <c r="CA36" s="9">
        <v>41</v>
      </c>
      <c r="CB36" s="18" t="s">
        <v>69</v>
      </c>
      <c r="CC36" s="15"/>
      <c r="CD36" s="15">
        <v>30000</v>
      </c>
      <c r="CE36" s="15">
        <v>30000</v>
      </c>
      <c r="CG36" s="9"/>
      <c r="CH36" s="9">
        <v>41</v>
      </c>
      <c r="CI36" s="18" t="s">
        <v>69</v>
      </c>
      <c r="CJ36" s="15">
        <v>0</v>
      </c>
      <c r="CK36" s="15">
        <v>0</v>
      </c>
      <c r="CL36" s="15">
        <v>0</v>
      </c>
      <c r="CN36" s="9"/>
      <c r="CO36" s="9">
        <v>41</v>
      </c>
      <c r="CP36" s="18" t="s">
        <v>69</v>
      </c>
      <c r="CQ36" s="15">
        <v>3600</v>
      </c>
      <c r="CR36" s="15"/>
      <c r="CS36" s="15">
        <v>3600</v>
      </c>
      <c r="CU36" s="9"/>
      <c r="CV36" s="9">
        <v>41</v>
      </c>
      <c r="CW36" s="18" t="s">
        <v>69</v>
      </c>
      <c r="CX36" s="15">
        <v>0</v>
      </c>
      <c r="CY36" s="15">
        <v>0</v>
      </c>
      <c r="CZ36" s="15">
        <v>0</v>
      </c>
      <c r="DB36" s="9"/>
      <c r="DC36" s="9">
        <v>41</v>
      </c>
      <c r="DD36" s="18" t="s">
        <v>69</v>
      </c>
      <c r="DE36" s="15">
        <v>1713</v>
      </c>
      <c r="DF36" s="15">
        <v>5832</v>
      </c>
      <c r="DG36" s="15">
        <v>7545</v>
      </c>
      <c r="DI36" s="9"/>
      <c r="DJ36" s="9">
        <v>41</v>
      </c>
      <c r="DK36" s="18" t="s">
        <v>69</v>
      </c>
      <c r="DL36" s="139">
        <v>0</v>
      </c>
      <c r="DM36" s="139">
        <f>DN36-DL36</f>
        <v>0</v>
      </c>
      <c r="DN36" s="139"/>
      <c r="DP36" s="9"/>
      <c r="DQ36" s="9">
        <v>41</v>
      </c>
      <c r="DR36" s="18" t="s">
        <v>69</v>
      </c>
      <c r="DS36" s="15">
        <v>0</v>
      </c>
      <c r="DT36" s="15">
        <v>0</v>
      </c>
      <c r="DU36" s="15">
        <v>0</v>
      </c>
    </row>
    <row r="37" spans="1:125" ht="45" customHeight="1">
      <c r="A37" s="9"/>
      <c r="B37" s="9">
        <v>42</v>
      </c>
      <c r="C37" s="18" t="s">
        <v>70</v>
      </c>
      <c r="D37" s="15">
        <f t="shared" ref="D37:D40" si="30">+K37+R37+Y37+AF37+AM37+AT37+BA37+BH37+BO37+BV37+CC37+CJ37+CQ37+CX37+DE37+DL37+DS37</f>
        <v>21696134</v>
      </c>
      <c r="E37" s="15">
        <f t="shared" si="29"/>
        <v>-17294614</v>
      </c>
      <c r="F37" s="15">
        <f t="shared" si="29"/>
        <v>4435920</v>
      </c>
      <c r="H37" s="9"/>
      <c r="I37" s="9">
        <v>42</v>
      </c>
      <c r="J37" s="18" t="s">
        <v>70</v>
      </c>
      <c r="K37" s="15">
        <v>288770</v>
      </c>
      <c r="L37" s="15">
        <v>99988</v>
      </c>
      <c r="M37" s="15">
        <v>388758</v>
      </c>
      <c r="O37" s="9"/>
      <c r="P37" s="9">
        <v>42</v>
      </c>
      <c r="Q37" s="18" t="s">
        <v>70</v>
      </c>
      <c r="R37" s="15">
        <v>287099</v>
      </c>
      <c r="S37" s="15">
        <v>-180225</v>
      </c>
      <c r="T37" s="15">
        <v>106874</v>
      </c>
      <c r="V37" s="9"/>
      <c r="W37" s="9">
        <v>42</v>
      </c>
      <c r="X37" s="18" t="s">
        <v>70</v>
      </c>
      <c r="Y37" s="15">
        <v>1059633</v>
      </c>
      <c r="Z37" s="15">
        <v>229266</v>
      </c>
      <c r="AA37" s="15">
        <v>1288899</v>
      </c>
      <c r="AC37" s="9"/>
      <c r="AD37" s="9">
        <v>42</v>
      </c>
      <c r="AE37" s="18" t="s">
        <v>70</v>
      </c>
      <c r="AF37" s="15">
        <v>18916725</v>
      </c>
      <c r="AG37" s="15">
        <v>-18211712</v>
      </c>
      <c r="AH37" s="15">
        <v>705013</v>
      </c>
      <c r="AJ37" s="9"/>
      <c r="AK37" s="9">
        <v>42</v>
      </c>
      <c r="AL37" s="18" t="s">
        <v>70</v>
      </c>
      <c r="AM37" s="15">
        <v>98500</v>
      </c>
      <c r="AN37" s="15">
        <v>-7493</v>
      </c>
      <c r="AO37" s="15">
        <v>91007</v>
      </c>
      <c r="AQ37" s="9"/>
      <c r="AR37" s="9">
        <v>42</v>
      </c>
      <c r="AS37" s="18" t="s">
        <v>70</v>
      </c>
      <c r="AT37" s="15">
        <v>272684</v>
      </c>
      <c r="AU37" s="15">
        <v>-25000</v>
      </c>
      <c r="AV37" s="15">
        <v>247684</v>
      </c>
      <c r="AX37" s="9"/>
      <c r="AY37" s="9">
        <v>42</v>
      </c>
      <c r="AZ37" s="18" t="s">
        <v>70</v>
      </c>
      <c r="BA37" s="15">
        <v>35345</v>
      </c>
      <c r="BB37" s="15">
        <v>32000</v>
      </c>
      <c r="BC37" s="15">
        <v>67345</v>
      </c>
      <c r="BE37" s="9"/>
      <c r="BF37" s="9">
        <v>42</v>
      </c>
      <c r="BG37" s="18" t="s">
        <v>70</v>
      </c>
      <c r="BH37" s="15">
        <v>32696</v>
      </c>
      <c r="BI37" s="15">
        <v>68263</v>
      </c>
      <c r="BJ37" s="15">
        <v>100959</v>
      </c>
      <c r="BL37" s="9"/>
      <c r="BM37" s="9">
        <v>42</v>
      </c>
      <c r="BN37" s="18" t="s">
        <v>70</v>
      </c>
      <c r="BO37" s="15">
        <v>88300</v>
      </c>
      <c r="BP37" s="15">
        <v>5458</v>
      </c>
      <c r="BQ37" s="15">
        <v>93758</v>
      </c>
      <c r="BS37" s="9"/>
      <c r="BT37" s="9">
        <v>42</v>
      </c>
      <c r="BU37" s="18" t="s">
        <v>70</v>
      </c>
      <c r="BV37" s="15">
        <v>80436</v>
      </c>
      <c r="BW37" s="15">
        <v>-3847</v>
      </c>
      <c r="BX37" s="15">
        <v>76589</v>
      </c>
      <c r="BZ37" s="9"/>
      <c r="CA37" s="9">
        <v>42</v>
      </c>
      <c r="CB37" s="18" t="s">
        <v>70</v>
      </c>
      <c r="CC37" s="15">
        <v>11000</v>
      </c>
      <c r="CD37" s="15">
        <v>22624</v>
      </c>
      <c r="CE37" s="15">
        <v>33624</v>
      </c>
      <c r="CG37" s="9"/>
      <c r="CH37" s="9">
        <v>42</v>
      </c>
      <c r="CI37" s="18" t="s">
        <v>70</v>
      </c>
      <c r="CJ37" s="15">
        <v>7544</v>
      </c>
      <c r="CK37" s="15">
        <v>17410</v>
      </c>
      <c r="CL37" s="15">
        <v>24954</v>
      </c>
      <c r="CN37" s="9"/>
      <c r="CO37" s="9">
        <v>42</v>
      </c>
      <c r="CP37" s="18" t="s">
        <v>70</v>
      </c>
      <c r="CQ37" s="15">
        <v>214327</v>
      </c>
      <c r="CR37" s="15">
        <v>95500</v>
      </c>
      <c r="CS37" s="15">
        <v>344227</v>
      </c>
      <c r="CU37" s="9"/>
      <c r="CV37" s="9">
        <v>42</v>
      </c>
      <c r="CW37" s="18" t="s">
        <v>70</v>
      </c>
      <c r="CX37" s="15">
        <v>63410</v>
      </c>
      <c r="CY37" s="15">
        <v>-5920</v>
      </c>
      <c r="CZ37" s="15">
        <v>57490</v>
      </c>
      <c r="DB37" s="9"/>
      <c r="DC37" s="9">
        <v>42</v>
      </c>
      <c r="DD37" s="18" t="s">
        <v>70</v>
      </c>
      <c r="DE37" s="15">
        <v>155263</v>
      </c>
      <c r="DF37" s="15">
        <v>431263</v>
      </c>
      <c r="DG37" s="15">
        <v>586526</v>
      </c>
      <c r="DI37" s="9"/>
      <c r="DJ37" s="9">
        <v>42</v>
      </c>
      <c r="DK37" s="18" t="s">
        <v>70</v>
      </c>
      <c r="DL37" s="139">
        <v>49614</v>
      </c>
      <c r="DM37" s="139">
        <f t="shared" ref="DM37:DM40" si="31">DN37-DL37</f>
        <v>-22841</v>
      </c>
      <c r="DN37" s="139">
        <v>26773</v>
      </c>
      <c r="DP37" s="9"/>
      <c r="DQ37" s="9">
        <v>42</v>
      </c>
      <c r="DR37" s="18" t="s">
        <v>70</v>
      </c>
      <c r="DS37" s="15">
        <v>34788</v>
      </c>
      <c r="DT37" s="15">
        <v>160652</v>
      </c>
      <c r="DU37" s="15">
        <v>195440</v>
      </c>
    </row>
    <row r="38" spans="1:125" ht="34.5" customHeight="1">
      <c r="A38" s="9"/>
      <c r="B38" s="9">
        <v>43</v>
      </c>
      <c r="C38" s="18" t="s">
        <v>71</v>
      </c>
      <c r="D38" s="15">
        <f t="shared" si="30"/>
        <v>100</v>
      </c>
      <c r="E38" s="15">
        <f t="shared" si="29"/>
        <v>12000</v>
      </c>
      <c r="F38" s="15">
        <f t="shared" si="29"/>
        <v>12100</v>
      </c>
      <c r="H38" s="9"/>
      <c r="I38" s="9">
        <v>43</v>
      </c>
      <c r="J38" s="18" t="s">
        <v>71</v>
      </c>
      <c r="K38" s="15">
        <v>100</v>
      </c>
      <c r="L38" s="15">
        <v>12000</v>
      </c>
      <c r="M38" s="15">
        <v>12100</v>
      </c>
      <c r="O38" s="9"/>
      <c r="P38" s="9">
        <v>43</v>
      </c>
      <c r="Q38" s="18" t="s">
        <v>71</v>
      </c>
      <c r="R38" s="15">
        <v>0</v>
      </c>
      <c r="S38" s="15">
        <v>0</v>
      </c>
      <c r="T38" s="15">
        <v>0</v>
      </c>
      <c r="V38" s="9"/>
      <c r="W38" s="9">
        <v>43</v>
      </c>
      <c r="X38" s="18" t="s">
        <v>71</v>
      </c>
      <c r="Y38" s="15">
        <v>0</v>
      </c>
      <c r="Z38" s="15">
        <v>0</v>
      </c>
      <c r="AA38" s="15">
        <v>0</v>
      </c>
      <c r="AC38" s="9"/>
      <c r="AD38" s="9">
        <v>43</v>
      </c>
      <c r="AE38" s="18" t="s">
        <v>71</v>
      </c>
      <c r="AF38" s="15">
        <v>0</v>
      </c>
      <c r="AG38" s="15">
        <v>0</v>
      </c>
      <c r="AH38" s="15">
        <v>0</v>
      </c>
      <c r="AJ38" s="9"/>
      <c r="AK38" s="9">
        <v>43</v>
      </c>
      <c r="AL38" s="18" t="s">
        <v>71</v>
      </c>
      <c r="AM38" s="15"/>
      <c r="AN38" s="15"/>
      <c r="AO38" s="15"/>
      <c r="AQ38" s="9"/>
      <c r="AR38" s="9">
        <v>43</v>
      </c>
      <c r="AS38" s="18" t="s">
        <v>71</v>
      </c>
      <c r="AT38" s="15">
        <v>0</v>
      </c>
      <c r="AU38" s="15">
        <v>0</v>
      </c>
      <c r="AV38" s="15">
        <v>0</v>
      </c>
      <c r="AX38" s="9"/>
      <c r="AY38" s="9">
        <v>43</v>
      </c>
      <c r="AZ38" s="18" t="s">
        <v>71</v>
      </c>
      <c r="BA38" s="15"/>
      <c r="BB38" s="15"/>
      <c r="BC38" s="15"/>
      <c r="BE38" s="9"/>
      <c r="BF38" s="9">
        <v>43</v>
      </c>
      <c r="BG38" s="18" t="s">
        <v>71</v>
      </c>
      <c r="BH38" s="15"/>
      <c r="BI38" s="15"/>
      <c r="BJ38" s="15"/>
      <c r="BL38" s="9"/>
      <c r="BM38" s="9">
        <v>43</v>
      </c>
      <c r="BN38" s="18" t="s">
        <v>71</v>
      </c>
      <c r="BO38" s="15"/>
      <c r="BP38" s="15"/>
      <c r="BQ38" s="15"/>
      <c r="BS38" s="9"/>
      <c r="BT38" s="9">
        <v>43</v>
      </c>
      <c r="BU38" s="18" t="s">
        <v>71</v>
      </c>
      <c r="BV38" s="15">
        <v>0</v>
      </c>
      <c r="BW38" s="15">
        <v>0</v>
      </c>
      <c r="BX38" s="15">
        <v>0</v>
      </c>
      <c r="BZ38" s="9"/>
      <c r="CA38" s="9">
        <v>43</v>
      </c>
      <c r="CB38" s="18" t="s">
        <v>71</v>
      </c>
      <c r="CC38" s="15"/>
      <c r="CD38" s="15"/>
      <c r="CE38" s="15"/>
      <c r="CG38" s="9"/>
      <c r="CH38" s="9">
        <v>43</v>
      </c>
      <c r="CI38" s="18" t="s">
        <v>71</v>
      </c>
      <c r="CJ38" s="15">
        <v>0</v>
      </c>
      <c r="CK38" s="15">
        <v>0</v>
      </c>
      <c r="CL38" s="15">
        <v>0</v>
      </c>
      <c r="CN38" s="9"/>
      <c r="CO38" s="9">
        <v>43</v>
      </c>
      <c r="CP38" s="18" t="s">
        <v>71</v>
      </c>
      <c r="CQ38" s="15"/>
      <c r="CR38" s="15"/>
      <c r="CS38" s="15"/>
      <c r="CU38" s="9"/>
      <c r="CV38" s="9">
        <v>43</v>
      </c>
      <c r="CW38" s="18" t="s">
        <v>71</v>
      </c>
      <c r="CX38" s="15">
        <v>0</v>
      </c>
      <c r="CY38" s="15">
        <v>0</v>
      </c>
      <c r="CZ38" s="15">
        <v>0</v>
      </c>
      <c r="DB38" s="9"/>
      <c r="DC38" s="9">
        <v>43</v>
      </c>
      <c r="DD38" s="18" t="s">
        <v>71</v>
      </c>
      <c r="DE38" s="15">
        <v>0</v>
      </c>
      <c r="DF38" s="15">
        <v>0</v>
      </c>
      <c r="DG38" s="15">
        <v>0</v>
      </c>
      <c r="DI38" s="9"/>
      <c r="DJ38" s="9">
        <v>43</v>
      </c>
      <c r="DK38" s="18" t="s">
        <v>71</v>
      </c>
      <c r="DL38" s="139">
        <v>0</v>
      </c>
      <c r="DM38" s="139">
        <f t="shared" si="31"/>
        <v>0</v>
      </c>
      <c r="DN38" s="139">
        <v>0</v>
      </c>
      <c r="DP38" s="9"/>
      <c r="DQ38" s="9">
        <v>43</v>
      </c>
      <c r="DR38" s="18" t="s">
        <v>71</v>
      </c>
      <c r="DS38" s="15">
        <v>0</v>
      </c>
      <c r="DT38" s="15">
        <v>0</v>
      </c>
      <c r="DU38" s="15">
        <v>0</v>
      </c>
    </row>
    <row r="39" spans="1:125" ht="42.75" customHeight="1">
      <c r="A39" s="9"/>
      <c r="B39" s="9">
        <v>44</v>
      </c>
      <c r="C39" s="18" t="s">
        <v>72</v>
      </c>
      <c r="D39" s="15">
        <f t="shared" si="30"/>
        <v>0</v>
      </c>
      <c r="E39" s="15">
        <f t="shared" si="29"/>
        <v>0</v>
      </c>
      <c r="F39" s="15">
        <f t="shared" si="29"/>
        <v>0</v>
      </c>
      <c r="H39" s="9"/>
      <c r="I39" s="9">
        <v>44</v>
      </c>
      <c r="J39" s="18" t="s">
        <v>72</v>
      </c>
      <c r="K39" s="15">
        <v>0</v>
      </c>
      <c r="L39" s="15">
        <v>0</v>
      </c>
      <c r="M39" s="15">
        <v>0</v>
      </c>
      <c r="O39" s="9"/>
      <c r="P39" s="9">
        <v>44</v>
      </c>
      <c r="Q39" s="18" t="s">
        <v>72</v>
      </c>
      <c r="R39" s="15">
        <v>0</v>
      </c>
      <c r="S39" s="15">
        <v>0</v>
      </c>
      <c r="T39" s="15">
        <v>0</v>
      </c>
      <c r="V39" s="9"/>
      <c r="W39" s="9">
        <v>44</v>
      </c>
      <c r="X39" s="18" t="s">
        <v>72</v>
      </c>
      <c r="Y39" s="15">
        <v>0</v>
      </c>
      <c r="Z39" s="15">
        <v>0</v>
      </c>
      <c r="AA39" s="15">
        <v>0</v>
      </c>
      <c r="AC39" s="9"/>
      <c r="AD39" s="9">
        <v>44</v>
      </c>
      <c r="AE39" s="18" t="s">
        <v>72</v>
      </c>
      <c r="AF39" s="15">
        <v>0</v>
      </c>
      <c r="AG39" s="15">
        <v>0</v>
      </c>
      <c r="AH39" s="15">
        <v>0</v>
      </c>
      <c r="AJ39" s="9"/>
      <c r="AK39" s="9">
        <v>44</v>
      </c>
      <c r="AL39" s="18" t="s">
        <v>72</v>
      </c>
      <c r="AM39" s="15"/>
      <c r="AN39" s="15"/>
      <c r="AO39" s="15"/>
      <c r="AQ39" s="9"/>
      <c r="AR39" s="9">
        <v>44</v>
      </c>
      <c r="AS39" s="18" t="s">
        <v>72</v>
      </c>
      <c r="AT39" s="15">
        <v>0</v>
      </c>
      <c r="AU39" s="15">
        <v>0</v>
      </c>
      <c r="AV39" s="15">
        <v>0</v>
      </c>
      <c r="AX39" s="9"/>
      <c r="AY39" s="9">
        <v>44</v>
      </c>
      <c r="AZ39" s="18" t="s">
        <v>72</v>
      </c>
      <c r="BA39" s="15"/>
      <c r="BB39" s="15"/>
      <c r="BC39" s="15"/>
      <c r="BE39" s="9"/>
      <c r="BF39" s="9">
        <v>44</v>
      </c>
      <c r="BG39" s="18" t="s">
        <v>72</v>
      </c>
      <c r="BH39" s="15"/>
      <c r="BI39" s="15"/>
      <c r="BJ39" s="15"/>
      <c r="BL39" s="9"/>
      <c r="BM39" s="9">
        <v>44</v>
      </c>
      <c r="BN39" s="18" t="s">
        <v>72</v>
      </c>
      <c r="BO39" s="15"/>
      <c r="BP39" s="15"/>
      <c r="BQ39" s="15"/>
      <c r="BS39" s="9"/>
      <c r="BT39" s="9">
        <v>44</v>
      </c>
      <c r="BU39" s="18" t="s">
        <v>72</v>
      </c>
      <c r="BV39" s="15">
        <v>0</v>
      </c>
      <c r="BW39" s="15">
        <v>0</v>
      </c>
      <c r="BX39" s="15">
        <v>0</v>
      </c>
      <c r="BZ39" s="9"/>
      <c r="CA39" s="9">
        <v>44</v>
      </c>
      <c r="CB39" s="18" t="s">
        <v>72</v>
      </c>
      <c r="CC39" s="15"/>
      <c r="CD39" s="15"/>
      <c r="CE39" s="15"/>
      <c r="CG39" s="9"/>
      <c r="CH39" s="9">
        <v>44</v>
      </c>
      <c r="CI39" s="18" t="s">
        <v>72</v>
      </c>
      <c r="CJ39" s="15">
        <v>0</v>
      </c>
      <c r="CK39" s="15">
        <v>0</v>
      </c>
      <c r="CL39" s="15">
        <v>0</v>
      </c>
      <c r="CN39" s="9"/>
      <c r="CO39" s="9">
        <v>44</v>
      </c>
      <c r="CP39" s="18" t="s">
        <v>72</v>
      </c>
      <c r="CQ39" s="15"/>
      <c r="CR39" s="15"/>
      <c r="CS39" s="15"/>
      <c r="CU39" s="9"/>
      <c r="CV39" s="9">
        <v>44</v>
      </c>
      <c r="CW39" s="18" t="s">
        <v>72</v>
      </c>
      <c r="CX39" s="15">
        <v>0</v>
      </c>
      <c r="CY39" s="15">
        <v>0</v>
      </c>
      <c r="CZ39" s="15">
        <v>0</v>
      </c>
      <c r="DB39" s="9"/>
      <c r="DC39" s="9">
        <v>44</v>
      </c>
      <c r="DD39" s="18" t="s">
        <v>72</v>
      </c>
      <c r="DE39" s="15">
        <v>0</v>
      </c>
      <c r="DF39" s="15">
        <v>0</v>
      </c>
      <c r="DG39" s="15">
        <v>0</v>
      </c>
      <c r="DI39" s="9"/>
      <c r="DJ39" s="9">
        <v>44</v>
      </c>
      <c r="DK39" s="18" t="s">
        <v>72</v>
      </c>
      <c r="DL39" s="139">
        <v>0</v>
      </c>
      <c r="DM39" s="139">
        <f t="shared" si="31"/>
        <v>0</v>
      </c>
      <c r="DN39" s="139">
        <v>0</v>
      </c>
      <c r="DP39" s="9"/>
      <c r="DQ39" s="9">
        <v>44</v>
      </c>
      <c r="DR39" s="18" t="s">
        <v>72</v>
      </c>
      <c r="DS39" s="15">
        <v>0</v>
      </c>
      <c r="DT39" s="15">
        <v>0</v>
      </c>
      <c r="DU39" s="15">
        <v>0</v>
      </c>
    </row>
    <row r="40" spans="1:125" ht="48.75" customHeight="1">
      <c r="A40" s="9"/>
      <c r="B40" s="9">
        <v>45</v>
      </c>
      <c r="C40" s="18" t="s">
        <v>73</v>
      </c>
      <c r="D40" s="15">
        <f t="shared" si="30"/>
        <v>1383828</v>
      </c>
      <c r="E40" s="15">
        <f t="shared" si="29"/>
        <v>795461</v>
      </c>
      <c r="F40" s="15">
        <f t="shared" si="29"/>
        <v>2179289</v>
      </c>
      <c r="H40" s="9"/>
      <c r="I40" s="9">
        <v>45</v>
      </c>
      <c r="J40" s="18" t="s">
        <v>73</v>
      </c>
      <c r="K40" s="15">
        <v>15000</v>
      </c>
      <c r="L40" s="15">
        <v>0</v>
      </c>
      <c r="M40" s="15">
        <v>15000</v>
      </c>
      <c r="O40" s="9"/>
      <c r="P40" s="9">
        <v>45</v>
      </c>
      <c r="Q40" s="18" t="s">
        <v>73</v>
      </c>
      <c r="R40" s="15">
        <v>0</v>
      </c>
      <c r="S40" s="15">
        <v>5000</v>
      </c>
      <c r="T40" s="15">
        <v>5000</v>
      </c>
      <c r="V40" s="9"/>
      <c r="W40" s="9">
        <v>45</v>
      </c>
      <c r="X40" s="18" t="s">
        <v>73</v>
      </c>
      <c r="Y40" s="15">
        <v>50000</v>
      </c>
      <c r="Z40" s="15">
        <v>213680</v>
      </c>
      <c r="AA40" s="15">
        <v>263680</v>
      </c>
      <c r="AC40" s="9"/>
      <c r="AD40" s="9">
        <v>45</v>
      </c>
      <c r="AE40" s="18" t="s">
        <v>73</v>
      </c>
      <c r="AF40" s="15">
        <v>0</v>
      </c>
      <c r="AG40" s="15">
        <v>0</v>
      </c>
      <c r="AH40" s="15">
        <v>0</v>
      </c>
      <c r="AJ40" s="9"/>
      <c r="AK40" s="9">
        <v>45</v>
      </c>
      <c r="AL40" s="18" t="s">
        <v>73</v>
      </c>
      <c r="AM40" s="15">
        <v>25000</v>
      </c>
      <c r="AN40" s="15">
        <v>-15000</v>
      </c>
      <c r="AO40" s="15">
        <v>10000</v>
      </c>
      <c r="AQ40" s="9"/>
      <c r="AR40" s="9">
        <v>45</v>
      </c>
      <c r="AS40" s="18" t="s">
        <v>73</v>
      </c>
      <c r="AT40" s="15">
        <v>976828</v>
      </c>
      <c r="AU40" s="15">
        <v>192663</v>
      </c>
      <c r="AV40" s="15">
        <v>1169491</v>
      </c>
      <c r="AX40" s="9"/>
      <c r="AY40" s="9">
        <v>45</v>
      </c>
      <c r="AZ40" s="18" t="s">
        <v>73</v>
      </c>
      <c r="BA40" s="15"/>
      <c r="BB40" s="15"/>
      <c r="BC40" s="15"/>
      <c r="BE40" s="9"/>
      <c r="BF40" s="9">
        <v>45</v>
      </c>
      <c r="BG40" s="18" t="s">
        <v>73</v>
      </c>
      <c r="BH40" s="15"/>
      <c r="BI40" s="15">
        <v>15392</v>
      </c>
      <c r="BJ40" s="15">
        <v>15392</v>
      </c>
      <c r="BL40" s="9"/>
      <c r="BM40" s="9">
        <v>45</v>
      </c>
      <c r="BN40" s="18" t="s">
        <v>73</v>
      </c>
      <c r="BO40" s="15"/>
      <c r="BP40" s="15"/>
      <c r="BQ40" s="15"/>
      <c r="BS40" s="9"/>
      <c r="BT40" s="9">
        <v>45</v>
      </c>
      <c r="BU40" s="18" t="s">
        <v>73</v>
      </c>
      <c r="BV40" s="15">
        <v>0</v>
      </c>
      <c r="BW40" s="15">
        <v>0</v>
      </c>
      <c r="BX40" s="15">
        <v>0</v>
      </c>
      <c r="BZ40" s="9"/>
      <c r="CA40" s="9">
        <v>45</v>
      </c>
      <c r="CB40" s="18" t="s">
        <v>73</v>
      </c>
      <c r="CC40" s="15"/>
      <c r="CD40" s="15"/>
      <c r="CE40" s="15"/>
      <c r="CG40" s="9"/>
      <c r="CH40" s="9">
        <v>45</v>
      </c>
      <c r="CI40" s="18" t="s">
        <v>73</v>
      </c>
      <c r="CJ40" s="15">
        <v>0</v>
      </c>
      <c r="CK40" s="15">
        <v>0</v>
      </c>
      <c r="CL40" s="15">
        <v>0</v>
      </c>
      <c r="CN40" s="9"/>
      <c r="CO40" s="9">
        <v>45</v>
      </c>
      <c r="CP40" s="18" t="s">
        <v>73</v>
      </c>
      <c r="CQ40" s="15">
        <v>220000</v>
      </c>
      <c r="CR40" s="15">
        <v>-170000</v>
      </c>
      <c r="CS40" s="15">
        <v>50000</v>
      </c>
      <c r="CU40" s="9"/>
      <c r="CV40" s="9">
        <v>45</v>
      </c>
      <c r="CW40" s="18" t="s">
        <v>73</v>
      </c>
      <c r="CX40" s="15">
        <v>0</v>
      </c>
      <c r="CY40" s="15">
        <v>0</v>
      </c>
      <c r="CZ40" s="15">
        <v>0</v>
      </c>
      <c r="DB40" s="9"/>
      <c r="DC40" s="9">
        <v>45</v>
      </c>
      <c r="DD40" s="18" t="s">
        <v>73</v>
      </c>
      <c r="DE40" s="15">
        <v>0</v>
      </c>
      <c r="DF40" s="15">
        <v>0</v>
      </c>
      <c r="DG40" s="15">
        <v>0</v>
      </c>
      <c r="DI40" s="9"/>
      <c r="DJ40" s="9">
        <v>45</v>
      </c>
      <c r="DK40" s="18" t="s">
        <v>73</v>
      </c>
      <c r="DL40" s="139">
        <v>50000</v>
      </c>
      <c r="DM40" s="139">
        <f t="shared" si="31"/>
        <v>-47250</v>
      </c>
      <c r="DN40" s="139">
        <v>2750</v>
      </c>
      <c r="DP40" s="9"/>
      <c r="DQ40" s="9">
        <v>45</v>
      </c>
      <c r="DR40" s="18" t="s">
        <v>73</v>
      </c>
      <c r="DS40" s="15">
        <v>47000</v>
      </c>
      <c r="DT40" s="15">
        <v>600976</v>
      </c>
      <c r="DU40" s="15">
        <v>647976</v>
      </c>
    </row>
    <row r="41" spans="1:125">
      <c r="A41" s="13"/>
      <c r="B41" s="13"/>
      <c r="C41" s="13"/>
      <c r="D41" s="13"/>
      <c r="E41" s="13"/>
      <c r="F41" s="13"/>
    </row>
  </sheetData>
  <mergeCells count="75">
    <mergeCell ref="DI8:DK8"/>
    <mergeCell ref="DI9:DK9"/>
    <mergeCell ref="DI24:DK24"/>
    <mergeCell ref="DI25:DK25"/>
    <mergeCell ref="DP8:DR8"/>
    <mergeCell ref="DP9:DR9"/>
    <mergeCell ref="DP24:DR24"/>
    <mergeCell ref="DP25:DR25"/>
    <mergeCell ref="CU8:CW8"/>
    <mergeCell ref="CU9:CW9"/>
    <mergeCell ref="CU24:CW24"/>
    <mergeCell ref="CU25:CW25"/>
    <mergeCell ref="DB8:DD8"/>
    <mergeCell ref="DB9:DD9"/>
    <mergeCell ref="DB24:DD24"/>
    <mergeCell ref="DB25:DD25"/>
    <mergeCell ref="CG8:CI8"/>
    <mergeCell ref="CG9:CI9"/>
    <mergeCell ref="CG24:CI24"/>
    <mergeCell ref="CG25:CI25"/>
    <mergeCell ref="CN8:CP8"/>
    <mergeCell ref="CN9:CP9"/>
    <mergeCell ref="CN24:CP24"/>
    <mergeCell ref="CN25:CP25"/>
    <mergeCell ref="BS8:BU8"/>
    <mergeCell ref="BS9:BU9"/>
    <mergeCell ref="BS24:BU24"/>
    <mergeCell ref="BS25:BU25"/>
    <mergeCell ref="BZ8:CB8"/>
    <mergeCell ref="BZ9:CB9"/>
    <mergeCell ref="BZ24:CB24"/>
    <mergeCell ref="BZ25:CB25"/>
    <mergeCell ref="BE8:BG8"/>
    <mergeCell ref="BE9:BG9"/>
    <mergeCell ref="BE24:BG24"/>
    <mergeCell ref="BE25:BG25"/>
    <mergeCell ref="BL8:BN8"/>
    <mergeCell ref="BL9:BN9"/>
    <mergeCell ref="BL24:BN24"/>
    <mergeCell ref="BL25:BN25"/>
    <mergeCell ref="AQ8:AS8"/>
    <mergeCell ref="AQ9:AS9"/>
    <mergeCell ref="AQ24:AS24"/>
    <mergeCell ref="AQ25:AS25"/>
    <mergeCell ref="AX8:AZ8"/>
    <mergeCell ref="AX9:AZ9"/>
    <mergeCell ref="AX24:AZ24"/>
    <mergeCell ref="AX25:AZ25"/>
    <mergeCell ref="AJ8:AL8"/>
    <mergeCell ref="AJ9:AL9"/>
    <mergeCell ref="AJ24:AL24"/>
    <mergeCell ref="AJ25:AL25"/>
    <mergeCell ref="V8:X8"/>
    <mergeCell ref="V9:X9"/>
    <mergeCell ref="V24:X24"/>
    <mergeCell ref="V25:X25"/>
    <mergeCell ref="AC8:AE8"/>
    <mergeCell ref="AC9:AE9"/>
    <mergeCell ref="AC24:AE24"/>
    <mergeCell ref="AC25:AE25"/>
    <mergeCell ref="O8:Q8"/>
    <mergeCell ref="O9:Q9"/>
    <mergeCell ref="O24:Q24"/>
    <mergeCell ref="O25:Q25"/>
    <mergeCell ref="A2:F2"/>
    <mergeCell ref="A4:F4"/>
    <mergeCell ref="A6:F6"/>
    <mergeCell ref="A8:C8"/>
    <mergeCell ref="A9:C9"/>
    <mergeCell ref="A24:C24"/>
    <mergeCell ref="A25:C25"/>
    <mergeCell ref="H8:J8"/>
    <mergeCell ref="H9:J9"/>
    <mergeCell ref="H24:J24"/>
    <mergeCell ref="H25:J25"/>
  </mergeCell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8430B-1846-4F7B-AF81-B86CBC96008F}">
  <sheetPr>
    <pageSetUpPr fitToPage="1"/>
  </sheetPr>
  <dimension ref="A1:DC56"/>
  <sheetViews>
    <sheetView tabSelected="1" topLeftCell="A28" zoomScale="70" zoomScaleNormal="70" workbookViewId="0">
      <selection activeCell="F49" sqref="F49"/>
    </sheetView>
  </sheetViews>
  <sheetFormatPr defaultRowHeight="15"/>
  <cols>
    <col min="2" max="2" width="26.28515625" customWidth="1"/>
    <col min="3" max="3" width="16.28515625" customWidth="1"/>
    <col min="4" max="4" width="15.85546875" customWidth="1"/>
    <col min="5" max="5" width="17" customWidth="1"/>
    <col min="8" max="8" width="31.42578125" customWidth="1"/>
    <col min="9" max="9" width="19.5703125" customWidth="1"/>
    <col min="10" max="10" width="20.28515625" customWidth="1"/>
    <col min="11" max="11" width="15.42578125" customWidth="1"/>
    <col min="13" max="13" width="9.28515625" customWidth="1"/>
    <col min="14" max="14" width="35.28515625" customWidth="1"/>
    <col min="15" max="15" width="15.28515625" customWidth="1"/>
    <col min="16" max="16" width="15.5703125" customWidth="1"/>
    <col min="17" max="17" width="15" customWidth="1"/>
    <col min="20" max="20" width="13" customWidth="1"/>
    <col min="21" max="21" width="11.140625" customWidth="1"/>
    <col min="22" max="22" width="13.85546875" customWidth="1"/>
    <col min="23" max="23" width="13.42578125" customWidth="1"/>
    <col min="27" max="27" width="20.5703125" customWidth="1"/>
    <col min="28" max="28" width="15.7109375" customWidth="1"/>
    <col min="29" max="29" width="15.85546875" customWidth="1"/>
    <col min="33" max="33" width="11.85546875" customWidth="1"/>
    <col min="35" max="35" width="14.7109375" customWidth="1"/>
    <col min="39" max="39" width="11.140625" customWidth="1"/>
    <col min="41" max="41" width="10.42578125" customWidth="1"/>
    <col min="45" max="45" width="11.5703125" customWidth="1"/>
    <col min="46" max="46" width="11.42578125" customWidth="1"/>
    <col min="47" max="47" width="11" customWidth="1"/>
    <col min="51" max="51" width="11.42578125" customWidth="1"/>
    <col min="52" max="52" width="11.140625" customWidth="1"/>
    <col min="53" max="53" width="12.140625" customWidth="1"/>
    <col min="57" max="57" width="11" customWidth="1"/>
    <col min="59" max="59" width="13" customWidth="1"/>
    <col min="63" max="64" width="11" customWidth="1"/>
    <col min="65" max="65" width="11.140625" customWidth="1"/>
    <col min="69" max="69" width="10.42578125" customWidth="1"/>
    <col min="70" max="70" width="10" customWidth="1"/>
    <col min="71" max="71" width="11.140625" customWidth="1"/>
    <col min="75" max="75" width="10.7109375" customWidth="1"/>
    <col min="77" max="77" width="11.5703125" customWidth="1"/>
    <col min="81" max="82" width="11.42578125" customWidth="1"/>
    <col min="83" max="83" width="11.85546875" customWidth="1"/>
    <col min="87" max="87" width="10.42578125" customWidth="1"/>
    <col min="89" max="89" width="11.42578125" customWidth="1"/>
    <col min="93" max="94" width="11" customWidth="1"/>
    <col min="95" max="95" width="11.42578125" customWidth="1"/>
    <col min="99" max="99" width="10.5703125" customWidth="1"/>
    <col min="101" max="101" width="11" customWidth="1"/>
    <col min="105" max="105" width="10.7109375" customWidth="1"/>
    <col min="106" max="106" width="11.85546875" customWidth="1"/>
    <col min="107" max="107" width="10.5703125" customWidth="1"/>
  </cols>
  <sheetData>
    <row r="1" spans="1:107" ht="18.75">
      <c r="A1" s="19"/>
      <c r="B1" s="165" t="s">
        <v>74</v>
      </c>
      <c r="C1" s="165"/>
      <c r="D1" s="165"/>
      <c r="E1" s="165"/>
      <c r="G1" t="s">
        <v>116</v>
      </c>
      <c r="M1" t="s">
        <v>100</v>
      </c>
      <c r="S1" t="s">
        <v>101</v>
      </c>
      <c r="Y1" t="s">
        <v>102</v>
      </c>
      <c r="AE1" t="s">
        <v>103</v>
      </c>
      <c r="AK1" t="s">
        <v>104</v>
      </c>
      <c r="AQ1" t="s">
        <v>105</v>
      </c>
      <c r="AW1" t="s">
        <v>106</v>
      </c>
      <c r="BC1" t="s">
        <v>107</v>
      </c>
      <c r="BI1" t="s">
        <v>108</v>
      </c>
      <c r="BO1" t="s">
        <v>109</v>
      </c>
      <c r="BU1" t="s">
        <v>110</v>
      </c>
      <c r="CA1" t="s">
        <v>111</v>
      </c>
      <c r="CG1" t="s">
        <v>112</v>
      </c>
      <c r="CM1" t="s">
        <v>113</v>
      </c>
      <c r="CS1" t="s">
        <v>114</v>
      </c>
      <c r="CY1" t="s">
        <v>115</v>
      </c>
    </row>
    <row r="2" spans="1:107">
      <c r="A2" s="13"/>
      <c r="B2" s="2"/>
      <c r="C2" s="2"/>
      <c r="D2" s="2"/>
      <c r="E2" s="2"/>
      <c r="H2">
        <v>0</v>
      </c>
    </row>
    <row r="3" spans="1:107" ht="60">
      <c r="A3" s="151"/>
      <c r="B3" s="21" t="s">
        <v>34</v>
      </c>
      <c r="C3" s="3" t="s">
        <v>35</v>
      </c>
      <c r="D3" s="3" t="s">
        <v>13</v>
      </c>
      <c r="E3" s="3" t="s">
        <v>14</v>
      </c>
      <c r="G3" s="20"/>
      <c r="H3" s="21" t="s">
        <v>34</v>
      </c>
      <c r="I3" s="3" t="s">
        <v>35</v>
      </c>
      <c r="J3" s="3" t="s">
        <v>13</v>
      </c>
      <c r="K3" s="3" t="s">
        <v>14</v>
      </c>
      <c r="M3" s="20"/>
      <c r="N3" s="21" t="s">
        <v>34</v>
      </c>
      <c r="O3" s="3" t="s">
        <v>35</v>
      </c>
      <c r="P3" s="3" t="s">
        <v>13</v>
      </c>
      <c r="Q3" s="3" t="s">
        <v>14</v>
      </c>
      <c r="S3" s="20"/>
      <c r="T3" s="21" t="s">
        <v>34</v>
      </c>
      <c r="U3" s="3" t="s">
        <v>35</v>
      </c>
      <c r="V3" s="3" t="s">
        <v>13</v>
      </c>
      <c r="W3" s="3" t="s">
        <v>14</v>
      </c>
      <c r="Y3" s="20"/>
      <c r="Z3" s="21" t="s">
        <v>34</v>
      </c>
      <c r="AA3" s="3" t="s">
        <v>35</v>
      </c>
      <c r="AB3" s="3" t="s">
        <v>13</v>
      </c>
      <c r="AC3" s="3" t="s">
        <v>14</v>
      </c>
      <c r="AE3" s="20"/>
      <c r="AF3" s="21" t="s">
        <v>34</v>
      </c>
      <c r="AG3" s="3" t="s">
        <v>35</v>
      </c>
      <c r="AH3" s="3" t="s">
        <v>13</v>
      </c>
      <c r="AI3" s="3" t="s">
        <v>14</v>
      </c>
      <c r="AK3" s="20"/>
      <c r="AL3" s="21" t="s">
        <v>34</v>
      </c>
      <c r="AM3" s="3" t="s">
        <v>35</v>
      </c>
      <c r="AN3" s="3" t="s">
        <v>13</v>
      </c>
      <c r="AO3" s="3" t="s">
        <v>14</v>
      </c>
      <c r="AQ3" s="20"/>
      <c r="AR3" s="21" t="s">
        <v>34</v>
      </c>
      <c r="AS3" s="3" t="s">
        <v>35</v>
      </c>
      <c r="AT3" s="3" t="s">
        <v>13</v>
      </c>
      <c r="AU3" s="3" t="s">
        <v>14</v>
      </c>
      <c r="AW3" s="20"/>
      <c r="AX3" s="21" t="s">
        <v>34</v>
      </c>
      <c r="AY3" s="3" t="s">
        <v>35</v>
      </c>
      <c r="AZ3" s="3" t="s">
        <v>13</v>
      </c>
      <c r="BA3" s="3" t="s">
        <v>14</v>
      </c>
      <c r="BC3" s="20"/>
      <c r="BD3" s="21" t="s">
        <v>34</v>
      </c>
      <c r="BE3" s="3" t="s">
        <v>35</v>
      </c>
      <c r="BF3" s="3" t="s">
        <v>13</v>
      </c>
      <c r="BG3" s="3" t="s">
        <v>14</v>
      </c>
      <c r="BI3" s="20"/>
      <c r="BJ3" s="21" t="s">
        <v>34</v>
      </c>
      <c r="BK3" s="3" t="s">
        <v>35</v>
      </c>
      <c r="BL3" s="3" t="s">
        <v>13</v>
      </c>
      <c r="BM3" s="3" t="s">
        <v>14</v>
      </c>
      <c r="BO3" s="20"/>
      <c r="BP3" s="21" t="s">
        <v>34</v>
      </c>
      <c r="BQ3" s="3" t="s">
        <v>35</v>
      </c>
      <c r="BR3" s="3" t="s">
        <v>13</v>
      </c>
      <c r="BS3" s="3" t="s">
        <v>14</v>
      </c>
      <c r="BU3" s="20"/>
      <c r="BV3" s="21" t="s">
        <v>34</v>
      </c>
      <c r="BW3" s="3" t="s">
        <v>35</v>
      </c>
      <c r="BX3" s="3" t="s">
        <v>13</v>
      </c>
      <c r="BY3" s="3" t="s">
        <v>14</v>
      </c>
      <c r="CA3" s="20"/>
      <c r="CB3" s="21" t="s">
        <v>34</v>
      </c>
      <c r="CC3" s="3" t="s">
        <v>35</v>
      </c>
      <c r="CD3" s="3" t="s">
        <v>13</v>
      </c>
      <c r="CE3" s="3" t="s">
        <v>14</v>
      </c>
      <c r="CG3" s="20"/>
      <c r="CH3" s="21" t="s">
        <v>34</v>
      </c>
      <c r="CI3" s="3" t="s">
        <v>35</v>
      </c>
      <c r="CJ3" s="3" t="s">
        <v>13</v>
      </c>
      <c r="CK3" s="3" t="s">
        <v>14</v>
      </c>
      <c r="CM3" s="20"/>
      <c r="CN3" s="21" t="s">
        <v>34</v>
      </c>
      <c r="CO3" s="3" t="s">
        <v>35</v>
      </c>
      <c r="CP3" s="3" t="s">
        <v>13</v>
      </c>
      <c r="CQ3" s="3" t="s">
        <v>14</v>
      </c>
      <c r="CS3" s="20"/>
      <c r="CT3" s="21" t="s">
        <v>34</v>
      </c>
      <c r="CU3" s="3" t="s">
        <v>35</v>
      </c>
      <c r="CV3" s="3" t="s">
        <v>13</v>
      </c>
      <c r="CW3" s="3" t="s">
        <v>14</v>
      </c>
      <c r="CY3" s="20"/>
      <c r="CZ3" s="21" t="s">
        <v>34</v>
      </c>
      <c r="DA3" s="3" t="s">
        <v>35</v>
      </c>
      <c r="DB3" s="3" t="s">
        <v>13</v>
      </c>
      <c r="DC3" s="3" t="s">
        <v>14</v>
      </c>
    </row>
    <row r="4" spans="1:107">
      <c r="A4" s="151"/>
      <c r="B4" s="22">
        <v>1</v>
      </c>
      <c r="C4" s="4">
        <v>4</v>
      </c>
      <c r="D4" s="4">
        <v>5</v>
      </c>
      <c r="E4" s="4">
        <v>6</v>
      </c>
      <c r="G4" s="20"/>
      <c r="H4" s="22">
        <v>1</v>
      </c>
      <c r="I4" s="4">
        <v>4</v>
      </c>
      <c r="J4" s="4">
        <v>5</v>
      </c>
      <c r="K4" s="4">
        <v>6</v>
      </c>
      <c r="M4" s="20"/>
      <c r="N4" s="22">
        <v>1</v>
      </c>
      <c r="O4" s="4">
        <v>4</v>
      </c>
      <c r="P4" s="4">
        <v>5</v>
      </c>
      <c r="Q4" s="4">
        <v>6</v>
      </c>
      <c r="S4" s="20"/>
      <c r="T4" s="22">
        <v>1</v>
      </c>
      <c r="U4" s="4">
        <v>4</v>
      </c>
      <c r="V4" s="4">
        <v>5</v>
      </c>
      <c r="W4" s="4">
        <v>6</v>
      </c>
      <c r="Y4" s="20"/>
      <c r="Z4" s="22">
        <v>1</v>
      </c>
      <c r="AA4" s="4">
        <v>4</v>
      </c>
      <c r="AB4" s="4">
        <v>5</v>
      </c>
      <c r="AC4" s="4">
        <v>6</v>
      </c>
      <c r="AE4" s="20"/>
      <c r="AF4" s="22">
        <v>1</v>
      </c>
      <c r="AG4" s="4">
        <v>4</v>
      </c>
      <c r="AH4" s="4">
        <v>5</v>
      </c>
      <c r="AI4" s="4">
        <v>6</v>
      </c>
      <c r="AK4" s="20"/>
      <c r="AL4" s="22">
        <v>1</v>
      </c>
      <c r="AM4" s="4">
        <v>4</v>
      </c>
      <c r="AN4" s="4">
        <v>5</v>
      </c>
      <c r="AO4" s="4">
        <v>6</v>
      </c>
      <c r="AQ4" s="20"/>
      <c r="AR4" s="22">
        <v>1</v>
      </c>
      <c r="AS4" s="4">
        <v>4</v>
      </c>
      <c r="AT4" s="4">
        <v>5</v>
      </c>
      <c r="AU4" s="4">
        <v>6</v>
      </c>
      <c r="AW4" s="20"/>
      <c r="AX4" s="22">
        <v>1</v>
      </c>
      <c r="AY4" s="4">
        <v>4</v>
      </c>
      <c r="AZ4" s="4">
        <v>5</v>
      </c>
      <c r="BA4" s="4">
        <v>6</v>
      </c>
      <c r="BC4" s="20"/>
      <c r="BD4" s="22">
        <v>1</v>
      </c>
      <c r="BE4" s="4">
        <v>4</v>
      </c>
      <c r="BF4" s="4">
        <v>5</v>
      </c>
      <c r="BG4" s="4">
        <v>6</v>
      </c>
      <c r="BI4" s="20"/>
      <c r="BJ4" s="22">
        <v>1</v>
      </c>
      <c r="BK4" s="4">
        <v>4</v>
      </c>
      <c r="BL4" s="4">
        <v>5</v>
      </c>
      <c r="BM4" s="4">
        <v>6</v>
      </c>
      <c r="BO4" s="20"/>
      <c r="BP4" s="22">
        <v>1</v>
      </c>
      <c r="BQ4" s="4">
        <v>4</v>
      </c>
      <c r="BR4" s="4">
        <v>5</v>
      </c>
      <c r="BS4" s="4">
        <v>6</v>
      </c>
      <c r="BU4" s="20"/>
      <c r="BV4" s="22">
        <v>1</v>
      </c>
      <c r="BW4" s="4">
        <v>4</v>
      </c>
      <c r="BX4" s="4">
        <v>5</v>
      </c>
      <c r="BY4" s="4">
        <v>6</v>
      </c>
      <c r="CA4" s="20"/>
      <c r="CB4" s="22">
        <v>1</v>
      </c>
      <c r="CC4" s="4">
        <v>4</v>
      </c>
      <c r="CD4" s="4">
        <v>5</v>
      </c>
      <c r="CE4" s="4">
        <v>6</v>
      </c>
      <c r="CG4" s="20"/>
      <c r="CH4" s="22">
        <v>1</v>
      </c>
      <c r="CI4" s="4">
        <v>4</v>
      </c>
      <c r="CJ4" s="4">
        <v>5</v>
      </c>
      <c r="CK4" s="4">
        <v>6</v>
      </c>
      <c r="CM4" s="20"/>
      <c r="CN4" s="22">
        <v>1</v>
      </c>
      <c r="CO4" s="4">
        <v>4</v>
      </c>
      <c r="CP4" s="4">
        <v>5</v>
      </c>
      <c r="CQ4" s="4">
        <v>6</v>
      </c>
      <c r="CS4" s="20"/>
      <c r="CT4" s="22">
        <v>1</v>
      </c>
      <c r="CU4" s="4">
        <v>4</v>
      </c>
      <c r="CV4" s="4">
        <v>5</v>
      </c>
      <c r="CW4" s="4">
        <v>6</v>
      </c>
      <c r="CY4" s="20"/>
      <c r="CZ4" s="22">
        <v>1</v>
      </c>
      <c r="DA4" s="4">
        <v>4</v>
      </c>
      <c r="DB4" s="4">
        <v>5</v>
      </c>
      <c r="DC4" s="4">
        <v>6</v>
      </c>
    </row>
    <row r="5" spans="1:107" ht="19.5" customHeight="1">
      <c r="A5" s="20"/>
      <c r="B5" s="23" t="s">
        <v>36</v>
      </c>
      <c r="C5" s="24">
        <f>+C6+C9+C11+C14+C23+C26+C28</f>
        <v>118549507</v>
      </c>
      <c r="D5" s="24">
        <f>+D6+D9+D11+D14+D23+D26+D28</f>
        <v>-5355834</v>
      </c>
      <c r="E5" s="24">
        <f>+E6+E9+E11+E14+E23+E26+E28</f>
        <v>114300076</v>
      </c>
      <c r="G5" s="20"/>
      <c r="H5" s="23" t="s">
        <v>36</v>
      </c>
      <c r="I5" s="24">
        <v>10982174</v>
      </c>
      <c r="J5" s="24">
        <v>2500153</v>
      </c>
      <c r="K5" s="24">
        <v>13506601</v>
      </c>
      <c r="M5" s="20"/>
      <c r="N5" s="23" t="s">
        <v>36</v>
      </c>
      <c r="O5" s="24">
        <v>5324261</v>
      </c>
      <c r="P5" s="24">
        <v>451477</v>
      </c>
      <c r="Q5" s="24">
        <v>5775738</v>
      </c>
      <c r="S5" s="20"/>
      <c r="T5" s="23" t="s">
        <v>36</v>
      </c>
      <c r="U5" s="24">
        <v>13784801</v>
      </c>
      <c r="V5" s="24">
        <v>1791667</v>
      </c>
      <c r="W5" s="24">
        <f>W6+W9+W11+W14+W23</f>
        <v>16197140</v>
      </c>
      <c r="Y5" s="20"/>
      <c r="Z5" s="23" t="s">
        <v>36</v>
      </c>
      <c r="AA5" s="24">
        <v>27212901</v>
      </c>
      <c r="AB5" s="24">
        <v>-17853979</v>
      </c>
      <c r="AC5" s="24">
        <v>9358922</v>
      </c>
      <c r="AE5" s="20"/>
      <c r="AF5" s="23" t="s">
        <v>36</v>
      </c>
      <c r="AG5" s="24">
        <f>+AG6+AG9+AG11+AG14+AG23+AG26+AG28</f>
        <v>2279990</v>
      </c>
      <c r="AH5" s="24">
        <f>+AH6+AH9+AH11+AH14+AH23+AH26+AH28</f>
        <v>201985</v>
      </c>
      <c r="AI5" s="24">
        <f>+AI6+AI9+AI11+AI14+AI23+AI26+AI28</f>
        <v>2481975</v>
      </c>
      <c r="AK5" s="20"/>
      <c r="AL5" s="23" t="s">
        <v>36</v>
      </c>
      <c r="AM5" s="24">
        <f>+AM6+AM9+AM11+AM14+AM23+AM26+AM28</f>
        <v>6758442</v>
      </c>
      <c r="AN5" s="24">
        <f>+AN6+AN9+AN11+AN14+AN23+AN26+AN28</f>
        <v>826494</v>
      </c>
      <c r="AO5" s="24">
        <f>+AO6+AO9+AO11+AO14+AO23+AO26+AO28</f>
        <v>7584936</v>
      </c>
      <c r="AQ5" s="20"/>
      <c r="AR5" s="23" t="s">
        <v>36</v>
      </c>
      <c r="AS5" s="24">
        <f>+AS6+AS9+AS11+AS14+AS23+AS26+AS28</f>
        <v>4723022</v>
      </c>
      <c r="AT5" s="24">
        <f>+AT6+AT9+AT11+AT14+AT23+AT26+AT28</f>
        <v>902546</v>
      </c>
      <c r="AU5" s="24">
        <f>+AU6+AU9+AU11+AU14+AU23+AU26+AU28</f>
        <v>5625568</v>
      </c>
      <c r="AW5" s="20"/>
      <c r="AX5" s="23" t="s">
        <v>36</v>
      </c>
      <c r="AY5" s="24">
        <f>+AY6+AY9+AY11+AY14+AY23+AY26+AY28</f>
        <v>2542889</v>
      </c>
      <c r="AZ5" s="24">
        <f>+AZ6+AZ9+AZ11+AZ14+AZ23+AZ26+AZ28</f>
        <v>351742</v>
      </c>
      <c r="BA5" s="24">
        <f>+BA6+BA9+BA11+BA14+BA23+BA26+BA28</f>
        <v>2894631</v>
      </c>
      <c r="BC5" s="20"/>
      <c r="BD5" s="23" t="s">
        <v>36</v>
      </c>
      <c r="BE5" s="24">
        <f>+BE6+BE9+BE11+BE14+BE23+BE26+BE28</f>
        <v>10687734</v>
      </c>
      <c r="BF5" s="24">
        <f>+BF6+BF9+BF11+BF14+BF23+BF26+BF28</f>
        <v>790059</v>
      </c>
      <c r="BG5" s="24">
        <f>+BG6+BG9+BG11+BG14+BG23+BG26+BG28</f>
        <v>11477793</v>
      </c>
      <c r="BI5" s="20"/>
      <c r="BJ5" s="23" t="s">
        <v>36</v>
      </c>
      <c r="BK5" s="24">
        <v>5204810</v>
      </c>
      <c r="BL5" s="24">
        <v>424482</v>
      </c>
      <c r="BM5" s="24">
        <v>5629292</v>
      </c>
      <c r="BO5" s="20"/>
      <c r="BP5" s="23" t="s">
        <v>36</v>
      </c>
      <c r="BQ5" s="24">
        <f>+BQ6+BQ9+BQ11+BQ14+BQ23+BQ26+BQ28</f>
        <v>1842382</v>
      </c>
      <c r="BR5" s="24">
        <f>+BR6+BR9+BR11+BR14+BR23+BR26+BR28</f>
        <v>370514</v>
      </c>
      <c r="BS5" s="24">
        <f>+BS6+BS9+BS11+BS14+BS23+BS26+BS28</f>
        <v>2212896</v>
      </c>
      <c r="BU5" s="20"/>
      <c r="BV5" s="23" t="s">
        <v>36</v>
      </c>
      <c r="BW5" s="24">
        <v>1736983</v>
      </c>
      <c r="BX5" s="24">
        <v>76602</v>
      </c>
      <c r="BY5" s="24">
        <v>1813585</v>
      </c>
      <c r="CA5" s="20"/>
      <c r="CB5" s="23" t="s">
        <v>36</v>
      </c>
      <c r="CC5" s="24">
        <f>+CC6+CC9+CC11+CC14+CC23+CC26+CC28</f>
        <v>6093267</v>
      </c>
      <c r="CD5" s="24">
        <f>+CD6+CD9+CD11+CD14+CD23+CD26+CD28</f>
        <v>967304</v>
      </c>
      <c r="CE5" s="24">
        <f>+CE6+CE9+CE11+CE14+CE23+CE26+CE28</f>
        <v>7060571</v>
      </c>
      <c r="CG5" s="20"/>
      <c r="CH5" s="23" t="s">
        <v>36</v>
      </c>
      <c r="CI5" s="24">
        <v>5264030</v>
      </c>
      <c r="CJ5" s="24">
        <v>354939</v>
      </c>
      <c r="CK5" s="24">
        <v>5618969</v>
      </c>
      <c r="CM5" s="20"/>
      <c r="CN5" s="23" t="s">
        <v>36</v>
      </c>
      <c r="CO5" s="24">
        <v>5240519</v>
      </c>
      <c r="CP5" s="24">
        <v>475214</v>
      </c>
      <c r="CQ5" s="24">
        <v>6175618</v>
      </c>
      <c r="CS5" s="20"/>
      <c r="CT5" s="23" t="s">
        <v>36</v>
      </c>
      <c r="CU5" s="24">
        <v>7192774</v>
      </c>
      <c r="CV5" s="24">
        <v>963856</v>
      </c>
      <c r="CW5" s="24">
        <f>SUM(CW6+CW9+CW11+CW14+CW23)</f>
        <v>8156630</v>
      </c>
      <c r="CY5" s="20"/>
      <c r="CZ5" s="23" t="s">
        <v>36</v>
      </c>
      <c r="DA5" s="24">
        <v>1678528</v>
      </c>
      <c r="DB5" s="24">
        <v>1050383</v>
      </c>
      <c r="DC5" s="24">
        <v>2728911</v>
      </c>
    </row>
    <row r="6" spans="1:107" ht="18.75" customHeight="1">
      <c r="A6" s="61">
        <v>1</v>
      </c>
      <c r="B6" s="62" t="s">
        <v>75</v>
      </c>
      <c r="C6" s="63">
        <f>+C7+C8</f>
        <v>78760774</v>
      </c>
      <c r="D6" s="63">
        <f>+D7+D8</f>
        <v>7302157</v>
      </c>
      <c r="E6" s="63">
        <f>+E7+E8</f>
        <v>86087505</v>
      </c>
      <c r="G6" s="61">
        <v>1</v>
      </c>
      <c r="H6" s="62" t="s">
        <v>75</v>
      </c>
      <c r="I6" s="63">
        <v>9283379</v>
      </c>
      <c r="J6" s="63">
        <v>694539</v>
      </c>
      <c r="K6" s="63">
        <v>10002192</v>
      </c>
      <c r="M6" s="61">
        <v>1</v>
      </c>
      <c r="N6" s="62" t="s">
        <v>75</v>
      </c>
      <c r="O6" s="63">
        <v>4523001</v>
      </c>
      <c r="P6" s="63">
        <v>282645</v>
      </c>
      <c r="Q6" s="63">
        <v>4805646</v>
      </c>
      <c r="S6" s="61">
        <v>1</v>
      </c>
      <c r="T6" s="62" t="s">
        <v>75</v>
      </c>
      <c r="U6" s="63">
        <v>9929246</v>
      </c>
      <c r="V6" s="63">
        <v>1076766</v>
      </c>
      <c r="W6" s="63">
        <v>11006012</v>
      </c>
      <c r="Y6" s="61">
        <v>1</v>
      </c>
      <c r="Z6" s="62" t="s">
        <v>75</v>
      </c>
      <c r="AA6" s="63">
        <v>6561447</v>
      </c>
      <c r="AB6" s="63">
        <v>515691</v>
      </c>
      <c r="AC6" s="63">
        <v>7077138</v>
      </c>
      <c r="AE6" s="61">
        <v>1</v>
      </c>
      <c r="AF6" s="62" t="s">
        <v>75</v>
      </c>
      <c r="AG6" s="63">
        <f>+AG7+AG8</f>
        <v>1852990</v>
      </c>
      <c r="AH6" s="63">
        <f>+AH7+AH8</f>
        <v>211162</v>
      </c>
      <c r="AI6" s="63">
        <f>+AI7+AI8</f>
        <v>2064152</v>
      </c>
      <c r="AK6" s="61">
        <v>1</v>
      </c>
      <c r="AL6" s="62" t="s">
        <v>75</v>
      </c>
      <c r="AM6" s="63">
        <f>+AM7+AM8</f>
        <v>3585609</v>
      </c>
      <c r="AN6" s="63">
        <f>+AN7+AN8</f>
        <v>45831</v>
      </c>
      <c r="AO6" s="63">
        <f>+AO7+AO8</f>
        <v>3631440</v>
      </c>
      <c r="AQ6" s="61">
        <v>1</v>
      </c>
      <c r="AR6" s="62" t="s">
        <v>75</v>
      </c>
      <c r="AS6" s="63">
        <f>+AS7+AS8</f>
        <v>4015090</v>
      </c>
      <c r="AT6" s="63">
        <f>+AT7+AT8</f>
        <v>616084</v>
      </c>
      <c r="AU6" s="63">
        <f>+AU7+AU8</f>
        <v>4631174</v>
      </c>
      <c r="AW6" s="61">
        <v>1</v>
      </c>
      <c r="AX6" s="62" t="s">
        <v>75</v>
      </c>
      <c r="AY6" s="63">
        <f>+AY7+AY8</f>
        <v>2250232</v>
      </c>
      <c r="AZ6" s="63">
        <f>+AZ7+AZ8</f>
        <v>222142</v>
      </c>
      <c r="BA6" s="63">
        <f>+BA7+BA8</f>
        <v>2472374</v>
      </c>
      <c r="BC6" s="61">
        <v>1</v>
      </c>
      <c r="BD6" s="62" t="s">
        <v>75</v>
      </c>
      <c r="BE6" s="63">
        <f>+BE7+BE8</f>
        <v>9151454</v>
      </c>
      <c r="BF6" s="63">
        <f>+BF7+BF8</f>
        <v>570140</v>
      </c>
      <c r="BG6" s="63">
        <f>+BG7+BG8</f>
        <v>9721594</v>
      </c>
      <c r="BI6" s="61">
        <v>1</v>
      </c>
      <c r="BJ6" s="62" t="s">
        <v>75</v>
      </c>
      <c r="BK6" s="63">
        <v>4069690</v>
      </c>
      <c r="BL6" s="63">
        <v>329216</v>
      </c>
      <c r="BM6" s="63">
        <v>4398906</v>
      </c>
      <c r="BO6" s="61">
        <v>1</v>
      </c>
      <c r="BP6" s="62" t="s">
        <v>75</v>
      </c>
      <c r="BQ6" s="63">
        <f>+BQ7+BQ8</f>
        <v>1672882</v>
      </c>
      <c r="BR6" s="63">
        <f>+BR7+BR8</f>
        <v>250649</v>
      </c>
      <c r="BS6" s="63">
        <f>+BS7+BS8</f>
        <v>1923531</v>
      </c>
      <c r="BU6" s="61">
        <v>1</v>
      </c>
      <c r="BV6" s="62" t="s">
        <v>75</v>
      </c>
      <c r="BW6" s="63">
        <v>1463283</v>
      </c>
      <c r="BX6" s="63">
        <v>92750</v>
      </c>
      <c r="BY6" s="63">
        <v>1556033</v>
      </c>
      <c r="CA6" s="61">
        <v>1</v>
      </c>
      <c r="CB6" s="62" t="s">
        <v>75</v>
      </c>
      <c r="CC6" s="63">
        <f>+CC7+CC8</f>
        <v>4432783</v>
      </c>
      <c r="CD6" s="63">
        <f>+CD7+CD8</f>
        <v>827900</v>
      </c>
      <c r="CE6" s="63">
        <f>+CE7+CE8</f>
        <v>5260683</v>
      </c>
      <c r="CG6" s="61">
        <v>1</v>
      </c>
      <c r="CH6" s="62" t="s">
        <v>75</v>
      </c>
      <c r="CI6" s="63">
        <v>4034291</v>
      </c>
      <c r="CJ6" s="63">
        <v>432814</v>
      </c>
      <c r="CK6" s="63">
        <v>4467105</v>
      </c>
      <c r="CM6" s="61">
        <v>1</v>
      </c>
      <c r="CN6" s="62" t="s">
        <v>75</v>
      </c>
      <c r="CO6" s="63">
        <v>4189308</v>
      </c>
      <c r="CP6" s="63">
        <v>384879</v>
      </c>
      <c r="CQ6" s="63">
        <v>4574187</v>
      </c>
      <c r="CS6" s="61">
        <v>1</v>
      </c>
      <c r="CT6" s="62" t="s">
        <v>75</v>
      </c>
      <c r="CU6" s="63">
        <v>6756317</v>
      </c>
      <c r="CV6" s="63">
        <v>647578</v>
      </c>
      <c r="CW6" s="63">
        <f>SUM(CW7:CW8)</f>
        <v>7403895</v>
      </c>
      <c r="CY6" s="61">
        <v>1</v>
      </c>
      <c r="CZ6" s="62" t="s">
        <v>75</v>
      </c>
      <c r="DA6" s="63">
        <v>989772</v>
      </c>
      <c r="DB6" s="63">
        <v>101371</v>
      </c>
      <c r="DC6" s="63">
        <v>1091143</v>
      </c>
    </row>
    <row r="7" spans="1:107" ht="18" customHeight="1">
      <c r="A7" s="20">
        <v>11</v>
      </c>
      <c r="B7" s="26" t="s">
        <v>76</v>
      </c>
      <c r="C7" s="10">
        <f>+I7+O7+U7+AA7+AG7+AM7+AS7+AY7+BE7+BK7+BQ7+BW7+CC7+CI7+CO7+CU7+DA7</f>
        <v>78760774</v>
      </c>
      <c r="D7" s="10">
        <f t="shared" ref="D7:E8" si="0">+J7+P7+V7+AB7+AH7+AN7+AT7+AZ7+BF7+BL7+BR7+BX7+CD7+CJ7+CP7+CV7+DB7</f>
        <v>7302157</v>
      </c>
      <c r="E7" s="10">
        <f t="shared" si="0"/>
        <v>86087505</v>
      </c>
      <c r="G7" s="20">
        <v>11</v>
      </c>
      <c r="H7" s="26" t="s">
        <v>76</v>
      </c>
      <c r="I7" s="10">
        <v>9283379</v>
      </c>
      <c r="J7" s="10">
        <v>694539</v>
      </c>
      <c r="K7" s="10">
        <f>10002192+300</f>
        <v>10002492</v>
      </c>
      <c r="M7" s="20">
        <v>11</v>
      </c>
      <c r="N7" s="26" t="s">
        <v>76</v>
      </c>
      <c r="O7" s="10">
        <v>4523001</v>
      </c>
      <c r="P7" s="10">
        <v>282645</v>
      </c>
      <c r="Q7" s="10">
        <v>4805646</v>
      </c>
      <c r="S7" s="20">
        <v>11</v>
      </c>
      <c r="T7" s="26" t="s">
        <v>76</v>
      </c>
      <c r="U7" s="10">
        <v>9929246</v>
      </c>
      <c r="V7" s="10">
        <v>1076766</v>
      </c>
      <c r="W7" s="10">
        <v>11006012</v>
      </c>
      <c r="Y7" s="20">
        <v>11</v>
      </c>
      <c r="Z7" s="26" t="s">
        <v>76</v>
      </c>
      <c r="AA7" s="10">
        <v>6561447</v>
      </c>
      <c r="AB7" s="10">
        <v>515691</v>
      </c>
      <c r="AC7" s="10">
        <v>7077138</v>
      </c>
      <c r="AE7" s="20">
        <v>11</v>
      </c>
      <c r="AF7" s="26" t="s">
        <v>76</v>
      </c>
      <c r="AG7" s="10">
        <v>1852990</v>
      </c>
      <c r="AH7" s="10">
        <v>211162</v>
      </c>
      <c r="AI7" s="10">
        <v>2064152</v>
      </c>
      <c r="AK7" s="20">
        <v>11</v>
      </c>
      <c r="AL7" s="26" t="s">
        <v>76</v>
      </c>
      <c r="AM7" s="10">
        <v>3585609</v>
      </c>
      <c r="AN7" s="10">
        <v>45831</v>
      </c>
      <c r="AO7" s="10">
        <v>3631440</v>
      </c>
      <c r="AQ7" s="20">
        <v>11</v>
      </c>
      <c r="AR7" s="26" t="s">
        <v>76</v>
      </c>
      <c r="AS7" s="10">
        <v>4015090</v>
      </c>
      <c r="AT7" s="10">
        <v>616084</v>
      </c>
      <c r="AU7" s="10">
        <v>4631174</v>
      </c>
      <c r="AW7" s="20">
        <v>11</v>
      </c>
      <c r="AX7" s="26" t="s">
        <v>76</v>
      </c>
      <c r="AY7" s="10">
        <v>2250232</v>
      </c>
      <c r="AZ7" s="10">
        <v>222142</v>
      </c>
      <c r="BA7" s="10">
        <v>2472374</v>
      </c>
      <c r="BC7" s="20">
        <v>11</v>
      </c>
      <c r="BD7" s="26" t="s">
        <v>76</v>
      </c>
      <c r="BE7" s="10">
        <v>9151454</v>
      </c>
      <c r="BF7" s="10">
        <v>570140</v>
      </c>
      <c r="BG7" s="10">
        <v>9721594</v>
      </c>
      <c r="BI7" s="20">
        <v>11</v>
      </c>
      <c r="BJ7" s="26" t="s">
        <v>76</v>
      </c>
      <c r="BK7" s="10">
        <v>4069690</v>
      </c>
      <c r="BL7" s="10">
        <v>329216</v>
      </c>
      <c r="BM7" s="10">
        <v>4398906</v>
      </c>
      <c r="BO7" s="20">
        <v>11</v>
      </c>
      <c r="BP7" s="26" t="s">
        <v>76</v>
      </c>
      <c r="BQ7" s="10">
        <v>1672882</v>
      </c>
      <c r="BR7" s="10">
        <v>250649</v>
      </c>
      <c r="BS7" s="10">
        <v>1923531</v>
      </c>
      <c r="BU7" s="20">
        <v>11</v>
      </c>
      <c r="BV7" s="26" t="s">
        <v>76</v>
      </c>
      <c r="BW7" s="10">
        <v>1463283</v>
      </c>
      <c r="BX7" s="10">
        <v>92750</v>
      </c>
      <c r="BY7" s="10">
        <v>1556033</v>
      </c>
      <c r="CA7" s="20">
        <v>11</v>
      </c>
      <c r="CB7" s="26" t="s">
        <v>76</v>
      </c>
      <c r="CC7" s="10">
        <v>4432783</v>
      </c>
      <c r="CD7" s="10">
        <v>827900</v>
      </c>
      <c r="CE7" s="10">
        <v>5260683</v>
      </c>
      <c r="CG7" s="20">
        <v>11</v>
      </c>
      <c r="CH7" s="26" t="s">
        <v>76</v>
      </c>
      <c r="CI7" s="10">
        <v>4034291</v>
      </c>
      <c r="CJ7" s="10">
        <v>432814</v>
      </c>
      <c r="CK7" s="10">
        <v>4467105</v>
      </c>
      <c r="CM7" s="20">
        <v>11</v>
      </c>
      <c r="CN7" s="26" t="s">
        <v>76</v>
      </c>
      <c r="CO7" s="10">
        <v>4189308</v>
      </c>
      <c r="CP7" s="10">
        <v>384879</v>
      </c>
      <c r="CQ7" s="10">
        <v>4574187</v>
      </c>
      <c r="CS7" s="20">
        <v>11</v>
      </c>
      <c r="CT7" s="26" t="s">
        <v>76</v>
      </c>
      <c r="CU7" s="10">
        <v>6756317</v>
      </c>
      <c r="CV7" s="10">
        <v>647578</v>
      </c>
      <c r="CW7" s="10">
        <v>7403895</v>
      </c>
      <c r="CY7" s="20">
        <v>11</v>
      </c>
      <c r="CZ7" s="26" t="s">
        <v>76</v>
      </c>
      <c r="DA7" s="10">
        <v>989772</v>
      </c>
      <c r="DB7" s="10">
        <v>101371</v>
      </c>
      <c r="DC7" s="10">
        <v>1091143</v>
      </c>
    </row>
    <row r="8" spans="1:107">
      <c r="A8" s="20">
        <v>12</v>
      </c>
      <c r="B8" s="27" t="s">
        <v>77</v>
      </c>
      <c r="C8" s="10">
        <f>+I8+O8+U8+AA8+AG8+AM8+AS8+AY8+BE8+BK8+BQ8+BW8+CC8+CI8+CO8+CU8+DA8</f>
        <v>0</v>
      </c>
      <c r="D8" s="10">
        <f t="shared" si="0"/>
        <v>0</v>
      </c>
      <c r="E8" s="10">
        <f t="shared" si="0"/>
        <v>0</v>
      </c>
      <c r="G8" s="20">
        <v>12</v>
      </c>
      <c r="H8" s="27" t="s">
        <v>77</v>
      </c>
      <c r="I8" s="10">
        <v>0</v>
      </c>
      <c r="J8" s="10">
        <v>0</v>
      </c>
      <c r="K8" s="10">
        <v>0</v>
      </c>
      <c r="M8" s="20">
        <v>12</v>
      </c>
      <c r="N8" s="27" t="s">
        <v>77</v>
      </c>
      <c r="O8" s="10">
        <v>0</v>
      </c>
      <c r="P8" s="10">
        <v>0</v>
      </c>
      <c r="Q8" s="10">
        <v>0</v>
      </c>
      <c r="S8" s="20">
        <v>12</v>
      </c>
      <c r="T8" s="27" t="s">
        <v>77</v>
      </c>
      <c r="U8" s="10">
        <v>0</v>
      </c>
      <c r="V8" s="10">
        <v>0</v>
      </c>
      <c r="W8" s="10">
        <v>0</v>
      </c>
      <c r="Y8" s="20">
        <v>12</v>
      </c>
      <c r="Z8" s="27" t="s">
        <v>77</v>
      </c>
      <c r="AA8" s="10">
        <v>0</v>
      </c>
      <c r="AB8" s="10">
        <v>0</v>
      </c>
      <c r="AC8" s="10">
        <v>0</v>
      </c>
      <c r="AE8" s="20">
        <v>12</v>
      </c>
      <c r="AF8" s="27" t="s">
        <v>77</v>
      </c>
      <c r="AG8" s="10"/>
      <c r="AH8" s="10"/>
      <c r="AI8" s="10"/>
      <c r="AK8" s="20">
        <v>12</v>
      </c>
      <c r="AL8" s="27" t="s">
        <v>77</v>
      </c>
      <c r="AM8" s="10">
        <v>0</v>
      </c>
      <c r="AN8" s="10">
        <v>0</v>
      </c>
      <c r="AO8" s="10">
        <v>0</v>
      </c>
      <c r="AQ8" s="20">
        <v>12</v>
      </c>
      <c r="AR8" s="27" t="s">
        <v>77</v>
      </c>
      <c r="AS8" s="10"/>
      <c r="AT8" s="10"/>
      <c r="AU8" s="10"/>
      <c r="AW8" s="20">
        <v>12</v>
      </c>
      <c r="AX8" s="27" t="s">
        <v>77</v>
      </c>
      <c r="AY8" s="10"/>
      <c r="AZ8" s="10"/>
      <c r="BA8" s="10"/>
      <c r="BC8" s="20">
        <v>12</v>
      </c>
      <c r="BD8" s="27" t="s">
        <v>77</v>
      </c>
      <c r="BE8" s="10"/>
      <c r="BF8" s="10"/>
      <c r="BG8" s="10"/>
      <c r="BI8" s="20">
        <v>12</v>
      </c>
      <c r="BJ8" s="27" t="s">
        <v>77</v>
      </c>
      <c r="BK8" s="10">
        <v>0</v>
      </c>
      <c r="BL8" s="10">
        <v>0</v>
      </c>
      <c r="BM8" s="10">
        <v>0</v>
      </c>
      <c r="BO8" s="20">
        <v>12</v>
      </c>
      <c r="BP8" s="27" t="s">
        <v>77</v>
      </c>
      <c r="BQ8" s="10"/>
      <c r="BR8" s="10"/>
      <c r="BS8" s="10"/>
      <c r="BU8" s="20">
        <v>12</v>
      </c>
      <c r="BV8" s="27" t="s">
        <v>77</v>
      </c>
      <c r="BW8" s="10">
        <v>0</v>
      </c>
      <c r="BX8" s="10">
        <v>0</v>
      </c>
      <c r="BY8" s="10">
        <v>0</v>
      </c>
      <c r="CA8" s="20">
        <v>12</v>
      </c>
      <c r="CB8" s="27" t="s">
        <v>77</v>
      </c>
      <c r="CC8" s="10"/>
      <c r="CD8" s="10"/>
      <c r="CE8" s="10"/>
      <c r="CG8" s="20">
        <v>12</v>
      </c>
      <c r="CH8" s="27" t="s">
        <v>77</v>
      </c>
      <c r="CI8" s="10">
        <v>0</v>
      </c>
      <c r="CJ8" s="10">
        <v>0</v>
      </c>
      <c r="CK8" s="10">
        <v>0</v>
      </c>
      <c r="CM8" s="20">
        <v>12</v>
      </c>
      <c r="CN8" s="27" t="s">
        <v>77</v>
      </c>
      <c r="CO8" s="10">
        <v>0</v>
      </c>
      <c r="CP8" s="10">
        <v>0</v>
      </c>
      <c r="CQ8" s="10">
        <v>0</v>
      </c>
      <c r="CS8" s="20">
        <v>12</v>
      </c>
      <c r="CT8" s="27" t="s">
        <v>77</v>
      </c>
      <c r="CU8" s="10">
        <v>0</v>
      </c>
      <c r="CV8" s="10">
        <v>0</v>
      </c>
      <c r="CW8" s="10">
        <v>0</v>
      </c>
      <c r="CY8" s="20">
        <v>12</v>
      </c>
      <c r="CZ8" s="27" t="s">
        <v>77</v>
      </c>
      <c r="DA8" s="10">
        <v>0</v>
      </c>
      <c r="DB8" s="10">
        <v>0</v>
      </c>
      <c r="DC8" s="10">
        <v>0</v>
      </c>
    </row>
    <row r="9" spans="1:107" ht="17.25" customHeight="1">
      <c r="A9" s="64">
        <v>3</v>
      </c>
      <c r="B9" s="62" t="s">
        <v>78</v>
      </c>
      <c r="C9" s="63">
        <f>+C10</f>
        <v>2879724</v>
      </c>
      <c r="D9" s="63">
        <f>+D10</f>
        <v>522074</v>
      </c>
      <c r="E9" s="63">
        <f>+E10</f>
        <v>3401798</v>
      </c>
      <c r="G9" s="64">
        <v>3</v>
      </c>
      <c r="H9" s="62" t="s">
        <v>78</v>
      </c>
      <c r="I9" s="63">
        <v>301250</v>
      </c>
      <c r="J9" s="63">
        <v>1015</v>
      </c>
      <c r="K9" s="63">
        <v>302265</v>
      </c>
      <c r="M9" s="64">
        <v>3</v>
      </c>
      <c r="N9" s="62" t="s">
        <v>78</v>
      </c>
      <c r="O9" s="63">
        <v>168000</v>
      </c>
      <c r="P9" s="63">
        <v>26111</v>
      </c>
      <c r="Q9" s="63">
        <v>194111</v>
      </c>
      <c r="S9" s="64">
        <v>3</v>
      </c>
      <c r="T9" s="62" t="s">
        <v>78</v>
      </c>
      <c r="U9" s="63">
        <v>550000</v>
      </c>
      <c r="V9" s="63">
        <v>0</v>
      </c>
      <c r="W9" s="63">
        <v>550000</v>
      </c>
      <c r="Y9" s="64">
        <v>3</v>
      </c>
      <c r="Z9" s="62" t="s">
        <v>78</v>
      </c>
      <c r="AA9" s="63">
        <v>204700</v>
      </c>
      <c r="AB9" s="63">
        <v>500</v>
      </c>
      <c r="AC9" s="63">
        <v>205200</v>
      </c>
      <c r="AE9" s="64">
        <v>3</v>
      </c>
      <c r="AF9" s="62" t="s">
        <v>78</v>
      </c>
      <c r="AG9" s="63">
        <f>+AG10</f>
        <v>51500</v>
      </c>
      <c r="AH9" s="63">
        <f>+AH10</f>
        <v>65500</v>
      </c>
      <c r="AI9" s="63">
        <f>+AI10</f>
        <v>117000</v>
      </c>
      <c r="AK9" s="64">
        <v>3</v>
      </c>
      <c r="AL9" s="62" t="s">
        <v>78</v>
      </c>
      <c r="AM9" s="63">
        <f>+AM10</f>
        <v>10093</v>
      </c>
      <c r="AN9" s="63">
        <f>+AN10</f>
        <v>192663</v>
      </c>
      <c r="AO9" s="63">
        <f>+AO10</f>
        <v>202756</v>
      </c>
      <c r="AQ9" s="64">
        <v>3</v>
      </c>
      <c r="AR9" s="62" t="s">
        <v>78</v>
      </c>
      <c r="AS9" s="63">
        <f>+AS10</f>
        <v>146850</v>
      </c>
      <c r="AT9" s="63">
        <f>+AT10</f>
        <v>-3500</v>
      </c>
      <c r="AU9" s="63">
        <f>+AU10</f>
        <v>143350</v>
      </c>
      <c r="AW9" s="64">
        <v>3</v>
      </c>
      <c r="AX9" s="62" t="s">
        <v>78</v>
      </c>
      <c r="AY9" s="63">
        <f>+AY10</f>
        <v>5007</v>
      </c>
      <c r="AZ9" s="63">
        <f>+AZ10</f>
        <v>4810</v>
      </c>
      <c r="BA9" s="63">
        <f>+BA10</f>
        <v>9817</v>
      </c>
      <c r="BC9" s="64">
        <v>3</v>
      </c>
      <c r="BD9" s="62" t="s">
        <v>78</v>
      </c>
      <c r="BE9" s="63">
        <f>+BE10</f>
        <v>902700</v>
      </c>
      <c r="BF9" s="63">
        <f>+BF10</f>
        <v>200300</v>
      </c>
      <c r="BG9" s="63">
        <f>+BG10</f>
        <v>1103000</v>
      </c>
      <c r="BI9" s="64">
        <v>3</v>
      </c>
      <c r="BJ9" s="62" t="s">
        <v>78</v>
      </c>
      <c r="BK9" s="63">
        <v>190000</v>
      </c>
      <c r="BL9" s="63">
        <v>-10000</v>
      </c>
      <c r="BM9" s="63">
        <v>180000</v>
      </c>
      <c r="BO9" s="64">
        <v>3</v>
      </c>
      <c r="BP9" s="62" t="s">
        <v>78</v>
      </c>
      <c r="BQ9" s="63">
        <f>+BQ10</f>
        <v>23000</v>
      </c>
      <c r="BR9" s="63">
        <f>+BR10</f>
        <v>25141</v>
      </c>
      <c r="BS9" s="63">
        <f>+BS10</f>
        <v>48141</v>
      </c>
      <c r="BU9" s="64">
        <v>3</v>
      </c>
      <c r="BV9" s="62" t="s">
        <v>78</v>
      </c>
      <c r="BW9" s="63">
        <v>18700</v>
      </c>
      <c r="BX9" s="63">
        <v>3300</v>
      </c>
      <c r="BY9" s="63">
        <v>22000</v>
      </c>
      <c r="CA9" s="64">
        <v>3</v>
      </c>
      <c r="CB9" s="62" t="s">
        <v>78</v>
      </c>
      <c r="CC9" s="63">
        <f>+CC10</f>
        <v>106000</v>
      </c>
      <c r="CD9" s="63">
        <f>+CD10</f>
        <v>10800</v>
      </c>
      <c r="CE9" s="63">
        <f>+CE10</f>
        <v>116800</v>
      </c>
      <c r="CG9" s="64">
        <v>3</v>
      </c>
      <c r="CH9" s="62" t="s">
        <v>78</v>
      </c>
      <c r="CI9" s="63">
        <v>29960</v>
      </c>
      <c r="CJ9" s="63">
        <v>150</v>
      </c>
      <c r="CK9" s="63">
        <v>30110</v>
      </c>
      <c r="CM9" s="64">
        <v>3</v>
      </c>
      <c r="CN9" s="62" t="s">
        <v>78</v>
      </c>
      <c r="CO9" s="63">
        <v>134664</v>
      </c>
      <c r="CP9" s="63">
        <v>-3601</v>
      </c>
      <c r="CQ9" s="63">
        <v>131063</v>
      </c>
      <c r="CS9" s="64">
        <v>3</v>
      </c>
      <c r="CT9" s="62" t="s">
        <v>78</v>
      </c>
      <c r="CU9" s="63">
        <v>36000</v>
      </c>
      <c r="CV9" s="63">
        <v>0</v>
      </c>
      <c r="CW9" s="63">
        <v>36000</v>
      </c>
      <c r="CY9" s="64">
        <v>3</v>
      </c>
      <c r="CZ9" s="62" t="s">
        <v>78</v>
      </c>
      <c r="DA9" s="63">
        <v>1300</v>
      </c>
      <c r="DB9" s="63">
        <v>8885</v>
      </c>
      <c r="DC9" s="63">
        <v>10185</v>
      </c>
    </row>
    <row r="10" spans="1:107" ht="14.25" customHeight="1">
      <c r="A10" s="20">
        <v>31</v>
      </c>
      <c r="B10" s="29" t="s">
        <v>79</v>
      </c>
      <c r="C10" s="10">
        <f>+I10+O10+U10+AA10+AG10+AM10+AS10+AY10+BE10+BK10+BQ10+BW10+CC10+CI10+CO10+CU10+DA10</f>
        <v>2879724</v>
      </c>
      <c r="D10" s="10">
        <f t="shared" ref="D10:E10" si="1">+J10+P10+V10+AB10+AH10+AN10+AT10+AZ10+BF10+BL10+BR10+BX10+CD10+CJ10+CP10+CV10+DB10</f>
        <v>522074</v>
      </c>
      <c r="E10" s="10">
        <f t="shared" si="1"/>
        <v>3401798</v>
      </c>
      <c r="G10" s="20">
        <v>31</v>
      </c>
      <c r="H10" s="29" t="s">
        <v>79</v>
      </c>
      <c r="I10" s="10">
        <v>301250</v>
      </c>
      <c r="J10" s="10">
        <v>1015</v>
      </c>
      <c r="K10" s="10">
        <v>302265</v>
      </c>
      <c r="M10" s="20">
        <v>31</v>
      </c>
      <c r="N10" s="29" t="s">
        <v>79</v>
      </c>
      <c r="O10" s="10">
        <v>168000</v>
      </c>
      <c r="P10" s="10">
        <v>26111</v>
      </c>
      <c r="Q10" s="10">
        <v>194111</v>
      </c>
      <c r="S10" s="20">
        <v>31</v>
      </c>
      <c r="T10" s="29" t="s">
        <v>79</v>
      </c>
      <c r="U10" s="10">
        <v>550000</v>
      </c>
      <c r="V10" s="10">
        <v>0</v>
      </c>
      <c r="W10" s="10">
        <v>550000</v>
      </c>
      <c r="Y10" s="20">
        <v>31</v>
      </c>
      <c r="Z10" s="29" t="s">
        <v>79</v>
      </c>
      <c r="AA10" s="10">
        <v>204700</v>
      </c>
      <c r="AB10" s="10">
        <v>500</v>
      </c>
      <c r="AC10" s="10">
        <v>205200</v>
      </c>
      <c r="AE10" s="20">
        <v>31</v>
      </c>
      <c r="AF10" s="29" t="s">
        <v>79</v>
      </c>
      <c r="AG10" s="10">
        <v>51500</v>
      </c>
      <c r="AH10" s="10">
        <v>65500</v>
      </c>
      <c r="AI10" s="10">
        <v>117000</v>
      </c>
      <c r="AK10" s="20">
        <v>31</v>
      </c>
      <c r="AL10" s="29" t="s">
        <v>79</v>
      </c>
      <c r="AM10" s="10">
        <v>10093</v>
      </c>
      <c r="AN10" s="10">
        <v>192663</v>
      </c>
      <c r="AO10" s="10">
        <v>202756</v>
      </c>
      <c r="AQ10" s="20">
        <v>31</v>
      </c>
      <c r="AR10" s="29" t="s">
        <v>79</v>
      </c>
      <c r="AS10" s="10">
        <v>146850</v>
      </c>
      <c r="AT10" s="10">
        <v>-3500</v>
      </c>
      <c r="AU10" s="10">
        <v>143350</v>
      </c>
      <c r="AW10" s="20">
        <v>31</v>
      </c>
      <c r="AX10" s="29" t="s">
        <v>79</v>
      </c>
      <c r="AY10" s="10">
        <v>5007</v>
      </c>
      <c r="AZ10" s="10">
        <v>4810</v>
      </c>
      <c r="BA10" s="10">
        <v>9817</v>
      </c>
      <c r="BC10" s="20">
        <v>31</v>
      </c>
      <c r="BD10" s="29" t="s">
        <v>79</v>
      </c>
      <c r="BE10" s="10">
        <v>902700</v>
      </c>
      <c r="BF10" s="10">
        <v>200300</v>
      </c>
      <c r="BG10" s="10">
        <v>1103000</v>
      </c>
      <c r="BI10" s="20">
        <v>31</v>
      </c>
      <c r="BJ10" s="29" t="s">
        <v>79</v>
      </c>
      <c r="BK10" s="10">
        <v>190000</v>
      </c>
      <c r="BL10" s="10">
        <v>-10000</v>
      </c>
      <c r="BM10" s="10">
        <v>180000</v>
      </c>
      <c r="BO10" s="20">
        <v>31</v>
      </c>
      <c r="BP10" s="29" t="s">
        <v>79</v>
      </c>
      <c r="BQ10" s="10">
        <v>23000</v>
      </c>
      <c r="BR10" s="10">
        <v>25141</v>
      </c>
      <c r="BS10" s="10">
        <v>48141</v>
      </c>
      <c r="BU10" s="20">
        <v>31</v>
      </c>
      <c r="BV10" s="29" t="s">
        <v>79</v>
      </c>
      <c r="BW10" s="10">
        <v>18700</v>
      </c>
      <c r="BX10" s="10">
        <v>3300</v>
      </c>
      <c r="BY10" s="10">
        <v>22000</v>
      </c>
      <c r="CA10" s="20">
        <v>31</v>
      </c>
      <c r="CB10" s="29" t="s">
        <v>79</v>
      </c>
      <c r="CC10" s="10">
        <v>106000</v>
      </c>
      <c r="CD10" s="10">
        <v>10800</v>
      </c>
      <c r="CE10" s="10">
        <v>116800</v>
      </c>
      <c r="CG10" s="20">
        <v>31</v>
      </c>
      <c r="CH10" s="29" t="s">
        <v>79</v>
      </c>
      <c r="CI10" s="10">
        <v>29960</v>
      </c>
      <c r="CJ10" s="10">
        <v>150</v>
      </c>
      <c r="CK10" s="10">
        <v>30110</v>
      </c>
      <c r="CM10" s="20">
        <v>31</v>
      </c>
      <c r="CN10" s="29" t="s">
        <v>79</v>
      </c>
      <c r="CO10" s="10">
        <v>134664</v>
      </c>
      <c r="CP10" s="10">
        <v>-3601</v>
      </c>
      <c r="CQ10" s="10">
        <v>131063</v>
      </c>
      <c r="CS10" s="20">
        <v>31</v>
      </c>
      <c r="CT10" s="29" t="s">
        <v>79</v>
      </c>
      <c r="CU10" s="10">
        <v>36000</v>
      </c>
      <c r="CV10" s="10">
        <v>0</v>
      </c>
      <c r="CW10" s="10">
        <v>36000</v>
      </c>
      <c r="CY10" s="20">
        <v>31</v>
      </c>
      <c r="CZ10" s="29" t="s">
        <v>79</v>
      </c>
      <c r="DA10" s="10">
        <v>1300</v>
      </c>
      <c r="DB10" s="10">
        <v>8885</v>
      </c>
      <c r="DC10" s="10">
        <v>10185</v>
      </c>
    </row>
    <row r="11" spans="1:107" ht="20.25" customHeight="1">
      <c r="A11" s="64">
        <v>4</v>
      </c>
      <c r="B11" s="62" t="s">
        <v>80</v>
      </c>
      <c r="C11" s="63">
        <f>+C12+C13</f>
        <v>11289796</v>
      </c>
      <c r="D11" s="63">
        <f>+D12+D13</f>
        <v>651066</v>
      </c>
      <c r="E11" s="63">
        <f>+E12+E13</f>
        <v>11940862</v>
      </c>
      <c r="G11" s="64">
        <v>4</v>
      </c>
      <c r="H11" s="62" t="s">
        <v>80</v>
      </c>
      <c r="I11" s="63">
        <v>773150</v>
      </c>
      <c r="J11" s="63">
        <v>12330</v>
      </c>
      <c r="K11" s="63">
        <v>785480</v>
      </c>
      <c r="M11" s="64">
        <v>4</v>
      </c>
      <c r="N11" s="62" t="s">
        <v>80</v>
      </c>
      <c r="O11" s="63">
        <v>600000</v>
      </c>
      <c r="P11" s="63">
        <v>20032</v>
      </c>
      <c r="Q11" s="63">
        <v>620032</v>
      </c>
      <c r="S11" s="64">
        <v>4</v>
      </c>
      <c r="T11" s="62" t="s">
        <v>80</v>
      </c>
      <c r="U11" s="63">
        <v>500000</v>
      </c>
      <c r="V11" s="63">
        <v>0</v>
      </c>
      <c r="W11" s="63">
        <v>500000</v>
      </c>
      <c r="Y11" s="64">
        <v>4</v>
      </c>
      <c r="Z11" s="62" t="s">
        <v>80</v>
      </c>
      <c r="AA11" s="63">
        <v>850000</v>
      </c>
      <c r="AB11" s="63">
        <v>1400</v>
      </c>
      <c r="AC11" s="63">
        <v>851400</v>
      </c>
      <c r="AE11" s="64">
        <v>4</v>
      </c>
      <c r="AF11" s="62" t="s">
        <v>80</v>
      </c>
      <c r="AG11" s="63">
        <f>+AG12+AG13</f>
        <v>325500</v>
      </c>
      <c r="AH11" s="63">
        <f>+AH12+AH13</f>
        <v>-155000</v>
      </c>
      <c r="AI11" s="63">
        <f>+AI12+AI13</f>
        <v>170500</v>
      </c>
      <c r="AK11" s="64">
        <v>4</v>
      </c>
      <c r="AL11" s="62" t="s">
        <v>80</v>
      </c>
      <c r="AM11" s="63">
        <f>+AM12+AM13</f>
        <v>3108986</v>
      </c>
      <c r="AN11" s="63">
        <f>+AN12+AN13</f>
        <v>500000</v>
      </c>
      <c r="AO11" s="63">
        <f>+AO12+AO13</f>
        <v>3608986</v>
      </c>
      <c r="AQ11" s="64">
        <v>4</v>
      </c>
      <c r="AR11" s="62" t="s">
        <v>80</v>
      </c>
      <c r="AS11" s="63">
        <f>+AS12+AS13</f>
        <v>481450</v>
      </c>
      <c r="AT11" s="63">
        <f>+AT12+AT13</f>
        <v>220050</v>
      </c>
      <c r="AU11" s="63">
        <f>+AU12+AU13</f>
        <v>701500</v>
      </c>
      <c r="AW11" s="64">
        <v>4</v>
      </c>
      <c r="AX11" s="62" t="s">
        <v>80</v>
      </c>
      <c r="AY11" s="63">
        <f>+AY12+AY13</f>
        <v>133510</v>
      </c>
      <c r="AZ11" s="63">
        <f>+AZ12+AZ13</f>
        <v>21110</v>
      </c>
      <c r="BA11" s="63">
        <f>+BA12+BA13</f>
        <v>154620</v>
      </c>
      <c r="BC11" s="64">
        <v>4</v>
      </c>
      <c r="BD11" s="62" t="s">
        <v>80</v>
      </c>
      <c r="BE11" s="63">
        <f>+BE12+BE13</f>
        <v>355000</v>
      </c>
      <c r="BF11" s="63">
        <f>+BF12+BF13</f>
        <v>0</v>
      </c>
      <c r="BG11" s="63">
        <f>+BG12+BG13</f>
        <v>355000</v>
      </c>
      <c r="BI11" s="64">
        <v>4</v>
      </c>
      <c r="BJ11" s="62" t="s">
        <v>80</v>
      </c>
      <c r="BK11" s="63">
        <v>502500</v>
      </c>
      <c r="BL11" s="63">
        <v>-27248</v>
      </c>
      <c r="BM11" s="63">
        <v>475252</v>
      </c>
      <c r="BO11" s="64">
        <v>4</v>
      </c>
      <c r="BP11" s="62" t="s">
        <v>80</v>
      </c>
      <c r="BQ11" s="63">
        <f>+BQ12+BQ13</f>
        <v>138500</v>
      </c>
      <c r="BR11" s="63">
        <f>+BR12+BR13</f>
        <v>77000</v>
      </c>
      <c r="BS11" s="63">
        <f>+BS12+BS13</f>
        <v>215500</v>
      </c>
      <c r="BU11" s="64">
        <v>4</v>
      </c>
      <c r="BV11" s="62" t="s">
        <v>80</v>
      </c>
      <c r="BW11" s="63">
        <v>255000</v>
      </c>
      <c r="BX11" s="63">
        <v>-25000</v>
      </c>
      <c r="BY11" s="63">
        <v>230000</v>
      </c>
      <c r="CA11" s="64">
        <v>4</v>
      </c>
      <c r="CB11" s="62" t="s">
        <v>80</v>
      </c>
      <c r="CC11" s="63">
        <f>+CC12+CC13</f>
        <v>1373200</v>
      </c>
      <c r="CD11" s="63">
        <f>+CD12+CD13</f>
        <v>53650</v>
      </c>
      <c r="CE11" s="63">
        <f>+CE12+CE13</f>
        <v>1426850</v>
      </c>
      <c r="CG11" s="64">
        <v>4</v>
      </c>
      <c r="CH11" s="62" t="s">
        <v>80</v>
      </c>
      <c r="CI11" s="63">
        <v>1130000</v>
      </c>
      <c r="CJ11" s="63">
        <v>-128300</v>
      </c>
      <c r="CK11" s="63">
        <v>1001700</v>
      </c>
      <c r="CM11" s="64">
        <v>4</v>
      </c>
      <c r="CN11" s="62" t="s">
        <v>80</v>
      </c>
      <c r="CO11" s="63">
        <v>315000</v>
      </c>
      <c r="CP11" s="63">
        <v>-192958</v>
      </c>
      <c r="CQ11" s="63">
        <v>122042</v>
      </c>
      <c r="CS11" s="64">
        <v>4</v>
      </c>
      <c r="CT11" s="62" t="s">
        <v>80</v>
      </c>
      <c r="CU11" s="63">
        <v>343000</v>
      </c>
      <c r="CV11" s="63">
        <v>77000</v>
      </c>
      <c r="CW11" s="63">
        <v>420000</v>
      </c>
      <c r="CY11" s="64">
        <v>4</v>
      </c>
      <c r="CZ11" s="62" t="s">
        <v>80</v>
      </c>
      <c r="DA11" s="63">
        <v>105000</v>
      </c>
      <c r="DB11" s="63">
        <v>197000</v>
      </c>
      <c r="DC11" s="63">
        <v>302000</v>
      </c>
    </row>
    <row r="12" spans="1:107" ht="17.25" customHeight="1">
      <c r="A12" s="20">
        <v>41</v>
      </c>
      <c r="B12" s="29" t="s">
        <v>81</v>
      </c>
      <c r="C12" s="10">
        <f>+I12+O12+U12+AA12+AG12+AM12+AS12+AY12+BE12+BK12+BQ12+BW12+CC12+CI12+CO12+CU12+DA12</f>
        <v>0</v>
      </c>
      <c r="D12" s="10">
        <f t="shared" ref="D12:E13" si="2">+J12+P12+V12+AB12+AH12+AN12+AT12+AZ12+BF12+BL12+BR12+BX12+CD12+CJ12+CP12+CV12+DB12</f>
        <v>0</v>
      </c>
      <c r="E12" s="10">
        <f t="shared" si="2"/>
        <v>0</v>
      </c>
      <c r="G12" s="20">
        <v>41</v>
      </c>
      <c r="H12" s="29" t="s">
        <v>81</v>
      </c>
      <c r="I12" s="10">
        <v>0</v>
      </c>
      <c r="J12" s="10">
        <v>0</v>
      </c>
      <c r="K12" s="10">
        <v>0</v>
      </c>
      <c r="M12" s="20">
        <v>41</v>
      </c>
      <c r="N12" s="29" t="s">
        <v>81</v>
      </c>
      <c r="O12" s="10">
        <v>0</v>
      </c>
      <c r="P12" s="10">
        <v>0</v>
      </c>
      <c r="Q12" s="10">
        <v>0</v>
      </c>
      <c r="S12" s="20">
        <v>41</v>
      </c>
      <c r="T12" s="29" t="s">
        <v>81</v>
      </c>
      <c r="U12" s="10">
        <v>0</v>
      </c>
      <c r="V12" s="10">
        <v>0</v>
      </c>
      <c r="W12" s="10">
        <v>0</v>
      </c>
      <c r="Y12" s="20">
        <v>41</v>
      </c>
      <c r="Z12" s="29" t="s">
        <v>81</v>
      </c>
      <c r="AA12" s="10">
        <v>0</v>
      </c>
      <c r="AB12" s="10">
        <v>0</v>
      </c>
      <c r="AC12" s="10">
        <v>0</v>
      </c>
      <c r="AE12" s="20">
        <v>41</v>
      </c>
      <c r="AF12" s="29" t="s">
        <v>81</v>
      </c>
      <c r="AG12" s="10"/>
      <c r="AH12" s="10"/>
      <c r="AI12" s="10"/>
      <c r="AK12" s="20">
        <v>41</v>
      </c>
      <c r="AL12" s="29" t="s">
        <v>81</v>
      </c>
      <c r="AM12" s="10">
        <v>0</v>
      </c>
      <c r="AN12" s="10">
        <v>0</v>
      </c>
      <c r="AO12" s="10">
        <v>0</v>
      </c>
      <c r="AQ12" s="20">
        <v>41</v>
      </c>
      <c r="AR12" s="29" t="s">
        <v>81</v>
      </c>
      <c r="AS12" s="10"/>
      <c r="AT12" s="10"/>
      <c r="AU12" s="10"/>
      <c r="AW12" s="20">
        <v>41</v>
      </c>
      <c r="AX12" s="29" t="s">
        <v>81</v>
      </c>
      <c r="AY12" s="10"/>
      <c r="AZ12" s="10"/>
      <c r="BA12" s="10"/>
      <c r="BC12" s="20">
        <v>41</v>
      </c>
      <c r="BD12" s="29" t="s">
        <v>81</v>
      </c>
      <c r="BE12" s="10"/>
      <c r="BF12" s="10"/>
      <c r="BG12" s="10"/>
      <c r="BI12" s="20">
        <v>41</v>
      </c>
      <c r="BJ12" s="29" t="s">
        <v>81</v>
      </c>
      <c r="BK12" s="10">
        <v>0</v>
      </c>
      <c r="BL12" s="10">
        <v>0</v>
      </c>
      <c r="BM12" s="10">
        <v>0</v>
      </c>
      <c r="BO12" s="20">
        <v>41</v>
      </c>
      <c r="BP12" s="29" t="s">
        <v>81</v>
      </c>
      <c r="BQ12" s="10"/>
      <c r="BR12" s="10"/>
      <c r="BS12" s="10"/>
      <c r="BU12" s="20">
        <v>41</v>
      </c>
      <c r="BV12" s="29" t="s">
        <v>81</v>
      </c>
      <c r="BW12" s="10">
        <v>0</v>
      </c>
      <c r="BX12" s="10">
        <v>0</v>
      </c>
      <c r="BY12" s="10">
        <v>0</v>
      </c>
      <c r="CA12" s="20">
        <v>41</v>
      </c>
      <c r="CB12" s="29" t="s">
        <v>81</v>
      </c>
      <c r="CC12" s="10"/>
      <c r="CD12" s="10"/>
      <c r="CE12" s="10"/>
      <c r="CG12" s="20">
        <v>41</v>
      </c>
      <c r="CH12" s="29" t="s">
        <v>81</v>
      </c>
      <c r="CI12" s="10">
        <v>0</v>
      </c>
      <c r="CJ12" s="10">
        <v>0</v>
      </c>
      <c r="CK12" s="10">
        <v>0</v>
      </c>
      <c r="CM12" s="20">
        <v>41</v>
      </c>
      <c r="CN12" s="29" t="s">
        <v>81</v>
      </c>
      <c r="CO12" s="10">
        <v>0</v>
      </c>
      <c r="CP12" s="10">
        <v>0</v>
      </c>
      <c r="CQ12" s="10">
        <v>0</v>
      </c>
      <c r="CS12" s="20">
        <v>41</v>
      </c>
      <c r="CT12" s="29" t="s">
        <v>81</v>
      </c>
      <c r="CU12" s="10">
        <v>0</v>
      </c>
      <c r="CV12" s="10">
        <v>0</v>
      </c>
      <c r="CW12" s="10">
        <v>0</v>
      </c>
      <c r="CY12" s="20">
        <v>41</v>
      </c>
      <c r="CZ12" s="29" t="s">
        <v>81</v>
      </c>
      <c r="DA12" s="10">
        <v>0</v>
      </c>
      <c r="DB12" s="10">
        <v>0</v>
      </c>
      <c r="DC12" s="10">
        <v>0</v>
      </c>
    </row>
    <row r="13" spans="1:107" ht="27.75" customHeight="1">
      <c r="A13" s="20">
        <v>43</v>
      </c>
      <c r="B13" s="29" t="s">
        <v>82</v>
      </c>
      <c r="C13" s="10">
        <f>+I13+O13+U13+AA13+AG13+AM13+AS13+AY13+BE13+BK13+BQ13+BW13+CC13+CI13+CO13+CU13+DA13</f>
        <v>11289796</v>
      </c>
      <c r="D13" s="10">
        <f t="shared" si="2"/>
        <v>651066</v>
      </c>
      <c r="E13" s="10">
        <f t="shared" si="2"/>
        <v>11940862</v>
      </c>
      <c r="G13" s="20">
        <v>43</v>
      </c>
      <c r="H13" s="29" t="s">
        <v>82</v>
      </c>
      <c r="I13" s="10">
        <v>773150</v>
      </c>
      <c r="J13" s="10">
        <v>12330</v>
      </c>
      <c r="K13" s="10">
        <v>785480</v>
      </c>
      <c r="M13" s="20">
        <v>43</v>
      </c>
      <c r="N13" s="29" t="s">
        <v>82</v>
      </c>
      <c r="O13" s="10">
        <v>600000</v>
      </c>
      <c r="P13" s="10">
        <v>20032</v>
      </c>
      <c r="Q13" s="10">
        <v>620032</v>
      </c>
      <c r="S13" s="20">
        <v>43</v>
      </c>
      <c r="T13" s="29" t="s">
        <v>82</v>
      </c>
      <c r="U13" s="10">
        <v>500000</v>
      </c>
      <c r="V13" s="10">
        <v>0</v>
      </c>
      <c r="W13" s="10">
        <v>500000</v>
      </c>
      <c r="Y13" s="20">
        <v>43</v>
      </c>
      <c r="Z13" s="29" t="s">
        <v>82</v>
      </c>
      <c r="AA13" s="10">
        <v>850000</v>
      </c>
      <c r="AB13" s="10">
        <v>1400</v>
      </c>
      <c r="AC13" s="10">
        <v>851400</v>
      </c>
      <c r="AE13" s="20">
        <v>43</v>
      </c>
      <c r="AF13" s="29" t="s">
        <v>82</v>
      </c>
      <c r="AG13" s="10">
        <v>325500</v>
      </c>
      <c r="AH13" s="10">
        <v>-155000</v>
      </c>
      <c r="AI13" s="10">
        <v>170500</v>
      </c>
      <c r="AK13" s="20">
        <v>43</v>
      </c>
      <c r="AL13" s="29" t="s">
        <v>82</v>
      </c>
      <c r="AM13" s="10">
        <v>3108986</v>
      </c>
      <c r="AN13" s="10">
        <v>500000</v>
      </c>
      <c r="AO13" s="10">
        <v>3608986</v>
      </c>
      <c r="AQ13" s="20">
        <v>43</v>
      </c>
      <c r="AR13" s="29" t="s">
        <v>82</v>
      </c>
      <c r="AS13" s="10">
        <v>481450</v>
      </c>
      <c r="AT13" s="10">
        <v>220050</v>
      </c>
      <c r="AU13" s="10">
        <v>701500</v>
      </c>
      <c r="AW13" s="20">
        <v>43</v>
      </c>
      <c r="AX13" s="29" t="s">
        <v>82</v>
      </c>
      <c r="AY13" s="10">
        <v>133510</v>
      </c>
      <c r="AZ13" s="10">
        <v>21110</v>
      </c>
      <c r="BA13" s="10">
        <v>154620</v>
      </c>
      <c r="BC13" s="20">
        <v>43</v>
      </c>
      <c r="BD13" s="29" t="s">
        <v>82</v>
      </c>
      <c r="BE13" s="10">
        <v>355000</v>
      </c>
      <c r="BF13" s="10"/>
      <c r="BG13" s="10">
        <v>355000</v>
      </c>
      <c r="BI13" s="20">
        <v>43</v>
      </c>
      <c r="BJ13" s="29" t="s">
        <v>82</v>
      </c>
      <c r="BK13" s="10">
        <v>502500</v>
      </c>
      <c r="BL13" s="10">
        <v>-27248</v>
      </c>
      <c r="BM13" s="10">
        <v>475252</v>
      </c>
      <c r="BO13" s="20">
        <v>43</v>
      </c>
      <c r="BP13" s="29" t="s">
        <v>82</v>
      </c>
      <c r="BQ13" s="10">
        <v>138500</v>
      </c>
      <c r="BR13" s="10">
        <v>77000</v>
      </c>
      <c r="BS13" s="10">
        <v>215500</v>
      </c>
      <c r="BU13" s="20">
        <v>43</v>
      </c>
      <c r="BV13" s="29" t="s">
        <v>82</v>
      </c>
      <c r="BW13" s="10">
        <v>255000</v>
      </c>
      <c r="BX13" s="10">
        <v>-25000</v>
      </c>
      <c r="BY13" s="10">
        <v>230000</v>
      </c>
      <c r="CA13" s="20">
        <v>43</v>
      </c>
      <c r="CB13" s="29" t="s">
        <v>82</v>
      </c>
      <c r="CC13" s="10">
        <v>1373200</v>
      </c>
      <c r="CD13" s="10">
        <v>53650</v>
      </c>
      <c r="CE13" s="10">
        <v>1426850</v>
      </c>
      <c r="CG13" s="20">
        <v>43</v>
      </c>
      <c r="CH13" s="29" t="s">
        <v>82</v>
      </c>
      <c r="CI13" s="10">
        <v>1130000</v>
      </c>
      <c r="CJ13" s="10">
        <v>-128300</v>
      </c>
      <c r="CK13" s="10">
        <v>1001700</v>
      </c>
      <c r="CM13" s="20">
        <v>43</v>
      </c>
      <c r="CN13" s="29" t="s">
        <v>82</v>
      </c>
      <c r="CO13" s="10">
        <v>315000</v>
      </c>
      <c r="CP13" s="10">
        <v>-192958</v>
      </c>
      <c r="CQ13" s="10">
        <v>122042</v>
      </c>
      <c r="CS13" s="20">
        <v>43</v>
      </c>
      <c r="CT13" s="29" t="s">
        <v>82</v>
      </c>
      <c r="CU13" s="10">
        <v>343000</v>
      </c>
      <c r="CV13" s="10">
        <v>77000</v>
      </c>
      <c r="CW13" s="10">
        <v>420000</v>
      </c>
      <c r="CY13" s="20">
        <v>43</v>
      </c>
      <c r="CZ13" s="29" t="s">
        <v>82</v>
      </c>
      <c r="DA13" s="10">
        <v>105000</v>
      </c>
      <c r="DB13" s="10">
        <v>197000</v>
      </c>
      <c r="DC13" s="10">
        <v>302000</v>
      </c>
    </row>
    <row r="14" spans="1:107">
      <c r="A14" s="64">
        <v>5</v>
      </c>
      <c r="B14" s="62" t="s">
        <v>83</v>
      </c>
      <c r="C14" s="63">
        <f>SUM(C15:C22)</f>
        <v>25187424</v>
      </c>
      <c r="D14" s="63">
        <f>SUM(D15:D22)</f>
        <v>-14285552</v>
      </c>
      <c r="E14" s="63">
        <f>SUM(E15:E22)</f>
        <v>11971829</v>
      </c>
      <c r="G14" s="64">
        <v>5</v>
      </c>
      <c r="H14" s="62" t="s">
        <v>83</v>
      </c>
      <c r="I14" s="63">
        <v>624395</v>
      </c>
      <c r="J14" s="63">
        <v>1763966</v>
      </c>
      <c r="K14" s="63">
        <v>2388361</v>
      </c>
      <c r="M14" s="64">
        <v>5</v>
      </c>
      <c r="N14" s="62" t="s">
        <v>83</v>
      </c>
      <c r="O14" s="63">
        <v>33050</v>
      </c>
      <c r="P14" s="63">
        <v>101331</v>
      </c>
      <c r="Q14" s="63">
        <v>134381</v>
      </c>
      <c r="S14" s="64">
        <v>5</v>
      </c>
      <c r="T14" s="62" t="s">
        <v>83</v>
      </c>
      <c r="U14" s="63">
        <v>2805555</v>
      </c>
      <c r="V14" s="63">
        <v>475379</v>
      </c>
      <c r="W14" s="63">
        <f>SUM(W15:W22)</f>
        <v>3901606</v>
      </c>
      <c r="Y14" s="64">
        <v>5</v>
      </c>
      <c r="Z14" s="62" t="s">
        <v>83</v>
      </c>
      <c r="AA14" s="63">
        <v>19235012</v>
      </c>
      <c r="AB14" s="63">
        <v>-18416025</v>
      </c>
      <c r="AC14" s="63">
        <v>818987</v>
      </c>
      <c r="AE14" s="64">
        <v>5</v>
      </c>
      <c r="AF14" s="62" t="s">
        <v>83</v>
      </c>
      <c r="AG14" s="63">
        <f>SUM(AG15:AG22)</f>
        <v>50000</v>
      </c>
      <c r="AH14" s="63">
        <f>SUM(AH15:AH22)</f>
        <v>58787</v>
      </c>
      <c r="AI14" s="63">
        <f>SUM(AI15:AI22)</f>
        <v>108787</v>
      </c>
      <c r="AK14" s="64">
        <v>5</v>
      </c>
      <c r="AL14" s="62" t="s">
        <v>83</v>
      </c>
      <c r="AM14" s="63">
        <f>SUM(AM15:AM22)</f>
        <v>53754</v>
      </c>
      <c r="AN14" s="63">
        <f>SUM(AN15:AN22)</f>
        <v>88000</v>
      </c>
      <c r="AO14" s="63">
        <f>SUM(AO15:AO22)</f>
        <v>141754</v>
      </c>
      <c r="AQ14" s="64">
        <v>5</v>
      </c>
      <c r="AR14" s="62" t="s">
        <v>83</v>
      </c>
      <c r="AS14" s="63">
        <f>SUM(AS15:AS22)</f>
        <v>79632</v>
      </c>
      <c r="AT14" s="63">
        <f>SUM(AT15:AT22)</f>
        <v>68696</v>
      </c>
      <c r="AU14" s="63">
        <f>SUM(AU15:AU22)</f>
        <v>148328</v>
      </c>
      <c r="AW14" s="64">
        <v>5</v>
      </c>
      <c r="AX14" s="62" t="s">
        <v>83</v>
      </c>
      <c r="AY14" s="63">
        <f>SUM(AY15:AY22)</f>
        <v>154140</v>
      </c>
      <c r="AZ14" s="63">
        <f>SUM(AZ15:AZ22)</f>
        <v>101444</v>
      </c>
      <c r="BA14" s="63">
        <f>SUM(BA15:BA22)</f>
        <v>255584</v>
      </c>
      <c r="BC14" s="64">
        <v>5</v>
      </c>
      <c r="BD14" s="62" t="s">
        <v>83</v>
      </c>
      <c r="BE14" s="63">
        <f>SUM(BE15:BE22)</f>
        <v>278580</v>
      </c>
      <c r="BF14" s="63">
        <f>SUM(BF15:BF22)</f>
        <v>16539</v>
      </c>
      <c r="BG14" s="63">
        <f>SUM(BG15:BG22)</f>
        <v>295119</v>
      </c>
      <c r="BI14" s="64">
        <v>5</v>
      </c>
      <c r="BJ14" s="62" t="s">
        <v>83</v>
      </c>
      <c r="BK14" s="63">
        <v>377568</v>
      </c>
      <c r="BL14" s="63">
        <v>128338</v>
      </c>
      <c r="BM14" s="63">
        <v>505906</v>
      </c>
      <c r="BO14" s="64">
        <v>5</v>
      </c>
      <c r="BP14" s="62" t="s">
        <v>83</v>
      </c>
      <c r="BQ14" s="63">
        <f>SUM(BQ15:BQ22)</f>
        <v>8000</v>
      </c>
      <c r="BR14" s="63">
        <f>SUM(BR15:BR22)</f>
        <v>17724</v>
      </c>
      <c r="BS14" s="63">
        <f>SUM(BS15:BS22)</f>
        <v>25724</v>
      </c>
      <c r="BU14" s="64">
        <v>5</v>
      </c>
      <c r="BV14" s="62" t="s">
        <v>83</v>
      </c>
      <c r="BW14" s="63">
        <v>0</v>
      </c>
      <c r="BX14" s="63">
        <v>5552</v>
      </c>
      <c r="BY14" s="63">
        <v>5552</v>
      </c>
      <c r="CA14" s="64">
        <v>5</v>
      </c>
      <c r="CB14" s="62" t="s">
        <v>83</v>
      </c>
      <c r="CC14" s="63">
        <f>SUM(CC15:CC22)</f>
        <v>176884</v>
      </c>
      <c r="CD14" s="63">
        <f>SUM(CD15:CD22)</f>
        <v>66954</v>
      </c>
      <c r="CE14" s="63">
        <f>SUM(CE15:CE22)</f>
        <v>243838</v>
      </c>
      <c r="CG14" s="64">
        <v>5</v>
      </c>
      <c r="CH14" s="62" t="s">
        <v>83</v>
      </c>
      <c r="CI14" s="63">
        <v>69729</v>
      </c>
      <c r="CJ14" s="63">
        <v>49875</v>
      </c>
      <c r="CK14" s="63">
        <v>119604</v>
      </c>
      <c r="CM14" s="64">
        <v>5</v>
      </c>
      <c r="CN14" s="62" t="s">
        <v>83</v>
      </c>
      <c r="CO14" s="63">
        <v>601212</v>
      </c>
      <c r="CP14" s="63">
        <v>225733</v>
      </c>
      <c r="CQ14" s="63">
        <v>1276230</v>
      </c>
      <c r="CS14" s="64">
        <v>5</v>
      </c>
      <c r="CT14" s="62" t="s">
        <v>83</v>
      </c>
      <c r="CU14" s="63">
        <v>57457</v>
      </c>
      <c r="CV14" s="63">
        <v>219028</v>
      </c>
      <c r="CW14" s="63">
        <f>CW15+CW16+CW22</f>
        <v>276485</v>
      </c>
      <c r="CY14" s="64">
        <v>5</v>
      </c>
      <c r="CZ14" s="62" t="s">
        <v>83</v>
      </c>
      <c r="DA14" s="63">
        <v>582456</v>
      </c>
      <c r="DB14" s="63">
        <v>743127</v>
      </c>
      <c r="DC14" s="63">
        <v>1325583</v>
      </c>
    </row>
    <row r="15" spans="1:107" ht="13.5" customHeight="1">
      <c r="A15" s="20">
        <v>51</v>
      </c>
      <c r="B15" s="29" t="s">
        <v>84</v>
      </c>
      <c r="C15" s="10">
        <f>+I15+O15+U15+AA15+AG15+AM15+AS15+AY15+BE15+BK15+BQ15+BW15+CC15+CI15+CO15+CU15+DA15</f>
        <v>656473</v>
      </c>
      <c r="D15" s="10">
        <f t="shared" ref="D15:E22" si="3">+J15+P15+V15+AB15+AH15+AN15+AT15+AZ15+BF15+BL15+BR15+BX15+CD15+CJ15+CP15+CV15+DB15</f>
        <v>290890</v>
      </c>
      <c r="E15" s="10">
        <f t="shared" si="3"/>
        <v>947363</v>
      </c>
      <c r="G15" s="20">
        <v>51</v>
      </c>
      <c r="H15" s="29" t="s">
        <v>84</v>
      </c>
      <c r="I15" s="10">
        <v>0</v>
      </c>
      <c r="J15" s="10">
        <v>9500</v>
      </c>
      <c r="K15" s="10">
        <v>9500</v>
      </c>
      <c r="M15" s="20">
        <v>51</v>
      </c>
      <c r="N15" s="29" t="s">
        <v>84</v>
      </c>
      <c r="O15" s="10">
        <v>29516</v>
      </c>
      <c r="P15" s="10">
        <v>10375</v>
      </c>
      <c r="Q15" s="10">
        <v>39891</v>
      </c>
      <c r="S15" s="20">
        <v>51</v>
      </c>
      <c r="T15" s="29" t="s">
        <v>84</v>
      </c>
      <c r="U15" s="10">
        <v>115193</v>
      </c>
      <c r="V15" s="10">
        <v>136283</v>
      </c>
      <c r="W15" s="10">
        <v>251476</v>
      </c>
      <c r="Y15" s="20">
        <v>51</v>
      </c>
      <c r="Z15" s="29" t="s">
        <v>84</v>
      </c>
      <c r="AA15" s="10">
        <v>103670</v>
      </c>
      <c r="AB15" s="10">
        <v>0</v>
      </c>
      <c r="AC15" s="10">
        <v>103670</v>
      </c>
      <c r="AE15" s="20">
        <v>51</v>
      </c>
      <c r="AF15" s="29" t="s">
        <v>84</v>
      </c>
      <c r="AG15" s="10"/>
      <c r="AH15" s="10"/>
      <c r="AI15" s="10"/>
      <c r="AK15" s="20">
        <v>51</v>
      </c>
      <c r="AL15" s="29" t="s">
        <v>84</v>
      </c>
      <c r="AM15" s="10">
        <v>0</v>
      </c>
      <c r="AN15" s="10">
        <v>0</v>
      </c>
      <c r="AO15" s="10">
        <v>0</v>
      </c>
      <c r="AQ15" s="20">
        <v>51</v>
      </c>
      <c r="AR15" s="29" t="s">
        <v>84</v>
      </c>
      <c r="AS15" s="10"/>
      <c r="AT15" s="10"/>
      <c r="AU15" s="10"/>
      <c r="AW15" s="20">
        <v>51</v>
      </c>
      <c r="AX15" s="29" t="s">
        <v>84</v>
      </c>
      <c r="AY15" s="10"/>
      <c r="AZ15" s="10">
        <v>30600</v>
      </c>
      <c r="BA15" s="10">
        <v>30600</v>
      </c>
      <c r="BC15" s="20">
        <v>51</v>
      </c>
      <c r="BD15" s="29" t="s">
        <v>84</v>
      </c>
      <c r="BE15" s="10">
        <v>189267</v>
      </c>
      <c r="BF15" s="10"/>
      <c r="BG15" s="10">
        <v>189267</v>
      </c>
      <c r="BI15" s="20">
        <v>51</v>
      </c>
      <c r="BJ15" s="29" t="s">
        <v>84</v>
      </c>
      <c r="BK15" s="10">
        <v>128179</v>
      </c>
      <c r="BL15" s="10">
        <v>60070</v>
      </c>
      <c r="BM15" s="10">
        <v>188249</v>
      </c>
      <c r="BO15" s="20">
        <v>51</v>
      </c>
      <c r="BP15" s="29" t="s">
        <v>84</v>
      </c>
      <c r="BQ15" s="10"/>
      <c r="BR15" s="10"/>
      <c r="BS15" s="10"/>
      <c r="BU15" s="20">
        <v>51</v>
      </c>
      <c r="BV15" s="29" t="s">
        <v>84</v>
      </c>
      <c r="BW15" s="10">
        <v>0</v>
      </c>
      <c r="BX15" s="10">
        <v>0</v>
      </c>
      <c r="BY15" s="10">
        <v>0</v>
      </c>
      <c r="CA15" s="20">
        <v>51</v>
      </c>
      <c r="CB15" s="29" t="s">
        <v>84</v>
      </c>
      <c r="CC15" s="10"/>
      <c r="CD15" s="10">
        <v>11314</v>
      </c>
      <c r="CE15" s="10">
        <v>11314</v>
      </c>
      <c r="CG15" s="20">
        <v>51</v>
      </c>
      <c r="CH15" s="29" t="s">
        <v>84</v>
      </c>
      <c r="CI15" s="10">
        <v>0</v>
      </c>
      <c r="CJ15" s="10">
        <v>0</v>
      </c>
      <c r="CK15" s="10">
        <v>0</v>
      </c>
      <c r="CM15" s="20">
        <v>51</v>
      </c>
      <c r="CN15" s="29" t="s">
        <v>84</v>
      </c>
      <c r="CO15" s="10">
        <v>25121</v>
      </c>
      <c r="CP15" s="10">
        <v>32748</v>
      </c>
      <c r="CQ15" s="10">
        <v>57869</v>
      </c>
      <c r="CS15" s="20">
        <v>51</v>
      </c>
      <c r="CT15" s="29" t="s">
        <v>84</v>
      </c>
      <c r="CU15" s="10">
        <v>57457</v>
      </c>
      <c r="CV15" s="10">
        <v>0</v>
      </c>
      <c r="CW15" s="10">
        <v>57457</v>
      </c>
      <c r="CY15" s="20">
        <v>51</v>
      </c>
      <c r="CZ15" s="29" t="s">
        <v>84</v>
      </c>
      <c r="DA15" s="10">
        <v>8070</v>
      </c>
      <c r="DB15" s="10">
        <v>0</v>
      </c>
      <c r="DC15" s="10">
        <v>8070</v>
      </c>
    </row>
    <row r="16" spans="1:107" ht="14.25" customHeight="1">
      <c r="A16" s="20">
        <v>52</v>
      </c>
      <c r="B16" s="29" t="s">
        <v>85</v>
      </c>
      <c r="C16" s="10">
        <f t="shared" ref="C16:C22" si="4">+I16+O16+U16+AA16+AG16+AM16+AS16+AY16+BE16+BK16+BQ16+BW16+CC16+CI16+CO16+CU16+DA16</f>
        <v>5122229</v>
      </c>
      <c r="D16" s="10">
        <f t="shared" si="3"/>
        <v>3977236</v>
      </c>
      <c r="E16" s="10">
        <f t="shared" si="3"/>
        <v>9548750</v>
      </c>
      <c r="G16" s="20">
        <v>52</v>
      </c>
      <c r="H16" s="29" t="s">
        <v>85</v>
      </c>
      <c r="I16" s="10">
        <v>624395</v>
      </c>
      <c r="J16" s="10">
        <v>1584289</v>
      </c>
      <c r="K16" s="10">
        <v>2208684</v>
      </c>
      <c r="M16" s="20">
        <v>52</v>
      </c>
      <c r="N16" s="29" t="s">
        <v>85</v>
      </c>
      <c r="O16" s="10">
        <v>3534</v>
      </c>
      <c r="P16" s="10">
        <v>40956</v>
      </c>
      <c r="Q16" s="10">
        <v>44490</v>
      </c>
      <c r="S16" s="20">
        <v>52</v>
      </c>
      <c r="T16" s="29" t="s">
        <v>85</v>
      </c>
      <c r="U16" s="10">
        <v>2069690</v>
      </c>
      <c r="V16" s="10">
        <v>840288</v>
      </c>
      <c r="W16" s="10">
        <v>2909978</v>
      </c>
      <c r="Y16" s="20">
        <v>52</v>
      </c>
      <c r="Z16" s="29" t="s">
        <v>85</v>
      </c>
      <c r="AA16" s="10">
        <v>343292</v>
      </c>
      <c r="AB16" s="10">
        <v>213016</v>
      </c>
      <c r="AC16" s="10">
        <v>556308</v>
      </c>
      <c r="AE16" s="20">
        <v>52</v>
      </c>
      <c r="AF16" s="29" t="s">
        <v>85</v>
      </c>
      <c r="AG16" s="10">
        <v>50000</v>
      </c>
      <c r="AH16" s="10">
        <v>48787</v>
      </c>
      <c r="AI16" s="10">
        <v>98787</v>
      </c>
      <c r="AK16" s="20">
        <v>52</v>
      </c>
      <c r="AL16" s="29" t="s">
        <v>85</v>
      </c>
      <c r="AM16" s="10">
        <v>53754</v>
      </c>
      <c r="AN16" s="10">
        <v>88000</v>
      </c>
      <c r="AO16" s="10">
        <v>141754</v>
      </c>
      <c r="AQ16" s="20">
        <v>52</v>
      </c>
      <c r="AR16" s="29" t="s">
        <v>85</v>
      </c>
      <c r="AS16" s="10">
        <v>79632</v>
      </c>
      <c r="AT16" s="10">
        <v>68696</v>
      </c>
      <c r="AU16" s="10">
        <v>148328</v>
      </c>
      <c r="AW16" s="20">
        <v>52</v>
      </c>
      <c r="AX16" s="29" t="s">
        <v>85</v>
      </c>
      <c r="AY16" s="10">
        <v>154140</v>
      </c>
      <c r="AZ16" s="10">
        <v>41594</v>
      </c>
      <c r="BA16" s="10">
        <v>195734</v>
      </c>
      <c r="BC16" s="20">
        <v>52</v>
      </c>
      <c r="BD16" s="29" t="s">
        <v>85</v>
      </c>
      <c r="BE16" s="10">
        <v>89313</v>
      </c>
      <c r="BF16" s="10">
        <v>16539</v>
      </c>
      <c r="BG16" s="10">
        <v>105852</v>
      </c>
      <c r="BI16" s="20">
        <v>52</v>
      </c>
      <c r="BJ16" s="29" t="s">
        <v>85</v>
      </c>
      <c r="BK16" s="10">
        <v>249389</v>
      </c>
      <c r="BL16" s="10">
        <v>68268</v>
      </c>
      <c r="BM16" s="10">
        <v>317657</v>
      </c>
      <c r="BO16" s="20">
        <v>52</v>
      </c>
      <c r="BP16" s="29" t="s">
        <v>85</v>
      </c>
      <c r="BQ16" s="10">
        <v>8000</v>
      </c>
      <c r="BR16" s="10">
        <v>3100</v>
      </c>
      <c r="BS16" s="10">
        <v>11100</v>
      </c>
      <c r="BU16" s="20">
        <v>52</v>
      </c>
      <c r="BV16" s="29" t="s">
        <v>85</v>
      </c>
      <c r="BW16" s="10">
        <v>0</v>
      </c>
      <c r="BX16" s="10">
        <v>5552</v>
      </c>
      <c r="BY16" s="10">
        <v>5552</v>
      </c>
      <c r="CA16" s="20">
        <v>52</v>
      </c>
      <c r="CB16" s="29" t="s">
        <v>85</v>
      </c>
      <c r="CC16" s="10">
        <v>176884</v>
      </c>
      <c r="CD16" s="10">
        <v>-360</v>
      </c>
      <c r="CE16" s="10">
        <v>176524</v>
      </c>
      <c r="CG16" s="20">
        <v>52</v>
      </c>
      <c r="CH16" s="29" t="s">
        <v>85</v>
      </c>
      <c r="CI16" s="10">
        <v>69729</v>
      </c>
      <c r="CJ16" s="10">
        <v>49875</v>
      </c>
      <c r="CK16" s="10">
        <v>119604</v>
      </c>
      <c r="CM16" s="20">
        <v>52</v>
      </c>
      <c r="CN16" s="29" t="s">
        <v>85</v>
      </c>
      <c r="CO16" s="10">
        <v>576091</v>
      </c>
      <c r="CP16" s="10">
        <v>10408</v>
      </c>
      <c r="CQ16" s="10">
        <v>1035784</v>
      </c>
      <c r="CS16" s="20">
        <v>52</v>
      </c>
      <c r="CT16" s="29" t="s">
        <v>85</v>
      </c>
      <c r="CU16" s="10">
        <v>0</v>
      </c>
      <c r="CV16" s="10">
        <v>155101</v>
      </c>
      <c r="CW16" s="10">
        <v>155101</v>
      </c>
      <c r="CY16" s="20">
        <v>52</v>
      </c>
      <c r="CZ16" s="29" t="s">
        <v>85</v>
      </c>
      <c r="DA16" s="10">
        <v>574386</v>
      </c>
      <c r="DB16" s="10">
        <v>743127</v>
      </c>
      <c r="DC16" s="10">
        <v>1317513</v>
      </c>
    </row>
    <row r="17" spans="1:107" ht="14.25" customHeight="1">
      <c r="A17" s="20">
        <v>552</v>
      </c>
      <c r="B17" s="29" t="s">
        <v>86</v>
      </c>
      <c r="C17" s="10">
        <f t="shared" si="4"/>
        <v>0</v>
      </c>
      <c r="D17" s="10">
        <f t="shared" si="3"/>
        <v>0</v>
      </c>
      <c r="E17" s="10">
        <f t="shared" si="3"/>
        <v>0</v>
      </c>
      <c r="G17" s="20">
        <v>552</v>
      </c>
      <c r="H17" s="29" t="s">
        <v>86</v>
      </c>
      <c r="I17" s="10">
        <v>0</v>
      </c>
      <c r="J17" s="10">
        <v>0</v>
      </c>
      <c r="K17" s="10">
        <v>0</v>
      </c>
      <c r="M17" s="20">
        <v>552</v>
      </c>
      <c r="N17" s="29" t="s">
        <v>86</v>
      </c>
      <c r="O17" s="10">
        <v>0</v>
      </c>
      <c r="P17" s="10">
        <v>0</v>
      </c>
      <c r="Q17" s="10">
        <v>0</v>
      </c>
      <c r="S17" s="20">
        <v>552</v>
      </c>
      <c r="T17" s="29" t="s">
        <v>86</v>
      </c>
      <c r="U17" s="10">
        <v>0</v>
      </c>
      <c r="V17" s="10">
        <v>0</v>
      </c>
      <c r="W17" s="10">
        <v>0</v>
      </c>
      <c r="Y17" s="20">
        <v>552</v>
      </c>
      <c r="Z17" s="29" t="s">
        <v>86</v>
      </c>
      <c r="AA17" s="10">
        <v>0</v>
      </c>
      <c r="AB17" s="10">
        <v>0</v>
      </c>
      <c r="AC17" s="10">
        <v>0</v>
      </c>
      <c r="AE17" s="20">
        <v>552</v>
      </c>
      <c r="AF17" s="29" t="s">
        <v>86</v>
      </c>
      <c r="AG17" s="10"/>
      <c r="AH17" s="10"/>
      <c r="AI17" s="10"/>
      <c r="AK17" s="20">
        <v>552</v>
      </c>
      <c r="AL17" s="29" t="s">
        <v>86</v>
      </c>
      <c r="AM17" s="10"/>
      <c r="AN17" s="10"/>
      <c r="AO17" s="10"/>
      <c r="AQ17" s="20">
        <v>552</v>
      </c>
      <c r="AR17" s="29" t="s">
        <v>86</v>
      </c>
      <c r="AS17" s="10"/>
      <c r="AT17" s="10"/>
      <c r="AU17" s="10"/>
      <c r="AW17" s="20">
        <v>552</v>
      </c>
      <c r="AX17" s="29" t="s">
        <v>86</v>
      </c>
      <c r="AY17" s="10"/>
      <c r="AZ17" s="10"/>
      <c r="BA17" s="10"/>
      <c r="BC17" s="20">
        <v>552</v>
      </c>
      <c r="BD17" s="29" t="s">
        <v>86</v>
      </c>
      <c r="BE17" s="10"/>
      <c r="BF17" s="10"/>
      <c r="BG17" s="10"/>
      <c r="BI17" s="20">
        <v>552</v>
      </c>
      <c r="BJ17" s="29" t="s">
        <v>86</v>
      </c>
      <c r="BK17" s="10">
        <v>0</v>
      </c>
      <c r="BL17" s="10">
        <v>0</v>
      </c>
      <c r="BM17" s="10">
        <v>0</v>
      </c>
      <c r="BO17" s="20">
        <v>552</v>
      </c>
      <c r="BP17" s="29" t="s">
        <v>86</v>
      </c>
      <c r="BQ17" s="10"/>
      <c r="BR17" s="10"/>
      <c r="BS17" s="10"/>
      <c r="BU17" s="20">
        <v>552</v>
      </c>
      <c r="BV17" s="29" t="s">
        <v>86</v>
      </c>
      <c r="BW17" s="10">
        <v>0</v>
      </c>
      <c r="BX17" s="10">
        <v>0</v>
      </c>
      <c r="BY17" s="10">
        <v>0</v>
      </c>
      <c r="CA17" s="20">
        <v>552</v>
      </c>
      <c r="CB17" s="29" t="s">
        <v>86</v>
      </c>
      <c r="CC17" s="10"/>
      <c r="CD17" s="10"/>
      <c r="CE17" s="10"/>
      <c r="CG17" s="20">
        <v>552</v>
      </c>
      <c r="CH17" s="29" t="s">
        <v>86</v>
      </c>
      <c r="CI17" s="10">
        <v>0</v>
      </c>
      <c r="CJ17" s="10">
        <v>0</v>
      </c>
      <c r="CK17" s="10">
        <v>0</v>
      </c>
      <c r="CM17" s="20">
        <v>552</v>
      </c>
      <c r="CN17" s="29" t="s">
        <v>86</v>
      </c>
      <c r="CO17" s="10">
        <v>0</v>
      </c>
      <c r="CP17" s="10">
        <v>0</v>
      </c>
      <c r="CQ17" s="10">
        <v>0</v>
      </c>
      <c r="CS17" s="20">
        <v>552</v>
      </c>
      <c r="CT17" s="29" t="s">
        <v>86</v>
      </c>
      <c r="CU17" s="10">
        <v>0</v>
      </c>
      <c r="CV17" s="10">
        <v>0</v>
      </c>
      <c r="CW17" s="10">
        <v>0</v>
      </c>
      <c r="CY17" s="20">
        <v>552</v>
      </c>
      <c r="CZ17" s="29" t="s">
        <v>86</v>
      </c>
      <c r="DA17" s="10">
        <v>0</v>
      </c>
      <c r="DB17" s="10">
        <v>0</v>
      </c>
      <c r="DC17" s="10">
        <v>0</v>
      </c>
    </row>
    <row r="18" spans="1:107" ht="28.5" customHeight="1">
      <c r="A18" s="20">
        <v>559</v>
      </c>
      <c r="B18" s="29" t="s">
        <v>87</v>
      </c>
      <c r="C18" s="10">
        <f t="shared" si="4"/>
        <v>0</v>
      </c>
      <c r="D18" s="10">
        <f t="shared" si="3"/>
        <v>0</v>
      </c>
      <c r="E18" s="10">
        <f t="shared" si="3"/>
        <v>0</v>
      </c>
      <c r="G18" s="20">
        <v>559</v>
      </c>
      <c r="H18" s="29" t="s">
        <v>87</v>
      </c>
      <c r="I18" s="10">
        <v>0</v>
      </c>
      <c r="J18" s="10">
        <v>0</v>
      </c>
      <c r="K18" s="10">
        <v>0</v>
      </c>
      <c r="M18" s="20">
        <v>559</v>
      </c>
      <c r="N18" s="29" t="s">
        <v>87</v>
      </c>
      <c r="O18" s="10">
        <v>0</v>
      </c>
      <c r="P18" s="10">
        <v>0</v>
      </c>
      <c r="Q18" s="10">
        <v>0</v>
      </c>
      <c r="S18" s="20">
        <v>559</v>
      </c>
      <c r="T18" s="29" t="s">
        <v>87</v>
      </c>
      <c r="U18" s="10">
        <v>0</v>
      </c>
      <c r="V18" s="10">
        <v>0</v>
      </c>
      <c r="W18" s="10">
        <v>0</v>
      </c>
      <c r="Y18" s="20">
        <v>559</v>
      </c>
      <c r="Z18" s="29" t="s">
        <v>87</v>
      </c>
      <c r="AA18" s="10">
        <v>0</v>
      </c>
      <c r="AB18" s="10">
        <v>0</v>
      </c>
      <c r="AC18" s="10">
        <v>0</v>
      </c>
      <c r="AE18" s="20">
        <v>559</v>
      </c>
      <c r="AF18" s="29" t="s">
        <v>87</v>
      </c>
      <c r="AG18" s="10"/>
      <c r="AH18" s="10"/>
      <c r="AI18" s="10"/>
      <c r="AK18" s="20">
        <v>559</v>
      </c>
      <c r="AL18" s="29" t="s">
        <v>87</v>
      </c>
      <c r="AM18" s="10"/>
      <c r="AN18" s="10"/>
      <c r="AO18" s="10"/>
      <c r="AQ18" s="20">
        <v>559</v>
      </c>
      <c r="AR18" s="29" t="s">
        <v>87</v>
      </c>
      <c r="AS18" s="10"/>
      <c r="AT18" s="10"/>
      <c r="AU18" s="10"/>
      <c r="AW18" s="20">
        <v>559</v>
      </c>
      <c r="AX18" s="29" t="s">
        <v>87</v>
      </c>
      <c r="AY18" s="10"/>
      <c r="AZ18" s="10"/>
      <c r="BA18" s="10"/>
      <c r="BC18" s="20">
        <v>559</v>
      </c>
      <c r="BD18" s="29" t="s">
        <v>87</v>
      </c>
      <c r="BE18" s="10"/>
      <c r="BF18" s="10"/>
      <c r="BG18" s="10"/>
      <c r="BI18" s="20">
        <v>559</v>
      </c>
      <c r="BJ18" s="29" t="s">
        <v>87</v>
      </c>
      <c r="BK18" s="10">
        <v>0</v>
      </c>
      <c r="BL18" s="10">
        <v>0</v>
      </c>
      <c r="BM18" s="10">
        <v>0</v>
      </c>
      <c r="BO18" s="20">
        <v>559</v>
      </c>
      <c r="BP18" s="29" t="s">
        <v>87</v>
      </c>
      <c r="BQ18" s="10"/>
      <c r="BR18" s="10"/>
      <c r="BS18" s="10"/>
      <c r="BU18" s="20">
        <v>559</v>
      </c>
      <c r="BV18" s="29" t="s">
        <v>87</v>
      </c>
      <c r="BW18" s="10">
        <v>0</v>
      </c>
      <c r="BX18" s="10">
        <v>0</v>
      </c>
      <c r="BY18" s="10">
        <v>0</v>
      </c>
      <c r="CA18" s="20">
        <v>559</v>
      </c>
      <c r="CB18" s="29" t="s">
        <v>87</v>
      </c>
      <c r="CC18" s="10"/>
      <c r="CD18" s="10"/>
      <c r="CE18" s="10"/>
      <c r="CG18" s="20">
        <v>559</v>
      </c>
      <c r="CH18" s="29" t="s">
        <v>87</v>
      </c>
      <c r="CI18" s="10">
        <v>0</v>
      </c>
      <c r="CJ18" s="10">
        <v>0</v>
      </c>
      <c r="CK18" s="10">
        <v>0</v>
      </c>
      <c r="CM18" s="20">
        <v>559</v>
      </c>
      <c r="CN18" s="29" t="s">
        <v>87</v>
      </c>
      <c r="CO18" s="10">
        <v>0</v>
      </c>
      <c r="CP18" s="10">
        <v>0</v>
      </c>
      <c r="CQ18" s="10">
        <v>0</v>
      </c>
      <c r="CS18" s="20">
        <v>559</v>
      </c>
      <c r="CT18" s="29" t="s">
        <v>87</v>
      </c>
      <c r="CU18" s="10">
        <v>0</v>
      </c>
      <c r="CV18" s="10">
        <v>0</v>
      </c>
      <c r="CW18" s="10">
        <v>0</v>
      </c>
      <c r="CY18" s="20">
        <v>559</v>
      </c>
      <c r="CZ18" s="29" t="s">
        <v>87</v>
      </c>
      <c r="DA18" s="10">
        <v>0</v>
      </c>
      <c r="DB18" s="10">
        <v>0</v>
      </c>
      <c r="DC18" s="10">
        <v>0</v>
      </c>
    </row>
    <row r="19" spans="1:107" ht="26.25" customHeight="1">
      <c r="A19" s="20">
        <v>561</v>
      </c>
      <c r="B19" s="29" t="s">
        <v>88</v>
      </c>
      <c r="C19" s="10">
        <f t="shared" si="4"/>
        <v>0</v>
      </c>
      <c r="D19" s="10">
        <f t="shared" si="3"/>
        <v>0</v>
      </c>
      <c r="E19" s="10">
        <f t="shared" si="3"/>
        <v>0</v>
      </c>
      <c r="G19" s="20">
        <v>561</v>
      </c>
      <c r="H19" s="29" t="s">
        <v>88</v>
      </c>
      <c r="I19" s="10">
        <v>0</v>
      </c>
      <c r="J19" s="10">
        <v>0</v>
      </c>
      <c r="K19" s="10">
        <v>0</v>
      </c>
      <c r="M19" s="20">
        <v>561</v>
      </c>
      <c r="N19" s="29" t="s">
        <v>88</v>
      </c>
      <c r="O19" s="10">
        <v>0</v>
      </c>
      <c r="P19" s="10">
        <v>0</v>
      </c>
      <c r="Q19" s="10">
        <v>0</v>
      </c>
      <c r="S19" s="20">
        <v>561</v>
      </c>
      <c r="T19" s="29" t="s">
        <v>88</v>
      </c>
      <c r="U19" s="10">
        <v>0</v>
      </c>
      <c r="V19" s="10">
        <v>0</v>
      </c>
      <c r="W19" s="10">
        <v>0</v>
      </c>
      <c r="Y19" s="20">
        <v>561</v>
      </c>
      <c r="Z19" s="29" t="s">
        <v>88</v>
      </c>
      <c r="AA19" s="10">
        <v>0</v>
      </c>
      <c r="AB19" s="10">
        <v>0</v>
      </c>
      <c r="AC19" s="10">
        <v>0</v>
      </c>
      <c r="AE19" s="20">
        <v>561</v>
      </c>
      <c r="AF19" s="29" t="s">
        <v>88</v>
      </c>
      <c r="AG19" s="10"/>
      <c r="AH19" s="10"/>
      <c r="AI19" s="10"/>
      <c r="AK19" s="20">
        <v>561</v>
      </c>
      <c r="AL19" s="29" t="s">
        <v>88</v>
      </c>
      <c r="AM19" s="10"/>
      <c r="AN19" s="10"/>
      <c r="AO19" s="10"/>
      <c r="AQ19" s="20">
        <v>561</v>
      </c>
      <c r="AR19" s="29" t="s">
        <v>88</v>
      </c>
      <c r="AS19" s="10"/>
      <c r="AT19" s="10"/>
      <c r="AU19" s="10"/>
      <c r="AW19" s="20">
        <v>561</v>
      </c>
      <c r="AX19" s="29" t="s">
        <v>88</v>
      </c>
      <c r="AY19" s="10"/>
      <c r="AZ19" s="10"/>
      <c r="BA19" s="10"/>
      <c r="BC19" s="20">
        <v>561</v>
      </c>
      <c r="BD19" s="29" t="s">
        <v>88</v>
      </c>
      <c r="BE19" s="10"/>
      <c r="BF19" s="10"/>
      <c r="BG19" s="10"/>
      <c r="BI19" s="20">
        <v>561</v>
      </c>
      <c r="BJ19" s="29" t="s">
        <v>88</v>
      </c>
      <c r="BK19" s="10">
        <v>0</v>
      </c>
      <c r="BL19" s="10">
        <v>0</v>
      </c>
      <c r="BM19" s="10">
        <v>0</v>
      </c>
      <c r="BO19" s="20">
        <v>561</v>
      </c>
      <c r="BP19" s="29" t="s">
        <v>88</v>
      </c>
      <c r="BQ19" s="10"/>
      <c r="BR19" s="10"/>
      <c r="BS19" s="10"/>
      <c r="BU19" s="20">
        <v>561</v>
      </c>
      <c r="BV19" s="29" t="s">
        <v>88</v>
      </c>
      <c r="BW19" s="10">
        <v>0</v>
      </c>
      <c r="BX19" s="10">
        <v>0</v>
      </c>
      <c r="BY19" s="10">
        <v>0</v>
      </c>
      <c r="CA19" s="20">
        <v>561</v>
      </c>
      <c r="CB19" s="29" t="s">
        <v>88</v>
      </c>
      <c r="CC19" s="10"/>
      <c r="CD19" s="10"/>
      <c r="CE19" s="10"/>
      <c r="CG19" s="20">
        <v>561</v>
      </c>
      <c r="CH19" s="29" t="s">
        <v>88</v>
      </c>
      <c r="CI19" s="10">
        <v>0</v>
      </c>
      <c r="CJ19" s="10">
        <v>0</v>
      </c>
      <c r="CK19" s="10">
        <v>0</v>
      </c>
      <c r="CM19" s="20">
        <v>561</v>
      </c>
      <c r="CN19" s="29" t="s">
        <v>88</v>
      </c>
      <c r="CO19" s="10">
        <v>0</v>
      </c>
      <c r="CP19" s="10">
        <v>0</v>
      </c>
      <c r="CQ19" s="10">
        <v>0</v>
      </c>
      <c r="CS19" s="20">
        <v>561</v>
      </c>
      <c r="CT19" s="29" t="s">
        <v>88</v>
      </c>
      <c r="CU19" s="10">
        <v>0</v>
      </c>
      <c r="CV19" s="10">
        <v>0</v>
      </c>
      <c r="CW19" s="10">
        <v>0</v>
      </c>
      <c r="CY19" s="20">
        <v>561</v>
      </c>
      <c r="CZ19" s="29" t="s">
        <v>88</v>
      </c>
      <c r="DA19" s="10">
        <v>0</v>
      </c>
      <c r="DB19" s="10">
        <v>0</v>
      </c>
      <c r="DC19" s="10">
        <v>0</v>
      </c>
    </row>
    <row r="20" spans="1:107" ht="32.25" customHeight="1">
      <c r="A20" s="20">
        <v>563</v>
      </c>
      <c r="B20" s="29" t="s">
        <v>89</v>
      </c>
      <c r="C20" s="10">
        <f t="shared" si="4"/>
        <v>0</v>
      </c>
      <c r="D20" s="10">
        <f t="shared" si="3"/>
        <v>0</v>
      </c>
      <c r="E20" s="10">
        <f t="shared" si="3"/>
        <v>0</v>
      </c>
      <c r="G20" s="20">
        <v>563</v>
      </c>
      <c r="H20" s="29" t="s">
        <v>89</v>
      </c>
      <c r="I20" s="10">
        <v>0</v>
      </c>
      <c r="J20" s="10">
        <v>0</v>
      </c>
      <c r="K20" s="10">
        <v>0</v>
      </c>
      <c r="M20" s="20">
        <v>563</v>
      </c>
      <c r="N20" s="29" t="s">
        <v>89</v>
      </c>
      <c r="O20" s="10">
        <v>0</v>
      </c>
      <c r="P20" s="10">
        <v>0</v>
      </c>
      <c r="Q20" s="10">
        <v>0</v>
      </c>
      <c r="S20" s="20">
        <v>563</v>
      </c>
      <c r="T20" s="29" t="s">
        <v>89</v>
      </c>
      <c r="U20" s="10">
        <v>0</v>
      </c>
      <c r="V20" s="10">
        <v>0</v>
      </c>
      <c r="W20" s="10">
        <v>0</v>
      </c>
      <c r="Y20" s="20">
        <v>563</v>
      </c>
      <c r="Z20" s="29" t="s">
        <v>89</v>
      </c>
      <c r="AA20" s="10">
        <v>0</v>
      </c>
      <c r="AB20" s="10">
        <v>0</v>
      </c>
      <c r="AC20" s="10">
        <v>0</v>
      </c>
      <c r="AE20" s="20">
        <v>563</v>
      </c>
      <c r="AF20" s="29" t="s">
        <v>89</v>
      </c>
      <c r="AG20" s="10"/>
      <c r="AH20" s="10"/>
      <c r="AI20" s="10"/>
      <c r="AK20" s="20">
        <v>563</v>
      </c>
      <c r="AL20" s="29" t="s">
        <v>89</v>
      </c>
      <c r="AM20" s="10"/>
      <c r="AN20" s="10"/>
      <c r="AO20" s="10"/>
      <c r="AQ20" s="20">
        <v>563</v>
      </c>
      <c r="AR20" s="29" t="s">
        <v>89</v>
      </c>
      <c r="AS20" s="10"/>
      <c r="AT20" s="10"/>
      <c r="AU20" s="10"/>
      <c r="AW20" s="20">
        <v>563</v>
      </c>
      <c r="AX20" s="29" t="s">
        <v>89</v>
      </c>
      <c r="AY20" s="10"/>
      <c r="AZ20" s="10"/>
      <c r="BA20" s="10"/>
      <c r="BC20" s="20">
        <v>563</v>
      </c>
      <c r="BD20" s="29" t="s">
        <v>89</v>
      </c>
      <c r="BE20" s="10"/>
      <c r="BF20" s="10"/>
      <c r="BG20" s="10"/>
      <c r="BI20" s="20">
        <v>563</v>
      </c>
      <c r="BJ20" s="29" t="s">
        <v>89</v>
      </c>
      <c r="BK20" s="10">
        <v>0</v>
      </c>
      <c r="BL20" s="10">
        <v>0</v>
      </c>
      <c r="BM20" s="10">
        <v>0</v>
      </c>
      <c r="BO20" s="20">
        <v>563</v>
      </c>
      <c r="BP20" s="29" t="s">
        <v>89</v>
      </c>
      <c r="BQ20" s="10"/>
      <c r="BR20" s="10"/>
      <c r="BS20" s="10"/>
      <c r="BU20" s="20">
        <v>563</v>
      </c>
      <c r="BV20" s="29" t="s">
        <v>89</v>
      </c>
      <c r="BW20" s="10">
        <v>0</v>
      </c>
      <c r="BX20" s="10">
        <v>0</v>
      </c>
      <c r="BY20" s="10">
        <v>0</v>
      </c>
      <c r="CA20" s="20">
        <v>563</v>
      </c>
      <c r="CB20" s="29" t="s">
        <v>89</v>
      </c>
      <c r="CC20" s="10"/>
      <c r="CD20" s="10"/>
      <c r="CE20" s="10"/>
      <c r="CG20" s="20">
        <v>563</v>
      </c>
      <c r="CH20" s="29" t="s">
        <v>89</v>
      </c>
      <c r="CI20" s="10">
        <v>0</v>
      </c>
      <c r="CJ20" s="10">
        <v>0</v>
      </c>
      <c r="CK20" s="10">
        <v>0</v>
      </c>
      <c r="CM20" s="20">
        <v>563</v>
      </c>
      <c r="CN20" s="29" t="s">
        <v>89</v>
      </c>
      <c r="CO20" s="10">
        <v>0</v>
      </c>
      <c r="CP20" s="10">
        <v>0</v>
      </c>
      <c r="CQ20" s="10">
        <v>0</v>
      </c>
      <c r="CS20" s="20">
        <v>563</v>
      </c>
      <c r="CT20" s="29" t="s">
        <v>89</v>
      </c>
      <c r="CU20" s="10">
        <v>0</v>
      </c>
      <c r="CV20" s="10">
        <v>0</v>
      </c>
      <c r="CW20" s="10">
        <v>0</v>
      </c>
      <c r="CY20" s="20">
        <v>563</v>
      </c>
      <c r="CZ20" s="29" t="s">
        <v>89</v>
      </c>
      <c r="DA20" s="10">
        <v>0</v>
      </c>
      <c r="DB20" s="10">
        <v>0</v>
      </c>
      <c r="DC20" s="10">
        <v>0</v>
      </c>
    </row>
    <row r="21" spans="1:107" ht="41.25" customHeight="1">
      <c r="A21" s="20">
        <v>573</v>
      </c>
      <c r="B21" s="29" t="s">
        <v>90</v>
      </c>
      <c r="C21" s="10">
        <f t="shared" si="4"/>
        <v>0</v>
      </c>
      <c r="D21" s="10">
        <f t="shared" si="3"/>
        <v>0</v>
      </c>
      <c r="E21" s="10">
        <f t="shared" si="3"/>
        <v>0</v>
      </c>
      <c r="G21" s="20">
        <v>573</v>
      </c>
      <c r="H21" s="29" t="s">
        <v>90</v>
      </c>
      <c r="I21" s="10">
        <v>0</v>
      </c>
      <c r="J21" s="10">
        <v>0</v>
      </c>
      <c r="K21" s="10">
        <v>0</v>
      </c>
      <c r="M21" s="20">
        <v>573</v>
      </c>
      <c r="N21" s="29" t="s">
        <v>90</v>
      </c>
      <c r="O21" s="10">
        <v>0</v>
      </c>
      <c r="P21" s="10">
        <v>0</v>
      </c>
      <c r="Q21" s="10">
        <v>0</v>
      </c>
      <c r="S21" s="20">
        <v>573</v>
      </c>
      <c r="T21" s="29" t="s">
        <v>90</v>
      </c>
      <c r="U21" s="10">
        <v>0</v>
      </c>
      <c r="V21" s="10">
        <v>0</v>
      </c>
      <c r="W21" s="10">
        <v>0</v>
      </c>
      <c r="Y21" s="20">
        <v>573</v>
      </c>
      <c r="Z21" s="29" t="s">
        <v>90</v>
      </c>
      <c r="AA21" s="10">
        <v>0</v>
      </c>
      <c r="AB21" s="10">
        <v>0</v>
      </c>
      <c r="AC21" s="10">
        <v>0</v>
      </c>
      <c r="AE21" s="20">
        <v>573</v>
      </c>
      <c r="AF21" s="29" t="s">
        <v>90</v>
      </c>
      <c r="AG21" s="10"/>
      <c r="AH21" s="10"/>
      <c r="AI21" s="10"/>
      <c r="AK21" s="20">
        <v>573</v>
      </c>
      <c r="AL21" s="29" t="s">
        <v>90</v>
      </c>
      <c r="AM21" s="10"/>
      <c r="AN21" s="10"/>
      <c r="AO21" s="10"/>
      <c r="AQ21" s="20">
        <v>573</v>
      </c>
      <c r="AR21" s="29" t="s">
        <v>90</v>
      </c>
      <c r="AS21" s="10"/>
      <c r="AT21" s="10"/>
      <c r="AU21" s="10"/>
      <c r="AW21" s="20">
        <v>573</v>
      </c>
      <c r="AX21" s="29" t="s">
        <v>90</v>
      </c>
      <c r="AY21" s="10"/>
      <c r="AZ21" s="10"/>
      <c r="BA21" s="10"/>
      <c r="BC21" s="20">
        <v>573</v>
      </c>
      <c r="BD21" s="29" t="s">
        <v>90</v>
      </c>
      <c r="BE21" s="10"/>
      <c r="BF21" s="10"/>
      <c r="BG21" s="10"/>
      <c r="BI21" s="20">
        <v>573</v>
      </c>
      <c r="BJ21" s="29" t="s">
        <v>90</v>
      </c>
      <c r="BK21" s="10">
        <v>0</v>
      </c>
      <c r="BL21" s="10">
        <v>0</v>
      </c>
      <c r="BM21" s="10">
        <v>0</v>
      </c>
      <c r="BO21" s="20">
        <v>573</v>
      </c>
      <c r="BP21" s="29" t="s">
        <v>90</v>
      </c>
      <c r="BQ21" s="10"/>
      <c r="BR21" s="10"/>
      <c r="BS21" s="10"/>
      <c r="BU21" s="20">
        <v>573</v>
      </c>
      <c r="BV21" s="29" t="s">
        <v>90</v>
      </c>
      <c r="BW21" s="10">
        <v>0</v>
      </c>
      <c r="BX21" s="10">
        <v>0</v>
      </c>
      <c r="BY21" s="10">
        <v>0</v>
      </c>
      <c r="CA21" s="20">
        <v>573</v>
      </c>
      <c r="CB21" s="29" t="s">
        <v>90</v>
      </c>
      <c r="CC21" s="10"/>
      <c r="CD21" s="10"/>
      <c r="CE21" s="10"/>
      <c r="CG21" s="20">
        <v>573</v>
      </c>
      <c r="CH21" s="29" t="s">
        <v>90</v>
      </c>
      <c r="CI21" s="10">
        <v>0</v>
      </c>
      <c r="CJ21" s="10">
        <v>0</v>
      </c>
      <c r="CK21" s="10">
        <v>0</v>
      </c>
      <c r="CM21" s="20">
        <v>573</v>
      </c>
      <c r="CN21" s="29" t="s">
        <v>90</v>
      </c>
      <c r="CO21" s="10">
        <v>0</v>
      </c>
      <c r="CP21" s="10">
        <v>0</v>
      </c>
      <c r="CQ21" s="10">
        <v>0</v>
      </c>
      <c r="CS21" s="20">
        <v>573</v>
      </c>
      <c r="CT21" s="29" t="s">
        <v>90</v>
      </c>
      <c r="CU21" s="10">
        <v>0</v>
      </c>
      <c r="CV21" s="10">
        <v>0</v>
      </c>
      <c r="CW21" s="10">
        <v>0</v>
      </c>
      <c r="CY21" s="20">
        <v>573</v>
      </c>
      <c r="CZ21" s="29" t="s">
        <v>90</v>
      </c>
      <c r="DA21" s="10">
        <v>0</v>
      </c>
      <c r="DB21" s="10">
        <v>0</v>
      </c>
      <c r="DC21" s="10">
        <v>0</v>
      </c>
    </row>
    <row r="22" spans="1:107" ht="27.75" customHeight="1">
      <c r="A22" s="20">
        <v>581</v>
      </c>
      <c r="B22" s="29" t="s">
        <v>91</v>
      </c>
      <c r="C22" s="10">
        <f t="shared" si="4"/>
        <v>19408722</v>
      </c>
      <c r="D22" s="10">
        <f t="shared" si="3"/>
        <v>-18553678</v>
      </c>
      <c r="E22" s="10">
        <f t="shared" si="3"/>
        <v>1475716</v>
      </c>
      <c r="G22" s="20">
        <v>581</v>
      </c>
      <c r="H22" s="29" t="s">
        <v>91</v>
      </c>
      <c r="I22" s="10">
        <v>0</v>
      </c>
      <c r="J22" s="10">
        <v>170177</v>
      </c>
      <c r="K22" s="10">
        <v>170177</v>
      </c>
      <c r="M22" s="20">
        <v>581</v>
      </c>
      <c r="N22" s="29" t="s">
        <v>91</v>
      </c>
      <c r="O22" s="10">
        <v>0</v>
      </c>
      <c r="P22" s="10">
        <v>50000</v>
      </c>
      <c r="Q22" s="10">
        <v>50000</v>
      </c>
      <c r="S22" s="20">
        <v>581</v>
      </c>
      <c r="T22" s="29" t="s">
        <v>91</v>
      </c>
      <c r="U22" s="10">
        <v>620672</v>
      </c>
      <c r="V22" s="10">
        <v>-501192</v>
      </c>
      <c r="W22" s="10">
        <v>740152</v>
      </c>
      <c r="Y22" s="20">
        <v>581</v>
      </c>
      <c r="Z22" s="29" t="s">
        <v>91</v>
      </c>
      <c r="AA22" s="10">
        <v>18788050</v>
      </c>
      <c r="AB22" s="10">
        <v>-18629041</v>
      </c>
      <c r="AC22" s="10">
        <v>159009</v>
      </c>
      <c r="AE22" s="20">
        <v>581</v>
      </c>
      <c r="AF22" s="29" t="s">
        <v>91</v>
      </c>
      <c r="AG22" s="10"/>
      <c r="AH22" s="10">
        <v>10000</v>
      </c>
      <c r="AI22" s="10">
        <v>10000</v>
      </c>
      <c r="AK22" s="20">
        <v>581</v>
      </c>
      <c r="AL22" s="29" t="s">
        <v>91</v>
      </c>
      <c r="AM22" s="10"/>
      <c r="AN22" s="10"/>
      <c r="AO22" s="10"/>
      <c r="AQ22" s="20">
        <v>581</v>
      </c>
      <c r="AR22" s="29" t="s">
        <v>91</v>
      </c>
      <c r="AS22" s="10"/>
      <c r="AT22" s="10"/>
      <c r="AU22" s="10"/>
      <c r="AW22" s="20">
        <v>581</v>
      </c>
      <c r="AX22" s="29" t="s">
        <v>91</v>
      </c>
      <c r="AY22" s="10"/>
      <c r="AZ22" s="10">
        <v>29250</v>
      </c>
      <c r="BA22" s="10">
        <v>29250</v>
      </c>
      <c r="BC22" s="20">
        <v>581</v>
      </c>
      <c r="BD22" s="29" t="s">
        <v>91</v>
      </c>
      <c r="BE22" s="10"/>
      <c r="BF22" s="10"/>
      <c r="BG22" s="10"/>
      <c r="BI22" s="20">
        <v>581</v>
      </c>
      <c r="BJ22" s="29" t="s">
        <v>91</v>
      </c>
      <c r="BK22" s="10">
        <v>0</v>
      </c>
      <c r="BL22" s="10">
        <v>0</v>
      </c>
      <c r="BM22" s="10">
        <v>0</v>
      </c>
      <c r="BO22" s="20">
        <v>581</v>
      </c>
      <c r="BP22" s="29" t="s">
        <v>91</v>
      </c>
      <c r="BQ22" s="10"/>
      <c r="BR22" s="10">
        <v>14624</v>
      </c>
      <c r="BS22" s="10">
        <v>14624</v>
      </c>
      <c r="BU22" s="20">
        <v>581</v>
      </c>
      <c r="BV22" s="29" t="s">
        <v>91</v>
      </c>
      <c r="BW22" s="10">
        <v>0</v>
      </c>
      <c r="BX22" s="10">
        <v>0</v>
      </c>
      <c r="BY22" s="10">
        <v>0</v>
      </c>
      <c r="CA22" s="20">
        <v>581</v>
      </c>
      <c r="CB22" s="29" t="s">
        <v>91</v>
      </c>
      <c r="CC22" s="10"/>
      <c r="CD22" s="10">
        <v>56000</v>
      </c>
      <c r="CE22" s="10">
        <v>56000</v>
      </c>
      <c r="CG22" s="20">
        <v>581</v>
      </c>
      <c r="CH22" s="29" t="s">
        <v>91</v>
      </c>
      <c r="CI22" s="10">
        <v>0</v>
      </c>
      <c r="CJ22" s="10">
        <v>0</v>
      </c>
      <c r="CK22" s="10">
        <v>0</v>
      </c>
      <c r="CM22" s="20">
        <v>581</v>
      </c>
      <c r="CN22" s="29" t="s">
        <v>91</v>
      </c>
      <c r="CO22" s="10">
        <v>0</v>
      </c>
      <c r="CP22" s="10">
        <v>182577</v>
      </c>
      <c r="CQ22" s="10">
        <v>182577</v>
      </c>
      <c r="CS22" s="20">
        <v>581</v>
      </c>
      <c r="CT22" s="29" t="s">
        <v>91</v>
      </c>
      <c r="CU22" s="10">
        <v>0</v>
      </c>
      <c r="CV22" s="10">
        <v>63927</v>
      </c>
      <c r="CW22" s="10">
        <v>63927</v>
      </c>
      <c r="CY22" s="20">
        <v>581</v>
      </c>
      <c r="CZ22" s="29" t="s">
        <v>91</v>
      </c>
      <c r="DA22" s="10">
        <v>0</v>
      </c>
      <c r="DB22" s="10">
        <v>0</v>
      </c>
      <c r="DC22" s="10">
        <v>0</v>
      </c>
    </row>
    <row r="23" spans="1:107" ht="17.25" customHeight="1">
      <c r="A23" s="64">
        <v>6</v>
      </c>
      <c r="B23" s="62" t="s">
        <v>92</v>
      </c>
      <c r="C23" s="63">
        <f>SUM(C24:C25)</f>
        <v>430924</v>
      </c>
      <c r="D23" s="63">
        <f>SUM(D24:D25)</f>
        <v>454421</v>
      </c>
      <c r="E23" s="63">
        <f>SUM(E24:E25)</f>
        <v>895945</v>
      </c>
      <c r="G23" s="64">
        <v>6</v>
      </c>
      <c r="H23" s="62" t="s">
        <v>92</v>
      </c>
      <c r="I23" s="63">
        <v>0</v>
      </c>
      <c r="J23" s="63">
        <v>28303</v>
      </c>
      <c r="K23" s="63">
        <v>28303</v>
      </c>
      <c r="M23" s="64">
        <v>6</v>
      </c>
      <c r="N23" s="62" t="s">
        <v>92</v>
      </c>
      <c r="O23" s="63">
        <v>0</v>
      </c>
      <c r="P23" s="63">
        <v>21358</v>
      </c>
      <c r="Q23" s="63">
        <v>21358</v>
      </c>
      <c r="S23" s="64">
        <v>6</v>
      </c>
      <c r="T23" s="62" t="s">
        <v>92</v>
      </c>
      <c r="U23" s="63">
        <v>0</v>
      </c>
      <c r="V23" s="63">
        <v>239522</v>
      </c>
      <c r="W23" s="63">
        <v>239522</v>
      </c>
      <c r="Y23" s="64">
        <v>6</v>
      </c>
      <c r="Z23" s="62" t="s">
        <v>92</v>
      </c>
      <c r="AA23" s="63">
        <v>361472</v>
      </c>
      <c r="AB23" s="63">
        <v>44455</v>
      </c>
      <c r="AC23" s="63">
        <v>405927</v>
      </c>
      <c r="AE23" s="64">
        <v>6</v>
      </c>
      <c r="AF23" s="62" t="s">
        <v>92</v>
      </c>
      <c r="AG23" s="63">
        <f>SUM(AG24:AG25)</f>
        <v>0</v>
      </c>
      <c r="AH23" s="63">
        <f>SUM(AH24:AH25)</f>
        <v>20029</v>
      </c>
      <c r="AI23" s="63">
        <f>SUM(AI24:AI25)</f>
        <v>20029</v>
      </c>
      <c r="AK23" s="64">
        <v>6</v>
      </c>
      <c r="AL23" s="62" t="s">
        <v>92</v>
      </c>
      <c r="AM23" s="63">
        <f>SUM(AM24:AM25)</f>
        <v>0</v>
      </c>
      <c r="AN23" s="63">
        <f>SUM(AN24:AN25)</f>
        <v>0</v>
      </c>
      <c r="AO23" s="63">
        <f>SUM(AO24:AO25)</f>
        <v>0</v>
      </c>
      <c r="AQ23" s="64">
        <v>6</v>
      </c>
      <c r="AR23" s="62" t="s">
        <v>92</v>
      </c>
      <c r="AS23" s="63">
        <f>SUM(AS24:AS25)</f>
        <v>0</v>
      </c>
      <c r="AT23" s="63">
        <f>SUM(AT24:AT25)</f>
        <v>1216</v>
      </c>
      <c r="AU23" s="63">
        <f>SUM(AU24:AU25)</f>
        <v>1216</v>
      </c>
      <c r="AW23" s="64">
        <v>6</v>
      </c>
      <c r="AX23" s="62" t="s">
        <v>92</v>
      </c>
      <c r="AY23" s="63">
        <f>SUM(AY24:AY25)</f>
        <v>0</v>
      </c>
      <c r="AZ23" s="63">
        <f>SUM(AZ24:AZ25)</f>
        <v>2236</v>
      </c>
      <c r="BA23" s="63">
        <f>SUM(BA24:BA25)</f>
        <v>2236</v>
      </c>
      <c r="BC23" s="64">
        <v>6</v>
      </c>
      <c r="BD23" s="62" t="s">
        <v>92</v>
      </c>
      <c r="BE23" s="63">
        <f>SUM(BE24:BE25)</f>
        <v>0</v>
      </c>
      <c r="BF23" s="63">
        <f>SUM(BF24:BF25)</f>
        <v>3080</v>
      </c>
      <c r="BG23" s="63">
        <f>SUM(BG24:BG25)</f>
        <v>3080</v>
      </c>
      <c r="BI23" s="64">
        <v>6</v>
      </c>
      <c r="BJ23" s="62" t="s">
        <v>92</v>
      </c>
      <c r="BK23" s="63">
        <v>65052</v>
      </c>
      <c r="BL23" s="63">
        <v>4176</v>
      </c>
      <c r="BM23" s="63">
        <v>69228</v>
      </c>
      <c r="BO23" s="64">
        <v>6</v>
      </c>
      <c r="BP23" s="62" t="s">
        <v>92</v>
      </c>
      <c r="BQ23" s="63">
        <f>SUM(BQ24:BQ25)</f>
        <v>0</v>
      </c>
      <c r="BR23" s="63">
        <f>SUM(BR24:BR25)</f>
        <v>0</v>
      </c>
      <c r="BS23" s="63">
        <f>SUM(BS24:BS25)</f>
        <v>0</v>
      </c>
      <c r="BU23" s="64">
        <v>6</v>
      </c>
      <c r="BV23" s="62" t="s">
        <v>92</v>
      </c>
      <c r="BW23" s="63">
        <v>0</v>
      </c>
      <c r="BX23" s="63">
        <v>0</v>
      </c>
      <c r="BY23" s="63">
        <v>0</v>
      </c>
      <c r="CA23" s="64">
        <v>6</v>
      </c>
      <c r="CB23" s="62" t="s">
        <v>92</v>
      </c>
      <c r="CC23" s="63">
        <f>SUM(CC24:CC25)</f>
        <v>4400</v>
      </c>
      <c r="CD23" s="63">
        <f>SUM(CD24:CD25)</f>
        <v>8000</v>
      </c>
      <c r="CE23" s="63">
        <f>SUM(CE24:CE25)</f>
        <v>12400</v>
      </c>
      <c r="CG23" s="64">
        <v>6</v>
      </c>
      <c r="CH23" s="62" t="s">
        <v>92</v>
      </c>
      <c r="CI23" s="63">
        <v>0</v>
      </c>
      <c r="CJ23" s="63">
        <v>400</v>
      </c>
      <c r="CK23" s="63">
        <v>400</v>
      </c>
      <c r="CM23" s="64">
        <v>6</v>
      </c>
      <c r="CN23" s="62" t="s">
        <v>92</v>
      </c>
      <c r="CO23" s="63">
        <v>0</v>
      </c>
      <c r="CP23" s="63">
        <v>61396</v>
      </c>
      <c r="CQ23" s="63">
        <v>71996</v>
      </c>
      <c r="CS23" s="64">
        <v>6</v>
      </c>
      <c r="CT23" s="62" t="s">
        <v>92</v>
      </c>
      <c r="CU23" s="63">
        <v>0</v>
      </c>
      <c r="CV23" s="63">
        <v>20250</v>
      </c>
      <c r="CW23" s="63">
        <v>20250</v>
      </c>
      <c r="CY23" s="64">
        <v>6</v>
      </c>
      <c r="CZ23" s="62" t="s">
        <v>92</v>
      </c>
      <c r="DA23" s="63">
        <v>0</v>
      </c>
      <c r="DB23" s="63">
        <v>0</v>
      </c>
      <c r="DC23" s="63">
        <v>0</v>
      </c>
    </row>
    <row r="24" spans="1:107" ht="15" customHeight="1">
      <c r="A24" s="20">
        <v>61</v>
      </c>
      <c r="B24" s="29" t="s">
        <v>93</v>
      </c>
      <c r="C24" s="10">
        <f>+I24+O24+U24+AA24+AG24+AM24+AS24+AY24+BE24+BK24+BQ24+BW24+CC24+CI24+CO24+CU24+DA24</f>
        <v>430924</v>
      </c>
      <c r="D24" s="10">
        <f t="shared" ref="D24:E25" si="5">+J24+P24+V24+AB24+AH24+AN24+AT24+AZ24+BF24+BL24+BR24+BX24+CD24+CJ24+CP24+CV24+DB24</f>
        <v>454421</v>
      </c>
      <c r="E24" s="10">
        <f t="shared" si="5"/>
        <v>895945</v>
      </c>
      <c r="G24" s="20">
        <v>61</v>
      </c>
      <c r="H24" s="29" t="s">
        <v>93</v>
      </c>
      <c r="I24" s="10">
        <v>0</v>
      </c>
      <c r="J24" s="10">
        <v>28303</v>
      </c>
      <c r="K24" s="10">
        <v>28303</v>
      </c>
      <c r="M24" s="20">
        <v>61</v>
      </c>
      <c r="N24" s="29" t="s">
        <v>93</v>
      </c>
      <c r="O24" s="10">
        <v>0</v>
      </c>
      <c r="P24" s="10">
        <v>21358</v>
      </c>
      <c r="Q24" s="10">
        <v>21358</v>
      </c>
      <c r="S24" s="20">
        <v>61</v>
      </c>
      <c r="T24" s="29" t="s">
        <v>93</v>
      </c>
      <c r="U24" s="10">
        <v>0</v>
      </c>
      <c r="V24" s="10">
        <v>239522</v>
      </c>
      <c r="W24" s="10">
        <v>239522</v>
      </c>
      <c r="Y24" s="20">
        <v>61</v>
      </c>
      <c r="Z24" s="29" t="s">
        <v>93</v>
      </c>
      <c r="AA24" s="10">
        <v>361472</v>
      </c>
      <c r="AB24" s="10">
        <v>44455</v>
      </c>
      <c r="AC24" s="10">
        <v>405927</v>
      </c>
      <c r="AE24" s="20">
        <v>61</v>
      </c>
      <c r="AF24" s="29" t="s">
        <v>93</v>
      </c>
      <c r="AG24" s="10"/>
      <c r="AH24" s="10">
        <v>20029</v>
      </c>
      <c r="AI24" s="10">
        <v>20029</v>
      </c>
      <c r="AK24" s="20">
        <v>61</v>
      </c>
      <c r="AL24" s="29" t="s">
        <v>93</v>
      </c>
      <c r="AM24" s="10"/>
      <c r="AN24" s="10"/>
      <c r="AO24" s="10"/>
      <c r="AQ24" s="20">
        <v>61</v>
      </c>
      <c r="AR24" s="29" t="s">
        <v>93</v>
      </c>
      <c r="AS24" s="10"/>
      <c r="AT24" s="10">
        <v>1216</v>
      </c>
      <c r="AU24" s="10">
        <v>1216</v>
      </c>
      <c r="AW24" s="20">
        <v>61</v>
      </c>
      <c r="AX24" s="29" t="s">
        <v>93</v>
      </c>
      <c r="AY24" s="10"/>
      <c r="AZ24" s="10">
        <v>2236</v>
      </c>
      <c r="BA24" s="10">
        <v>2236</v>
      </c>
      <c r="BC24" s="20">
        <v>61</v>
      </c>
      <c r="BD24" s="29" t="s">
        <v>93</v>
      </c>
      <c r="BE24" s="10"/>
      <c r="BF24" s="10">
        <v>3080</v>
      </c>
      <c r="BG24" s="10">
        <v>3080</v>
      </c>
      <c r="BI24" s="20">
        <v>61</v>
      </c>
      <c r="BJ24" s="29" t="s">
        <v>93</v>
      </c>
      <c r="BK24" s="10">
        <v>65052</v>
      </c>
      <c r="BL24" s="10">
        <v>4176</v>
      </c>
      <c r="BM24" s="10">
        <v>69228</v>
      </c>
      <c r="BO24" s="20">
        <v>61</v>
      </c>
      <c r="BP24" s="29" t="s">
        <v>93</v>
      </c>
      <c r="BQ24" s="10"/>
      <c r="BR24" s="10"/>
      <c r="BS24" s="10"/>
      <c r="BU24" s="20">
        <v>61</v>
      </c>
      <c r="BV24" s="29" t="s">
        <v>93</v>
      </c>
      <c r="BW24" s="10">
        <v>0</v>
      </c>
      <c r="BX24" s="10">
        <v>0</v>
      </c>
      <c r="BY24" s="10">
        <v>0</v>
      </c>
      <c r="CA24" s="20">
        <v>61</v>
      </c>
      <c r="CB24" s="29" t="s">
        <v>93</v>
      </c>
      <c r="CC24" s="10">
        <v>4400</v>
      </c>
      <c r="CD24" s="10">
        <v>8000</v>
      </c>
      <c r="CE24" s="10">
        <v>12400</v>
      </c>
      <c r="CG24" s="20">
        <v>61</v>
      </c>
      <c r="CH24" s="29" t="s">
        <v>93</v>
      </c>
      <c r="CI24" s="10">
        <v>0</v>
      </c>
      <c r="CJ24" s="10">
        <v>400</v>
      </c>
      <c r="CK24" s="10">
        <v>400</v>
      </c>
      <c r="CM24" s="20">
        <v>61</v>
      </c>
      <c r="CN24" s="29" t="s">
        <v>93</v>
      </c>
      <c r="CO24" s="10">
        <v>0</v>
      </c>
      <c r="CP24" s="10">
        <v>61396</v>
      </c>
      <c r="CQ24" s="10">
        <v>71996</v>
      </c>
      <c r="CS24" s="20">
        <v>61</v>
      </c>
      <c r="CT24" s="29" t="s">
        <v>93</v>
      </c>
      <c r="CU24" s="10">
        <v>0</v>
      </c>
      <c r="CV24" s="10">
        <v>20250</v>
      </c>
      <c r="CW24" s="10">
        <v>20250</v>
      </c>
      <c r="CY24" s="20">
        <v>61</v>
      </c>
      <c r="CZ24" s="29" t="s">
        <v>93</v>
      </c>
      <c r="DA24" s="10">
        <v>0</v>
      </c>
      <c r="DB24" s="10">
        <v>0</v>
      </c>
      <c r="DC24" s="10">
        <v>0</v>
      </c>
    </row>
    <row r="25" spans="1:107" ht="21.75" customHeight="1">
      <c r="A25" s="20">
        <v>63</v>
      </c>
      <c r="B25" s="29" t="s">
        <v>94</v>
      </c>
      <c r="C25" s="10">
        <f>+I25+O25+U25+AA25+AG25+AM25+AS25+AY25+BE25+BK25+BQ25+BW25+CC25+CI25+CO25+CU25+DA25</f>
        <v>0</v>
      </c>
      <c r="D25" s="10">
        <f t="shared" si="5"/>
        <v>0</v>
      </c>
      <c r="E25" s="10">
        <f t="shared" si="5"/>
        <v>0</v>
      </c>
      <c r="G25" s="20">
        <v>63</v>
      </c>
      <c r="H25" s="29" t="s">
        <v>94</v>
      </c>
      <c r="I25" s="10">
        <v>0</v>
      </c>
      <c r="J25" s="10">
        <v>0</v>
      </c>
      <c r="K25" s="10">
        <v>0</v>
      </c>
      <c r="M25" s="20">
        <v>63</v>
      </c>
      <c r="N25" s="29" t="s">
        <v>94</v>
      </c>
      <c r="O25" s="10">
        <v>0</v>
      </c>
      <c r="P25" s="10">
        <v>0</v>
      </c>
      <c r="Q25" s="10">
        <v>0</v>
      </c>
      <c r="S25" s="20">
        <v>63</v>
      </c>
      <c r="T25" s="29" t="s">
        <v>94</v>
      </c>
      <c r="U25" s="10">
        <v>0</v>
      </c>
      <c r="V25" s="10">
        <v>0</v>
      </c>
      <c r="W25" s="10">
        <v>0</v>
      </c>
      <c r="Y25" s="20">
        <v>63</v>
      </c>
      <c r="Z25" s="29" t="s">
        <v>94</v>
      </c>
      <c r="AA25" s="10">
        <v>0</v>
      </c>
      <c r="AB25" s="10">
        <v>0</v>
      </c>
      <c r="AC25" s="10">
        <v>0</v>
      </c>
      <c r="AE25" s="20">
        <v>63</v>
      </c>
      <c r="AF25" s="29" t="s">
        <v>94</v>
      </c>
      <c r="AG25" s="10"/>
      <c r="AH25" s="10"/>
      <c r="AI25" s="10"/>
      <c r="AK25" s="20">
        <v>63</v>
      </c>
      <c r="AL25" s="29" t="s">
        <v>94</v>
      </c>
      <c r="AM25" s="10"/>
      <c r="AN25" s="10"/>
      <c r="AO25" s="10"/>
      <c r="AQ25" s="20">
        <v>63</v>
      </c>
      <c r="AR25" s="29" t="s">
        <v>94</v>
      </c>
      <c r="AS25" s="10"/>
      <c r="AT25" s="10"/>
      <c r="AU25" s="10"/>
      <c r="AW25" s="20">
        <v>63</v>
      </c>
      <c r="AX25" s="29" t="s">
        <v>94</v>
      </c>
      <c r="AY25" s="10"/>
      <c r="AZ25" s="10"/>
      <c r="BA25" s="10"/>
      <c r="BC25" s="20">
        <v>63</v>
      </c>
      <c r="BD25" s="29" t="s">
        <v>94</v>
      </c>
      <c r="BE25" s="10"/>
      <c r="BF25" s="10"/>
      <c r="BG25" s="10"/>
      <c r="BI25" s="20">
        <v>63</v>
      </c>
      <c r="BJ25" s="29" t="s">
        <v>94</v>
      </c>
      <c r="BK25" s="10">
        <v>0</v>
      </c>
      <c r="BL25" s="10">
        <v>0</v>
      </c>
      <c r="BM25" s="10">
        <v>0</v>
      </c>
      <c r="BO25" s="20">
        <v>63</v>
      </c>
      <c r="BP25" s="29" t="s">
        <v>94</v>
      </c>
      <c r="BQ25" s="10"/>
      <c r="BR25" s="10"/>
      <c r="BS25" s="10"/>
      <c r="BU25" s="20">
        <v>63</v>
      </c>
      <c r="BV25" s="29" t="s">
        <v>94</v>
      </c>
      <c r="BW25" s="10">
        <v>0</v>
      </c>
      <c r="BX25" s="10">
        <v>0</v>
      </c>
      <c r="BY25" s="10">
        <v>0</v>
      </c>
      <c r="CA25" s="20">
        <v>63</v>
      </c>
      <c r="CB25" s="29" t="s">
        <v>94</v>
      </c>
      <c r="CC25" s="10"/>
      <c r="CD25" s="10"/>
      <c r="CE25" s="10"/>
      <c r="CG25" s="20">
        <v>63</v>
      </c>
      <c r="CH25" s="29" t="s">
        <v>94</v>
      </c>
      <c r="CI25" s="10">
        <v>0</v>
      </c>
      <c r="CJ25" s="10">
        <v>0</v>
      </c>
      <c r="CK25" s="10">
        <v>0</v>
      </c>
      <c r="CM25" s="20">
        <v>63</v>
      </c>
      <c r="CN25" s="29" t="s">
        <v>94</v>
      </c>
      <c r="CO25" s="10">
        <v>0</v>
      </c>
      <c r="CP25" s="10">
        <v>0</v>
      </c>
      <c r="CQ25" s="10">
        <v>0</v>
      </c>
      <c r="CS25" s="20">
        <v>63</v>
      </c>
      <c r="CT25" s="29" t="s">
        <v>94</v>
      </c>
      <c r="CU25" s="10">
        <v>0</v>
      </c>
      <c r="CV25" s="10">
        <v>0</v>
      </c>
      <c r="CW25" s="10">
        <v>0</v>
      </c>
      <c r="CY25" s="20">
        <v>63</v>
      </c>
      <c r="CZ25" s="29" t="s">
        <v>94</v>
      </c>
      <c r="DA25" s="10">
        <v>0</v>
      </c>
      <c r="DB25" s="10">
        <v>0</v>
      </c>
      <c r="DC25" s="10">
        <v>0</v>
      </c>
    </row>
    <row r="26" spans="1:107" ht="43.5" customHeight="1">
      <c r="A26" s="64">
        <v>7</v>
      </c>
      <c r="B26" s="62" t="s">
        <v>95</v>
      </c>
      <c r="C26" s="63">
        <f>+C27</f>
        <v>865</v>
      </c>
      <c r="D26" s="63"/>
      <c r="E26" s="63">
        <f>E27</f>
        <v>2137</v>
      </c>
      <c r="G26" s="64">
        <v>7</v>
      </c>
      <c r="H26" s="62" t="s">
        <v>95</v>
      </c>
      <c r="I26" s="63">
        <v>0</v>
      </c>
      <c r="J26" s="63">
        <v>0</v>
      </c>
      <c r="K26" s="63">
        <f>K27</f>
        <v>0</v>
      </c>
      <c r="M26" s="64">
        <v>7</v>
      </c>
      <c r="N26" s="62" t="s">
        <v>95</v>
      </c>
      <c r="O26" s="63">
        <v>210</v>
      </c>
      <c r="P26" s="63">
        <v>0</v>
      </c>
      <c r="Q26" s="63">
        <f>Q27</f>
        <v>210</v>
      </c>
      <c r="S26" s="28">
        <v>7</v>
      </c>
      <c r="T26" s="25" t="s">
        <v>95</v>
      </c>
      <c r="U26" s="8">
        <v>0</v>
      </c>
      <c r="V26" s="8">
        <v>0</v>
      </c>
      <c r="W26" s="8">
        <v>0</v>
      </c>
      <c r="Y26" s="28">
        <v>7</v>
      </c>
      <c r="Z26" s="25" t="s">
        <v>95</v>
      </c>
      <c r="AA26" s="8">
        <v>270</v>
      </c>
      <c r="AB26" s="8">
        <v>0</v>
      </c>
      <c r="AC26" s="8">
        <v>270</v>
      </c>
      <c r="AE26" s="28">
        <v>7</v>
      </c>
      <c r="AF26" s="25" t="s">
        <v>95</v>
      </c>
      <c r="AG26" s="8">
        <f>AG27</f>
        <v>0</v>
      </c>
      <c r="AH26" s="8">
        <f t="shared" ref="AH26:AI26" si="6">AH27</f>
        <v>1507</v>
      </c>
      <c r="AI26" s="8">
        <f t="shared" si="6"/>
        <v>1507</v>
      </c>
      <c r="AK26" s="28">
        <v>7</v>
      </c>
      <c r="AL26" s="25" t="s">
        <v>95</v>
      </c>
      <c r="AM26" s="8"/>
      <c r="AN26" s="8"/>
      <c r="AO26" s="8"/>
      <c r="AQ26" s="28">
        <v>7</v>
      </c>
      <c r="AR26" s="25" t="s">
        <v>95</v>
      </c>
      <c r="AS26" s="8"/>
      <c r="AT26" s="8"/>
      <c r="AU26" s="8"/>
      <c r="AW26" s="28">
        <v>7</v>
      </c>
      <c r="AX26" s="25" t="s">
        <v>95</v>
      </c>
      <c r="AY26" s="8"/>
      <c r="AZ26" s="8"/>
      <c r="BA26" s="8"/>
      <c r="BC26" s="28">
        <v>7</v>
      </c>
      <c r="BD26" s="25" t="s">
        <v>95</v>
      </c>
      <c r="BE26" s="8"/>
      <c r="BF26" s="8"/>
      <c r="BG26" s="8"/>
      <c r="BI26" s="28">
        <v>7</v>
      </c>
      <c r="BJ26" s="25" t="s">
        <v>95</v>
      </c>
      <c r="BK26" s="8">
        <v>0</v>
      </c>
      <c r="BL26" s="8">
        <v>0</v>
      </c>
      <c r="BM26" s="8">
        <v>0</v>
      </c>
      <c r="BO26" s="28">
        <v>7</v>
      </c>
      <c r="BP26" s="25" t="s">
        <v>95</v>
      </c>
      <c r="BQ26" s="8"/>
      <c r="BR26" s="8"/>
      <c r="BS26" s="8"/>
      <c r="BU26" s="28">
        <v>7</v>
      </c>
      <c r="BV26" s="25" t="s">
        <v>95</v>
      </c>
      <c r="BW26" s="8">
        <v>0</v>
      </c>
      <c r="BX26" s="8">
        <v>0</v>
      </c>
      <c r="BY26" s="8">
        <v>0</v>
      </c>
      <c r="CA26" s="28">
        <v>7</v>
      </c>
      <c r="CB26" s="25" t="s">
        <v>95</v>
      </c>
      <c r="CC26" s="8"/>
      <c r="CD26" s="8"/>
      <c r="CE26" s="8"/>
      <c r="CG26" s="28">
        <v>7</v>
      </c>
      <c r="CH26" s="25" t="s">
        <v>95</v>
      </c>
      <c r="CI26" s="8">
        <v>50</v>
      </c>
      <c r="CJ26" s="8">
        <v>0</v>
      </c>
      <c r="CK26" s="8">
        <v>50</v>
      </c>
      <c r="CM26" s="28">
        <v>7</v>
      </c>
      <c r="CN26" s="25" t="s">
        <v>95</v>
      </c>
      <c r="CO26" s="8">
        <v>335</v>
      </c>
      <c r="CP26" s="8">
        <v>-235</v>
      </c>
      <c r="CQ26" s="8">
        <v>100</v>
      </c>
      <c r="CS26" s="28">
        <v>7</v>
      </c>
      <c r="CT26" s="25" t="s">
        <v>95</v>
      </c>
      <c r="CU26" s="8">
        <v>0</v>
      </c>
      <c r="CV26" s="8">
        <v>0</v>
      </c>
      <c r="CW26" s="8">
        <v>0</v>
      </c>
      <c r="CY26" s="28">
        <v>7</v>
      </c>
      <c r="CZ26" s="25" t="s">
        <v>95</v>
      </c>
      <c r="DA26" s="8">
        <v>0</v>
      </c>
      <c r="DB26" s="8">
        <v>0</v>
      </c>
      <c r="DC26" s="8">
        <v>0</v>
      </c>
    </row>
    <row r="27" spans="1:107" ht="46.5" customHeight="1">
      <c r="A27" s="20">
        <v>71</v>
      </c>
      <c r="B27" s="29" t="s">
        <v>96</v>
      </c>
      <c r="C27" s="10">
        <f>+I27+O27+U27+AA27+AG27+AM27+AS27+AY27+BE27+BK27+BQ27+BW27+CC27+CI27+CO27+CU27+DA27</f>
        <v>865</v>
      </c>
      <c r="D27" s="10">
        <f t="shared" ref="D27" si="7">+J27+P27+V27+AB27+AH27+AN27+AT27+AZ27+BF27+BL27+BR27+BX27+CD27+CJ27+CP27+CV27+DB27</f>
        <v>1272</v>
      </c>
      <c r="E27" s="10">
        <f>+K27+Q27+W27+AC27+AI27+AO27+AU27+BA27+BG27+BM27+BS27+BY27+CE27+CK27+CQ27+CW27+DC27</f>
        <v>2137</v>
      </c>
      <c r="G27" s="20">
        <v>71</v>
      </c>
      <c r="H27" s="29" t="s">
        <v>96</v>
      </c>
      <c r="I27" s="10">
        <v>0</v>
      </c>
      <c r="J27" s="10">
        <v>0</v>
      </c>
      <c r="K27" s="10">
        <v>0</v>
      </c>
      <c r="M27" s="20">
        <v>71</v>
      </c>
      <c r="N27" s="29" t="s">
        <v>96</v>
      </c>
      <c r="O27" s="10">
        <v>210</v>
      </c>
      <c r="P27" s="10">
        <v>0</v>
      </c>
      <c r="Q27" s="10">
        <v>210</v>
      </c>
      <c r="S27" s="20">
        <v>71</v>
      </c>
      <c r="T27" s="29" t="s">
        <v>96</v>
      </c>
      <c r="U27" s="10">
        <v>0</v>
      </c>
      <c r="V27" s="10">
        <v>0</v>
      </c>
      <c r="W27" s="10">
        <v>0</v>
      </c>
      <c r="Y27" s="20">
        <v>71</v>
      </c>
      <c r="Z27" s="29" t="s">
        <v>96</v>
      </c>
      <c r="AA27" s="10">
        <v>270</v>
      </c>
      <c r="AB27" s="10">
        <v>0</v>
      </c>
      <c r="AC27" s="10">
        <v>270</v>
      </c>
      <c r="AE27" s="20">
        <v>71</v>
      </c>
      <c r="AF27" s="29" t="s">
        <v>96</v>
      </c>
      <c r="AG27" s="10"/>
      <c r="AH27" s="10">
        <v>1507</v>
      </c>
      <c r="AI27" s="10">
        <v>1507</v>
      </c>
      <c r="AK27" s="20">
        <v>71</v>
      </c>
      <c r="AL27" s="29" t="s">
        <v>96</v>
      </c>
      <c r="AM27" s="10"/>
      <c r="AN27" s="10"/>
      <c r="AO27" s="10"/>
      <c r="AQ27" s="20">
        <v>71</v>
      </c>
      <c r="AR27" s="29" t="s">
        <v>96</v>
      </c>
      <c r="AS27" s="10"/>
      <c r="AT27" s="10"/>
      <c r="AU27" s="10"/>
      <c r="AW27" s="20">
        <v>71</v>
      </c>
      <c r="AX27" s="29" t="s">
        <v>96</v>
      </c>
      <c r="AY27" s="10"/>
      <c r="AZ27" s="10"/>
      <c r="BA27" s="10"/>
      <c r="BC27" s="20">
        <v>71</v>
      </c>
      <c r="BD27" s="29" t="s">
        <v>96</v>
      </c>
      <c r="BE27" s="10"/>
      <c r="BF27" s="10"/>
      <c r="BG27" s="10"/>
      <c r="BI27" s="20">
        <v>71</v>
      </c>
      <c r="BJ27" s="29" t="s">
        <v>96</v>
      </c>
      <c r="BK27" s="10">
        <v>0</v>
      </c>
      <c r="BL27" s="10">
        <v>0</v>
      </c>
      <c r="BM27" s="10">
        <v>0</v>
      </c>
      <c r="BO27" s="20">
        <v>71</v>
      </c>
      <c r="BP27" s="29" t="s">
        <v>96</v>
      </c>
      <c r="BQ27" s="10"/>
      <c r="BR27" s="10"/>
      <c r="BS27" s="10"/>
      <c r="BU27" s="20">
        <v>71</v>
      </c>
      <c r="BV27" s="29" t="s">
        <v>96</v>
      </c>
      <c r="BW27" s="10">
        <v>0</v>
      </c>
      <c r="BX27" s="10">
        <v>0</v>
      </c>
      <c r="BY27" s="10">
        <v>0</v>
      </c>
      <c r="CA27" s="20">
        <v>71</v>
      </c>
      <c r="CB27" s="29" t="s">
        <v>96</v>
      </c>
      <c r="CC27" s="10"/>
      <c r="CD27" s="10"/>
      <c r="CE27" s="10"/>
      <c r="CG27" s="20">
        <v>71</v>
      </c>
      <c r="CH27" s="29" t="s">
        <v>96</v>
      </c>
      <c r="CI27" s="10">
        <v>50</v>
      </c>
      <c r="CJ27" s="10">
        <v>0</v>
      </c>
      <c r="CK27" s="10">
        <v>50</v>
      </c>
      <c r="CM27" s="20">
        <v>71</v>
      </c>
      <c r="CN27" s="29" t="s">
        <v>96</v>
      </c>
      <c r="CO27" s="10">
        <v>335</v>
      </c>
      <c r="CP27" s="10">
        <v>-235</v>
      </c>
      <c r="CQ27" s="10">
        <v>100</v>
      </c>
      <c r="CS27" s="20">
        <v>71</v>
      </c>
      <c r="CT27" s="29" t="s">
        <v>96</v>
      </c>
      <c r="CU27" s="10">
        <v>0</v>
      </c>
      <c r="CV27" s="10">
        <v>0</v>
      </c>
      <c r="CW27" s="10">
        <v>0</v>
      </c>
      <c r="CY27" s="20">
        <v>71</v>
      </c>
      <c r="CZ27" s="29" t="s">
        <v>96</v>
      </c>
      <c r="DA27" s="10">
        <v>0</v>
      </c>
      <c r="DB27" s="10">
        <v>0</v>
      </c>
      <c r="DC27" s="10">
        <v>0</v>
      </c>
    </row>
    <row r="28" spans="1:107" ht="30.75" customHeight="1">
      <c r="A28" s="64">
        <v>8</v>
      </c>
      <c r="B28" s="62" t="s">
        <v>97</v>
      </c>
      <c r="C28" s="63">
        <f>+C29</f>
        <v>0</v>
      </c>
      <c r="D28" s="63">
        <f>+D29</f>
        <v>0</v>
      </c>
      <c r="E28" s="63">
        <f>+E29</f>
        <v>0</v>
      </c>
      <c r="G28" s="64">
        <v>8</v>
      </c>
      <c r="H28" s="62" t="s">
        <v>97</v>
      </c>
      <c r="I28" s="63">
        <v>0</v>
      </c>
      <c r="J28" s="63">
        <v>0</v>
      </c>
      <c r="K28" s="63">
        <v>0</v>
      </c>
      <c r="M28" s="64">
        <v>8</v>
      </c>
      <c r="N28" s="62" t="s">
        <v>97</v>
      </c>
      <c r="O28" s="63">
        <v>0</v>
      </c>
      <c r="P28" s="63">
        <v>0</v>
      </c>
      <c r="Q28" s="63">
        <v>0</v>
      </c>
      <c r="S28" s="28">
        <v>8</v>
      </c>
      <c r="T28" s="25" t="s">
        <v>97</v>
      </c>
      <c r="U28" s="8">
        <v>0</v>
      </c>
      <c r="V28" s="8">
        <v>0</v>
      </c>
      <c r="W28" s="8">
        <v>0</v>
      </c>
      <c r="Y28" s="28">
        <v>8</v>
      </c>
      <c r="Z28" s="25" t="s">
        <v>97</v>
      </c>
      <c r="AA28" s="8">
        <v>0</v>
      </c>
      <c r="AB28" s="8">
        <v>0</v>
      </c>
      <c r="AC28" s="8">
        <v>0</v>
      </c>
      <c r="AE28" s="28">
        <v>8</v>
      </c>
      <c r="AF28" s="25" t="s">
        <v>97</v>
      </c>
      <c r="AG28" s="8"/>
      <c r="AH28" s="8"/>
      <c r="AI28" s="8"/>
      <c r="AK28" s="28">
        <v>8</v>
      </c>
      <c r="AL28" s="25" t="s">
        <v>97</v>
      </c>
      <c r="AM28" s="8"/>
      <c r="AN28" s="8"/>
      <c r="AO28" s="8"/>
      <c r="AQ28" s="28">
        <v>8</v>
      </c>
      <c r="AR28" s="25" t="s">
        <v>97</v>
      </c>
      <c r="AS28" s="8"/>
      <c r="AT28" s="8"/>
      <c r="AU28" s="8"/>
      <c r="AW28" s="28">
        <v>8</v>
      </c>
      <c r="AX28" s="25" t="s">
        <v>97</v>
      </c>
      <c r="AY28" s="8"/>
      <c r="AZ28" s="8"/>
      <c r="BA28" s="8"/>
      <c r="BC28" s="28">
        <v>8</v>
      </c>
      <c r="BD28" s="25" t="s">
        <v>97</v>
      </c>
      <c r="BE28" s="8"/>
      <c r="BF28" s="8"/>
      <c r="BG28" s="8"/>
      <c r="BI28" s="28">
        <v>8</v>
      </c>
      <c r="BJ28" s="25" t="s">
        <v>97</v>
      </c>
      <c r="BK28" s="8">
        <v>0</v>
      </c>
      <c r="BL28" s="8">
        <v>0</v>
      </c>
      <c r="BM28" s="8">
        <v>0</v>
      </c>
      <c r="BO28" s="28">
        <v>8</v>
      </c>
      <c r="BP28" s="25" t="s">
        <v>97</v>
      </c>
      <c r="BQ28" s="8"/>
      <c r="BR28" s="8"/>
      <c r="BS28" s="8"/>
      <c r="BU28" s="28">
        <v>8</v>
      </c>
      <c r="BV28" s="25" t="s">
        <v>97</v>
      </c>
      <c r="BW28" s="8">
        <v>0</v>
      </c>
      <c r="BX28" s="8">
        <v>0</v>
      </c>
      <c r="BY28" s="8">
        <v>0</v>
      </c>
      <c r="CA28" s="28">
        <v>8</v>
      </c>
      <c r="CB28" s="25" t="s">
        <v>97</v>
      </c>
      <c r="CC28" s="8"/>
      <c r="CD28" s="8"/>
      <c r="CE28" s="8"/>
      <c r="CG28" s="28">
        <v>8</v>
      </c>
      <c r="CH28" s="25" t="s">
        <v>97</v>
      </c>
      <c r="CI28" s="8">
        <v>0</v>
      </c>
      <c r="CJ28" s="8">
        <v>0</v>
      </c>
      <c r="CK28" s="8">
        <v>0</v>
      </c>
      <c r="CM28" s="28">
        <v>8</v>
      </c>
      <c r="CN28" s="25" t="s">
        <v>97</v>
      </c>
      <c r="CO28" s="8">
        <v>0</v>
      </c>
      <c r="CP28" s="8">
        <v>0</v>
      </c>
      <c r="CQ28" s="8">
        <v>0</v>
      </c>
      <c r="CS28" s="28">
        <v>8</v>
      </c>
      <c r="CT28" s="25" t="s">
        <v>97</v>
      </c>
      <c r="CU28" s="8">
        <v>0</v>
      </c>
      <c r="CV28" s="8">
        <v>0</v>
      </c>
      <c r="CW28" s="8">
        <v>0</v>
      </c>
      <c r="CY28" s="28">
        <v>8</v>
      </c>
      <c r="CZ28" s="25" t="s">
        <v>97</v>
      </c>
      <c r="DA28" s="8">
        <v>0</v>
      </c>
      <c r="DB28" s="8">
        <v>0</v>
      </c>
      <c r="DC28" s="8">
        <v>0</v>
      </c>
    </row>
    <row r="29" spans="1:107" ht="21.75" customHeight="1">
      <c r="A29" s="20">
        <v>815</v>
      </c>
      <c r="B29" s="29" t="s">
        <v>98</v>
      </c>
      <c r="C29" s="10">
        <f>+I29+O29+U29+AA29+AG29+AM29+AS29+AY29+BE29+BK29+BQ29+BW29+CC29+CI29+CO29+CU29+DA29</f>
        <v>0</v>
      </c>
      <c r="D29" s="10">
        <f t="shared" ref="D29:E30" si="8">+J29+P29+V29+AB29+AH29+AN29+AT29+AZ29+BF29+BL29+BR29+BX29+CD29+CJ29+CP29+CV29+DB29</f>
        <v>0</v>
      </c>
      <c r="E29" s="10">
        <f t="shared" si="8"/>
        <v>0</v>
      </c>
      <c r="G29" s="20">
        <v>815</v>
      </c>
      <c r="H29" s="29" t="s">
        <v>98</v>
      </c>
      <c r="I29" s="10">
        <v>0</v>
      </c>
      <c r="J29" s="10">
        <v>0</v>
      </c>
      <c r="K29" s="10">
        <v>0</v>
      </c>
      <c r="M29" s="20">
        <v>815</v>
      </c>
      <c r="N29" s="29" t="s">
        <v>98</v>
      </c>
      <c r="O29" s="10">
        <v>0</v>
      </c>
      <c r="P29" s="10">
        <v>0</v>
      </c>
      <c r="Q29" s="10">
        <v>0</v>
      </c>
      <c r="S29" s="20">
        <v>815</v>
      </c>
      <c r="T29" s="29" t="s">
        <v>98</v>
      </c>
      <c r="U29" s="10">
        <v>0</v>
      </c>
      <c r="V29" s="10">
        <v>0</v>
      </c>
      <c r="W29" s="10">
        <v>0</v>
      </c>
      <c r="Y29" s="20">
        <v>815</v>
      </c>
      <c r="Z29" s="29" t="s">
        <v>98</v>
      </c>
      <c r="AA29" s="10">
        <v>0</v>
      </c>
      <c r="AB29" s="10">
        <v>0</v>
      </c>
      <c r="AC29" s="10">
        <v>0</v>
      </c>
      <c r="AE29" s="20">
        <v>815</v>
      </c>
      <c r="AF29" s="29" t="s">
        <v>98</v>
      </c>
      <c r="AG29" s="10"/>
      <c r="AH29" s="10"/>
      <c r="AI29" s="10"/>
      <c r="AK29" s="20">
        <v>815</v>
      </c>
      <c r="AL29" s="29" t="s">
        <v>98</v>
      </c>
      <c r="AM29" s="10"/>
      <c r="AN29" s="10"/>
      <c r="AO29" s="10"/>
      <c r="AQ29" s="20">
        <v>815</v>
      </c>
      <c r="AR29" s="29" t="s">
        <v>98</v>
      </c>
      <c r="AS29" s="10"/>
      <c r="AT29" s="10"/>
      <c r="AU29" s="10"/>
      <c r="AW29" s="20">
        <v>815</v>
      </c>
      <c r="AX29" s="29" t="s">
        <v>98</v>
      </c>
      <c r="AY29" s="10"/>
      <c r="AZ29" s="10"/>
      <c r="BA29" s="10"/>
      <c r="BC29" s="20">
        <v>815</v>
      </c>
      <c r="BD29" s="29" t="s">
        <v>98</v>
      </c>
      <c r="BE29" s="10"/>
      <c r="BF29" s="10"/>
      <c r="BG29" s="10"/>
      <c r="BI29" s="20">
        <v>815</v>
      </c>
      <c r="BJ29" s="29" t="s">
        <v>98</v>
      </c>
      <c r="BK29" s="10">
        <v>0</v>
      </c>
      <c r="BL29" s="10">
        <v>0</v>
      </c>
      <c r="BM29" s="10">
        <v>0</v>
      </c>
      <c r="BO29" s="20">
        <v>815</v>
      </c>
      <c r="BP29" s="29" t="s">
        <v>98</v>
      </c>
      <c r="BQ29" s="10"/>
      <c r="BR29" s="10"/>
      <c r="BS29" s="10"/>
      <c r="BU29" s="20">
        <v>815</v>
      </c>
      <c r="BV29" s="29" t="s">
        <v>98</v>
      </c>
      <c r="BW29" s="10">
        <v>0</v>
      </c>
      <c r="BX29" s="10">
        <v>0</v>
      </c>
      <c r="BY29" s="10">
        <v>0</v>
      </c>
      <c r="CA29" s="20">
        <v>815</v>
      </c>
      <c r="CB29" s="29" t="s">
        <v>98</v>
      </c>
      <c r="CC29" s="10"/>
      <c r="CD29" s="10"/>
      <c r="CE29" s="10"/>
      <c r="CG29" s="20">
        <v>815</v>
      </c>
      <c r="CH29" s="29" t="s">
        <v>98</v>
      </c>
      <c r="CI29" s="10">
        <v>0</v>
      </c>
      <c r="CJ29" s="10">
        <v>0</v>
      </c>
      <c r="CK29" s="10">
        <v>0</v>
      </c>
      <c r="CM29" s="20">
        <v>815</v>
      </c>
      <c r="CN29" s="29" t="s">
        <v>98</v>
      </c>
      <c r="CO29" s="10">
        <v>0</v>
      </c>
      <c r="CP29" s="10">
        <v>0</v>
      </c>
      <c r="CQ29" s="10">
        <v>0</v>
      </c>
      <c r="CS29" s="20">
        <v>815</v>
      </c>
      <c r="CT29" s="29" t="s">
        <v>98</v>
      </c>
      <c r="CU29" s="10">
        <v>0</v>
      </c>
      <c r="CV29" s="10">
        <v>0</v>
      </c>
      <c r="CW29" s="10">
        <v>0</v>
      </c>
      <c r="CY29" s="20">
        <v>815</v>
      </c>
      <c r="CZ29" s="29" t="s">
        <v>98</v>
      </c>
      <c r="DA29" s="10">
        <v>0</v>
      </c>
      <c r="DB29" s="10">
        <v>0</v>
      </c>
      <c r="DC29" s="10">
        <v>0</v>
      </c>
    </row>
    <row r="30" spans="1:107" hidden="1">
      <c r="A30" s="20"/>
      <c r="B30" s="29"/>
      <c r="C30" s="10">
        <f>+I30+O30+U30+AA30+AG30+AM30+AS30+AY30+BE30+BK30+BQ30+BW30+CC30+CI30+CO30+CU30+DA30</f>
        <v>0</v>
      </c>
      <c r="D30" s="10">
        <f t="shared" si="8"/>
        <v>0</v>
      </c>
      <c r="E30" s="10">
        <f t="shared" si="8"/>
        <v>0</v>
      </c>
      <c r="G30" s="20"/>
      <c r="H30" s="29"/>
      <c r="I30" s="10"/>
      <c r="J30" s="10"/>
      <c r="K30" s="10"/>
      <c r="M30" s="20"/>
      <c r="N30" s="29"/>
      <c r="O30" s="10"/>
      <c r="P30" s="10"/>
      <c r="Q30" s="10"/>
      <c r="S30" s="20"/>
      <c r="T30" s="29"/>
      <c r="U30" s="10"/>
      <c r="V30" s="10"/>
      <c r="W30" s="10"/>
      <c r="Y30" s="20"/>
      <c r="Z30" s="29"/>
      <c r="AA30" s="10"/>
      <c r="AB30" s="10"/>
      <c r="AC30" s="10"/>
      <c r="AE30" s="20"/>
      <c r="AF30" s="29"/>
      <c r="AG30" s="10"/>
      <c r="AH30" s="10"/>
      <c r="AI30" s="10"/>
      <c r="AK30" s="20"/>
      <c r="AL30" s="29"/>
      <c r="AM30" s="10"/>
      <c r="AN30" s="10"/>
      <c r="AO30" s="10"/>
      <c r="AQ30" s="20"/>
      <c r="AR30" s="29"/>
      <c r="AS30" s="10"/>
      <c r="AT30" s="10"/>
      <c r="AU30" s="10"/>
      <c r="AW30" s="20"/>
      <c r="AX30" s="29"/>
      <c r="AY30" s="10"/>
      <c r="AZ30" s="10"/>
      <c r="BA30" s="10"/>
      <c r="BC30" s="20"/>
      <c r="BD30" s="29"/>
      <c r="BE30" s="10"/>
      <c r="BF30" s="10"/>
      <c r="BG30" s="10"/>
      <c r="BI30" s="20"/>
      <c r="BJ30" s="29"/>
      <c r="BK30" s="10"/>
      <c r="BL30" s="10"/>
      <c r="BM30" s="10"/>
      <c r="BO30" s="20"/>
      <c r="BP30" s="29"/>
      <c r="BQ30" s="10"/>
      <c r="BR30" s="10"/>
      <c r="BS30" s="10"/>
      <c r="BU30" s="20"/>
      <c r="BV30" s="29"/>
      <c r="BW30" s="10"/>
      <c r="BX30" s="10"/>
      <c r="BY30" s="10"/>
      <c r="CA30" s="20"/>
      <c r="CB30" s="29"/>
      <c r="CC30" s="10"/>
      <c r="CD30" s="10"/>
      <c r="CE30" s="10"/>
      <c r="CG30" s="20"/>
      <c r="CH30" s="29"/>
      <c r="CI30" s="10"/>
      <c r="CJ30" s="10"/>
      <c r="CK30" s="10"/>
      <c r="CM30" s="20"/>
      <c r="CN30" s="29"/>
      <c r="CO30" s="10"/>
      <c r="CP30" s="10"/>
      <c r="CQ30" s="10"/>
      <c r="CS30" s="20"/>
      <c r="CT30" s="29"/>
      <c r="CU30" s="10"/>
      <c r="CV30" s="10"/>
      <c r="CW30" s="10"/>
      <c r="CY30" s="20"/>
      <c r="CZ30" s="29"/>
      <c r="DA30" s="10"/>
      <c r="DB30" s="10"/>
      <c r="DC30" s="10"/>
    </row>
    <row r="31" spans="1:107" ht="24.75" customHeight="1">
      <c r="A31" s="20"/>
      <c r="B31" s="23" t="s">
        <v>59</v>
      </c>
      <c r="C31" s="24">
        <f>+C32+C35+C37+C40+C49+C52+C54</f>
        <v>104415363</v>
      </c>
      <c r="D31" s="24">
        <f>+D32+D35+D37+D40+D49+D52+D54</f>
        <v>-7302199</v>
      </c>
      <c r="E31" s="24">
        <f>+E32+E35+E37+E40+E49+E52+E54</f>
        <v>114182259</v>
      </c>
      <c r="G31" s="20">
        <v>0</v>
      </c>
      <c r="H31" s="23" t="s">
        <v>59</v>
      </c>
      <c r="I31" s="24">
        <v>11489033</v>
      </c>
      <c r="J31" s="24">
        <v>1526953</v>
      </c>
      <c r="K31" s="24">
        <f>+K32+K35+K37+K40+K49+K52+K54</f>
        <v>13005862</v>
      </c>
      <c r="M31" s="20">
        <v>0</v>
      </c>
      <c r="N31" s="23" t="s">
        <v>59</v>
      </c>
      <c r="O31" s="24">
        <v>5955269</v>
      </c>
      <c r="P31" s="24">
        <v>358</v>
      </c>
      <c r="Q31" s="24">
        <f>+Q32+Q35+Q37+Q40+Q49+Q52+Q54</f>
        <v>5955627</v>
      </c>
      <c r="S31" s="20">
        <v>0</v>
      </c>
      <c r="T31" s="23" t="s">
        <v>59</v>
      </c>
      <c r="U31" s="24">
        <v>13788801</v>
      </c>
      <c r="V31" s="24">
        <v>1600932</v>
      </c>
      <c r="W31" s="24">
        <f>+W32+W35+W37+W40+W49+W52+W54</f>
        <v>15421594</v>
      </c>
      <c r="Y31" s="20">
        <v>0</v>
      </c>
      <c r="Z31" s="23" t="s">
        <v>59</v>
      </c>
      <c r="AA31" s="24">
        <v>26636355</v>
      </c>
      <c r="AB31" s="24">
        <v>-17143056</v>
      </c>
      <c r="AC31" s="24">
        <v>9493299</v>
      </c>
      <c r="AE31" s="20">
        <v>0</v>
      </c>
      <c r="AF31" s="23" t="s">
        <v>59</v>
      </c>
      <c r="AG31" s="24">
        <f>+AG32+AG35+AG37+AG40+AG49+AG52+AG54</f>
        <v>3046443</v>
      </c>
      <c r="AH31" s="24">
        <f>+AH32+AH35+AH37+AH40+AH49+AH52+AH54</f>
        <v>28678</v>
      </c>
      <c r="AI31" s="24">
        <f>+AI32+AI35+AI37+AI40+AI49+AI52+AI54</f>
        <v>3075121</v>
      </c>
      <c r="AK31" s="20">
        <v>0</v>
      </c>
      <c r="AL31" s="23" t="s">
        <v>59</v>
      </c>
      <c r="AM31" s="24">
        <f>+AM32+AM35+AM37+AM40+AM49+AM52+AM54</f>
        <v>6667600</v>
      </c>
      <c r="AN31" s="24">
        <f>+AN32+AN35+AN37+AN40+AN49+AN52+AN54</f>
        <v>772731</v>
      </c>
      <c r="AO31" s="24">
        <f>+AO32+AO35+AO37+AO40+AO49+AO52+AO54</f>
        <v>7440331</v>
      </c>
      <c r="AQ31" s="20">
        <v>0</v>
      </c>
      <c r="AR31" s="23" t="s">
        <v>59</v>
      </c>
      <c r="AS31" s="24">
        <f>+AS32+AS35+AS37+AS40+AS49+AS52+AS54</f>
        <v>4796593</v>
      </c>
      <c r="AT31" s="24">
        <f>+AT32+AT35+AT37+AT40+AT49+AT52+AT54</f>
        <v>890073</v>
      </c>
      <c r="AU31" s="24">
        <f>+AU32+AU35+AU37+AU40+AU49+AU52+AU54</f>
        <v>5686666</v>
      </c>
      <c r="AW31" s="20">
        <v>0</v>
      </c>
      <c r="AX31" s="23" t="s">
        <v>59</v>
      </c>
      <c r="AY31" s="24">
        <f>+AY32+AY35+AY37+AY40+AY49+AY52+AY54</f>
        <v>2493078</v>
      </c>
      <c r="AZ31" s="24">
        <f>+AZ32+AZ35+AZ37+AZ40+AZ49+AZ52+AZ54</f>
        <v>398534</v>
      </c>
      <c r="BA31" s="24">
        <f>+BA32+BA35+BA37+BA40+BA49+BA52+BA54</f>
        <v>2891612</v>
      </c>
      <c r="BC31" s="20">
        <v>0</v>
      </c>
      <c r="BD31" s="23" t="s">
        <v>59</v>
      </c>
      <c r="BE31" s="24">
        <f>+BE32+BE35+BE37+BE40+BE49+BE52+BE54</f>
        <v>10642648</v>
      </c>
      <c r="BF31" s="24">
        <f>+BF32+BF35+BF37+BF40+BF49+BF52+BF54</f>
        <v>872855</v>
      </c>
      <c r="BG31" s="24">
        <f>+BG32+BG35+BG37+BG40+BG49+BG52+BG54</f>
        <v>11515503</v>
      </c>
      <c r="BI31" s="20">
        <v>0</v>
      </c>
      <c r="BJ31" s="23" t="s">
        <v>59</v>
      </c>
      <c r="BK31" s="24">
        <v>5080548</v>
      </c>
      <c r="BL31" s="24">
        <v>389526</v>
      </c>
      <c r="BM31" s="24">
        <v>5470074</v>
      </c>
      <c r="BO31" s="20">
        <v>0</v>
      </c>
      <c r="BP31" s="23" t="s">
        <v>59</v>
      </c>
      <c r="BQ31" s="24">
        <f>+BQ32+BQ35+BQ37+BQ40+BQ49+BQ52+BQ54</f>
        <v>1842382</v>
      </c>
      <c r="BR31" s="24">
        <f>+BR32+BR35+BR37+BR40+BR49+BR52+BR54</f>
        <v>384679</v>
      </c>
      <c r="BS31" s="24">
        <f>+BS32+BS35+BS37+BS40+BS49+BS52+BS54</f>
        <v>2227061</v>
      </c>
      <c r="BU31" s="20">
        <v>0</v>
      </c>
      <c r="BV31" s="23" t="s">
        <v>59</v>
      </c>
      <c r="BW31" s="24">
        <v>1659675</v>
      </c>
      <c r="BX31" s="24">
        <v>121357</v>
      </c>
      <c r="BY31" s="24">
        <v>1781032</v>
      </c>
      <c r="CA31" s="20">
        <v>0</v>
      </c>
      <c r="CB31" s="23" t="s">
        <v>59</v>
      </c>
      <c r="CC31" s="24">
        <f>+CC32+CC35+CC37+CC40+CC49+CC52+CC54</f>
        <v>6132767</v>
      </c>
      <c r="CD31" s="24">
        <f>+CD32+CD35+CD37+CD40+CD49+CD52+CD54</f>
        <v>1026514</v>
      </c>
      <c r="CE31" s="24">
        <f>+CE32+CE35+CE37+CE40+CE49+CE52+CE54</f>
        <v>7159281</v>
      </c>
      <c r="CG31" s="20">
        <v>0</v>
      </c>
      <c r="CH31" s="23" t="s">
        <v>59</v>
      </c>
      <c r="CI31" s="24">
        <v>5482501</v>
      </c>
      <c r="CJ31" s="24">
        <v>261233</v>
      </c>
      <c r="CK31" s="24">
        <v>5743734</v>
      </c>
      <c r="CM31" s="20">
        <v>0</v>
      </c>
      <c r="CN31" s="23" t="s">
        <v>59</v>
      </c>
      <c r="CO31" s="24">
        <v>5024602</v>
      </c>
      <c r="CP31" s="24">
        <v>1377610</v>
      </c>
      <c r="CQ31" s="24">
        <v>6512960</v>
      </c>
      <c r="CS31" s="20">
        <v>0</v>
      </c>
      <c r="CT31" s="23" t="s">
        <v>59</v>
      </c>
      <c r="CU31" s="24">
        <v>7192774</v>
      </c>
      <c r="CV31" s="24">
        <v>857249</v>
      </c>
      <c r="CW31" s="24">
        <v>8050023</v>
      </c>
      <c r="CY31" s="20">
        <v>0</v>
      </c>
      <c r="CZ31" s="23" t="s">
        <v>59</v>
      </c>
      <c r="DA31" s="24">
        <v>1693022</v>
      </c>
      <c r="DB31" s="24">
        <v>1059457</v>
      </c>
      <c r="DC31" s="24">
        <v>2752479</v>
      </c>
    </row>
    <row r="32" spans="1:107" ht="20.25" customHeight="1">
      <c r="A32" s="64">
        <v>1</v>
      </c>
      <c r="B32" s="62" t="s">
        <v>75</v>
      </c>
      <c r="C32" s="63">
        <f>+C33+C34</f>
        <v>78742441</v>
      </c>
      <c r="D32" s="63">
        <f>+D33+D34</f>
        <v>7732629</v>
      </c>
      <c r="E32" s="63">
        <f>+E33+E34</f>
        <v>86503986</v>
      </c>
      <c r="G32" s="64">
        <v>1</v>
      </c>
      <c r="H32" s="62" t="s">
        <v>75</v>
      </c>
      <c r="I32" s="63">
        <v>9283379</v>
      </c>
      <c r="J32" s="63">
        <v>718813</v>
      </c>
      <c r="K32" s="63">
        <f>K33+K34</f>
        <v>9992068</v>
      </c>
      <c r="M32" s="64">
        <v>1</v>
      </c>
      <c r="N32" s="62" t="s">
        <v>75</v>
      </c>
      <c r="O32" s="63">
        <v>4523001</v>
      </c>
      <c r="P32" s="63">
        <v>282645</v>
      </c>
      <c r="Q32" s="63">
        <v>4805646</v>
      </c>
      <c r="S32" s="64">
        <v>1</v>
      </c>
      <c r="T32" s="62" t="s">
        <v>75</v>
      </c>
      <c r="U32" s="63">
        <v>9929246</v>
      </c>
      <c r="V32" s="63">
        <v>1076766</v>
      </c>
      <c r="W32" s="63">
        <v>11006012</v>
      </c>
      <c r="Y32" s="64">
        <v>1</v>
      </c>
      <c r="Z32" s="62" t="s">
        <v>75</v>
      </c>
      <c r="AA32" s="63">
        <v>6561447</v>
      </c>
      <c r="AB32" s="63">
        <v>988427</v>
      </c>
      <c r="AC32" s="63">
        <v>7549874</v>
      </c>
      <c r="AE32" s="64">
        <v>1</v>
      </c>
      <c r="AF32" s="62" t="s">
        <v>75</v>
      </c>
      <c r="AG32" s="63">
        <f>+AG33+AG34</f>
        <v>1852990</v>
      </c>
      <c r="AH32" s="63">
        <f>+AH33+AH34</f>
        <v>211162</v>
      </c>
      <c r="AI32" s="63">
        <f>+AI33+AI34</f>
        <v>2064152</v>
      </c>
      <c r="AK32" s="64">
        <v>1</v>
      </c>
      <c r="AL32" s="62" t="s">
        <v>75</v>
      </c>
      <c r="AM32" s="63">
        <f>+AM33+AM34</f>
        <v>3585609</v>
      </c>
      <c r="AN32" s="63">
        <f>+AN33+AN34</f>
        <v>0</v>
      </c>
      <c r="AO32" s="63">
        <f>+AO33+AO34</f>
        <v>3585609</v>
      </c>
      <c r="AQ32" s="64">
        <v>1</v>
      </c>
      <c r="AR32" s="62" t="s">
        <v>75</v>
      </c>
      <c r="AS32" s="63">
        <f>+AS33+AS34</f>
        <v>4015090</v>
      </c>
      <c r="AT32" s="63">
        <f>+AT33+AT34</f>
        <v>616084</v>
      </c>
      <c r="AU32" s="63">
        <f>+AU33+AU34</f>
        <v>4631174</v>
      </c>
      <c r="AW32" s="64">
        <v>1</v>
      </c>
      <c r="AX32" s="62" t="s">
        <v>75</v>
      </c>
      <c r="AY32" s="63">
        <f>+AY33+AY34</f>
        <v>2250232</v>
      </c>
      <c r="AZ32" s="63">
        <f>+AZ33+AZ34</f>
        <v>222142</v>
      </c>
      <c r="BA32" s="63">
        <f>+BA33+BA34</f>
        <v>2472374</v>
      </c>
      <c r="BC32" s="64">
        <v>1</v>
      </c>
      <c r="BD32" s="62" t="s">
        <v>75</v>
      </c>
      <c r="BE32" s="63">
        <f>+BE33+BE34</f>
        <v>9151454</v>
      </c>
      <c r="BF32" s="63">
        <f>+BF33+BF34</f>
        <v>570140</v>
      </c>
      <c r="BG32" s="63">
        <f>+BG33+BG34</f>
        <v>9721594</v>
      </c>
      <c r="BI32" s="64">
        <v>1</v>
      </c>
      <c r="BJ32" s="62" t="s">
        <v>75</v>
      </c>
      <c r="BK32" s="63">
        <v>4069690</v>
      </c>
      <c r="BL32" s="63">
        <v>329216</v>
      </c>
      <c r="BM32" s="63">
        <v>4398906</v>
      </c>
      <c r="BO32" s="64">
        <v>1</v>
      </c>
      <c r="BP32" s="62" t="s">
        <v>75</v>
      </c>
      <c r="BQ32" s="63">
        <f>+BQ33+BQ34</f>
        <v>1672882</v>
      </c>
      <c r="BR32" s="63">
        <f>+BR33+BR34</f>
        <v>250649</v>
      </c>
      <c r="BS32" s="63">
        <f>+BS33+BS34</f>
        <v>1923531</v>
      </c>
      <c r="BU32" s="64">
        <v>1</v>
      </c>
      <c r="BV32" s="62" t="s">
        <v>75</v>
      </c>
      <c r="BW32" s="63">
        <v>1463283</v>
      </c>
      <c r="BX32" s="63">
        <v>92750</v>
      </c>
      <c r="BY32" s="63">
        <v>1556033</v>
      </c>
      <c r="CA32" s="64">
        <v>1</v>
      </c>
      <c r="CB32" s="62" t="s">
        <v>75</v>
      </c>
      <c r="CC32" s="63">
        <f>+CC33+CC34</f>
        <v>4432783</v>
      </c>
      <c r="CD32" s="63">
        <f>+CD33+CD34</f>
        <v>827900</v>
      </c>
      <c r="CE32" s="63">
        <f>+CE33+CE34</f>
        <v>5260683</v>
      </c>
      <c r="CG32" s="64">
        <v>1</v>
      </c>
      <c r="CH32" s="62" t="s">
        <v>75</v>
      </c>
      <c r="CI32" s="63">
        <v>4034291</v>
      </c>
      <c r="CJ32" s="63">
        <v>432814</v>
      </c>
      <c r="CK32" s="63">
        <v>4467105</v>
      </c>
      <c r="CM32" s="64">
        <v>1</v>
      </c>
      <c r="CN32" s="62" t="s">
        <v>75</v>
      </c>
      <c r="CO32" s="63">
        <v>4170975</v>
      </c>
      <c r="CP32" s="63">
        <v>364172</v>
      </c>
      <c r="CQ32" s="63">
        <v>4574187</v>
      </c>
      <c r="CS32" s="64">
        <v>1</v>
      </c>
      <c r="CT32" s="62" t="s">
        <v>75</v>
      </c>
      <c r="CU32" s="63">
        <v>6756317</v>
      </c>
      <c r="CV32" s="63">
        <v>647578</v>
      </c>
      <c r="CW32" s="63">
        <v>7403895</v>
      </c>
      <c r="CY32" s="64">
        <v>1</v>
      </c>
      <c r="CZ32" s="62" t="s">
        <v>75</v>
      </c>
      <c r="DA32" s="63">
        <v>989772</v>
      </c>
      <c r="DB32" s="63">
        <v>101371</v>
      </c>
      <c r="DC32" s="63">
        <v>1091143</v>
      </c>
    </row>
    <row r="33" spans="1:107" ht="19.5" customHeight="1">
      <c r="A33" s="20">
        <v>11</v>
      </c>
      <c r="B33" s="26" t="s">
        <v>76</v>
      </c>
      <c r="C33" s="15">
        <f>+I33+O33+U33+AA33+AG33+AM33+AS33+AY33+BE33+BK33+BQ33+BW33+CC33+CI33+CO33+CU33+DA33</f>
        <v>78742441</v>
      </c>
      <c r="D33" s="15">
        <f t="shared" ref="D33:E34" si="9">+J33+P33+V33+AB33+AH33+AN33+AT33+AZ33+BF33+BL33+BR33+BX33+CD33+CJ33+CP33+CV33+DB33</f>
        <v>7732629</v>
      </c>
      <c r="E33" s="15">
        <f>+K33+Q33+W33+AC33+AI33+AO33+AU33+BA33+BG33+BM33+BS33+BY33+CE33+CK33+CQ33+CW33+DC33</f>
        <v>86503986</v>
      </c>
      <c r="G33" s="20">
        <v>11</v>
      </c>
      <c r="H33" s="26" t="s">
        <v>76</v>
      </c>
      <c r="I33" s="15">
        <v>9283379</v>
      </c>
      <c r="J33" s="15">
        <v>718813</v>
      </c>
      <c r="K33" s="15">
        <f>10002192-10124</f>
        <v>9992068</v>
      </c>
      <c r="M33" s="20">
        <v>11</v>
      </c>
      <c r="N33" s="26" t="s">
        <v>76</v>
      </c>
      <c r="O33" s="15">
        <v>4523001</v>
      </c>
      <c r="P33" s="15">
        <v>282645</v>
      </c>
      <c r="Q33" s="15">
        <v>4805646</v>
      </c>
      <c r="S33" s="20">
        <v>11</v>
      </c>
      <c r="T33" s="26" t="s">
        <v>76</v>
      </c>
      <c r="U33" s="15">
        <v>9929246</v>
      </c>
      <c r="V33" s="15">
        <v>1076766</v>
      </c>
      <c r="W33" s="15">
        <v>11006012</v>
      </c>
      <c r="Y33" s="20">
        <v>11</v>
      </c>
      <c r="Z33" s="26" t="s">
        <v>76</v>
      </c>
      <c r="AA33" s="15">
        <v>6561447</v>
      </c>
      <c r="AB33" s="15">
        <v>988427</v>
      </c>
      <c r="AC33" s="15">
        <v>7549874</v>
      </c>
      <c r="AE33" s="20">
        <v>11</v>
      </c>
      <c r="AF33" s="26" t="s">
        <v>76</v>
      </c>
      <c r="AG33" s="15">
        <v>1852990</v>
      </c>
      <c r="AH33" s="15">
        <v>211162</v>
      </c>
      <c r="AI33" s="15">
        <v>2064152</v>
      </c>
      <c r="AK33" s="20">
        <v>11</v>
      </c>
      <c r="AL33" s="26" t="s">
        <v>76</v>
      </c>
      <c r="AM33" s="15">
        <v>3585609</v>
      </c>
      <c r="AN33" s="15">
        <v>0</v>
      </c>
      <c r="AO33" s="15">
        <v>3585609</v>
      </c>
      <c r="AQ33" s="20">
        <v>11</v>
      </c>
      <c r="AR33" s="26" t="s">
        <v>76</v>
      </c>
      <c r="AS33" s="15">
        <v>4015090</v>
      </c>
      <c r="AT33" s="15">
        <v>616084</v>
      </c>
      <c r="AU33" s="15">
        <v>4631174</v>
      </c>
      <c r="AW33" s="20">
        <v>11</v>
      </c>
      <c r="AX33" s="26" t="s">
        <v>76</v>
      </c>
      <c r="AY33" s="15">
        <v>2250232</v>
      </c>
      <c r="AZ33" s="15">
        <v>222142</v>
      </c>
      <c r="BA33" s="15">
        <v>2472374</v>
      </c>
      <c r="BC33" s="20">
        <v>11</v>
      </c>
      <c r="BD33" s="26" t="s">
        <v>76</v>
      </c>
      <c r="BE33" s="15">
        <v>9151454</v>
      </c>
      <c r="BF33" s="15">
        <v>570140</v>
      </c>
      <c r="BG33" s="15">
        <v>9721594</v>
      </c>
      <c r="BI33" s="20">
        <v>11</v>
      </c>
      <c r="BJ33" s="26" t="s">
        <v>76</v>
      </c>
      <c r="BK33" s="15">
        <v>4069690</v>
      </c>
      <c r="BL33" s="15">
        <v>329216</v>
      </c>
      <c r="BM33" s="15">
        <v>4398906</v>
      </c>
      <c r="BO33" s="20">
        <v>11</v>
      </c>
      <c r="BP33" s="26" t="s">
        <v>76</v>
      </c>
      <c r="BQ33" s="15">
        <v>1672882</v>
      </c>
      <c r="BR33" s="15">
        <v>250649</v>
      </c>
      <c r="BS33" s="15">
        <v>1923531</v>
      </c>
      <c r="BU33" s="20">
        <v>11</v>
      </c>
      <c r="BV33" s="26" t="s">
        <v>76</v>
      </c>
      <c r="BW33" s="15">
        <v>1463283</v>
      </c>
      <c r="BX33" s="15">
        <v>92750</v>
      </c>
      <c r="BY33" s="15">
        <v>1556033</v>
      </c>
      <c r="CA33" s="20">
        <v>11</v>
      </c>
      <c r="CB33" s="26" t="s">
        <v>76</v>
      </c>
      <c r="CC33" s="15">
        <v>4432783</v>
      </c>
      <c r="CD33" s="15">
        <v>827900</v>
      </c>
      <c r="CE33" s="15">
        <v>5260683</v>
      </c>
      <c r="CG33" s="20">
        <v>11</v>
      </c>
      <c r="CH33" s="26" t="s">
        <v>76</v>
      </c>
      <c r="CI33" s="15">
        <v>4034291</v>
      </c>
      <c r="CJ33" s="15">
        <v>432814</v>
      </c>
      <c r="CK33" s="15">
        <v>4467105</v>
      </c>
      <c r="CM33" s="20">
        <v>11</v>
      </c>
      <c r="CN33" s="26" t="s">
        <v>76</v>
      </c>
      <c r="CO33" s="15">
        <v>4170975</v>
      </c>
      <c r="CP33" s="15">
        <v>364172</v>
      </c>
      <c r="CQ33" s="15">
        <v>4574187</v>
      </c>
      <c r="CS33" s="20">
        <v>11</v>
      </c>
      <c r="CT33" s="26" t="s">
        <v>76</v>
      </c>
      <c r="CU33" s="15">
        <v>6756317</v>
      </c>
      <c r="CV33" s="15">
        <v>647578</v>
      </c>
      <c r="CW33" s="15">
        <v>7403895</v>
      </c>
      <c r="CY33" s="20">
        <v>11</v>
      </c>
      <c r="CZ33" s="26" t="s">
        <v>76</v>
      </c>
      <c r="DA33" s="15">
        <v>989772</v>
      </c>
      <c r="DB33" s="15">
        <v>101371</v>
      </c>
      <c r="DC33" s="15">
        <v>1091143</v>
      </c>
    </row>
    <row r="34" spans="1:107">
      <c r="A34" s="20">
        <v>12</v>
      </c>
      <c r="B34" s="27" t="s">
        <v>77</v>
      </c>
      <c r="C34" s="15">
        <f>+I34+O34+U34+AA34+AG34+AM34+AS34+AY34+BE34+BK34+BQ34+BW34+CC34+CI34+CO34+CU34+DA34</f>
        <v>0</v>
      </c>
      <c r="D34" s="15">
        <f t="shared" si="9"/>
        <v>0</v>
      </c>
      <c r="E34" s="15">
        <f t="shared" si="9"/>
        <v>0</v>
      </c>
      <c r="G34" s="20">
        <v>12</v>
      </c>
      <c r="H34" s="27" t="s">
        <v>77</v>
      </c>
      <c r="I34" s="15">
        <v>0</v>
      </c>
      <c r="J34" s="15">
        <v>0</v>
      </c>
      <c r="K34" s="15">
        <v>0</v>
      </c>
      <c r="M34" s="20">
        <v>12</v>
      </c>
      <c r="N34" s="27" t="s">
        <v>77</v>
      </c>
      <c r="O34" s="15">
        <v>0</v>
      </c>
      <c r="P34" s="15">
        <v>0</v>
      </c>
      <c r="Q34" s="15">
        <v>0</v>
      </c>
      <c r="S34" s="20">
        <v>12</v>
      </c>
      <c r="T34" s="27" t="s">
        <v>77</v>
      </c>
      <c r="U34" s="15">
        <v>0</v>
      </c>
      <c r="V34" s="15">
        <v>0</v>
      </c>
      <c r="W34" s="15">
        <v>0</v>
      </c>
      <c r="Y34" s="20">
        <v>12</v>
      </c>
      <c r="Z34" s="27" t="s">
        <v>77</v>
      </c>
      <c r="AA34" s="15">
        <v>0</v>
      </c>
      <c r="AB34" s="15">
        <v>0</v>
      </c>
      <c r="AC34" s="15">
        <v>0</v>
      </c>
      <c r="AE34" s="20">
        <v>12</v>
      </c>
      <c r="AF34" s="27" t="s">
        <v>77</v>
      </c>
      <c r="AG34" s="15"/>
      <c r="AH34" s="15"/>
      <c r="AI34" s="15"/>
      <c r="AK34" s="20">
        <v>12</v>
      </c>
      <c r="AL34" s="27" t="s">
        <v>77</v>
      </c>
      <c r="AM34" s="15">
        <v>0</v>
      </c>
      <c r="AN34" s="15">
        <v>0</v>
      </c>
      <c r="AO34" s="15">
        <v>0</v>
      </c>
      <c r="AQ34" s="20">
        <v>12</v>
      </c>
      <c r="AR34" s="27" t="s">
        <v>77</v>
      </c>
      <c r="AS34" s="15"/>
      <c r="AT34" s="15"/>
      <c r="AU34" s="15"/>
      <c r="AW34" s="20">
        <v>12</v>
      </c>
      <c r="AX34" s="27" t="s">
        <v>77</v>
      </c>
      <c r="AY34" s="15"/>
      <c r="AZ34" s="15"/>
      <c r="BA34" s="15"/>
      <c r="BC34" s="20">
        <v>12</v>
      </c>
      <c r="BD34" s="27" t="s">
        <v>77</v>
      </c>
      <c r="BE34" s="15"/>
      <c r="BF34" s="15"/>
      <c r="BG34" s="15"/>
      <c r="BI34" s="20">
        <v>12</v>
      </c>
      <c r="BJ34" s="27" t="s">
        <v>77</v>
      </c>
      <c r="BK34" s="15">
        <v>0</v>
      </c>
      <c r="BL34" s="15">
        <v>0</v>
      </c>
      <c r="BM34" s="15">
        <v>0</v>
      </c>
      <c r="BO34" s="20">
        <v>12</v>
      </c>
      <c r="BP34" s="27" t="s">
        <v>77</v>
      </c>
      <c r="BQ34" s="15"/>
      <c r="BR34" s="15"/>
      <c r="BS34" s="15"/>
      <c r="BU34" s="20">
        <v>12</v>
      </c>
      <c r="BV34" s="27" t="s">
        <v>77</v>
      </c>
      <c r="BW34" s="15">
        <v>0</v>
      </c>
      <c r="BX34" s="15">
        <v>0</v>
      </c>
      <c r="BY34" s="15">
        <v>0</v>
      </c>
      <c r="CA34" s="20">
        <v>12</v>
      </c>
      <c r="CB34" s="27" t="s">
        <v>77</v>
      </c>
      <c r="CC34" s="15"/>
      <c r="CD34" s="15"/>
      <c r="CE34" s="15"/>
      <c r="CG34" s="20">
        <v>12</v>
      </c>
      <c r="CH34" s="27" t="s">
        <v>77</v>
      </c>
      <c r="CI34" s="15">
        <v>0</v>
      </c>
      <c r="CJ34" s="15">
        <v>0</v>
      </c>
      <c r="CK34" s="15">
        <v>0</v>
      </c>
      <c r="CM34" s="20">
        <v>12</v>
      </c>
      <c r="CN34" s="27" t="s">
        <v>77</v>
      </c>
      <c r="CO34" s="15">
        <v>0</v>
      </c>
      <c r="CP34" s="15">
        <v>0</v>
      </c>
      <c r="CQ34" s="15">
        <v>0</v>
      </c>
      <c r="CS34" s="20">
        <v>12</v>
      </c>
      <c r="CT34" s="27" t="s">
        <v>77</v>
      </c>
      <c r="CU34" s="15">
        <v>0</v>
      </c>
      <c r="CV34" s="15">
        <v>0</v>
      </c>
      <c r="CW34" s="15">
        <v>0</v>
      </c>
      <c r="CY34" s="20">
        <v>12</v>
      </c>
      <c r="CZ34" s="27" t="s">
        <v>77</v>
      </c>
      <c r="DA34" s="15">
        <v>0</v>
      </c>
      <c r="DB34" s="15">
        <v>0</v>
      </c>
      <c r="DC34" s="15">
        <v>0</v>
      </c>
    </row>
    <row r="35" spans="1:107" ht="18" customHeight="1">
      <c r="A35" s="64">
        <v>3</v>
      </c>
      <c r="B35" s="62" t="s">
        <v>78</v>
      </c>
      <c r="C35" s="63"/>
      <c r="D35" s="63"/>
      <c r="E35" s="63">
        <f>E36</f>
        <v>3585661</v>
      </c>
      <c r="G35" s="64">
        <v>3</v>
      </c>
      <c r="H35" s="62" t="s">
        <v>78</v>
      </c>
      <c r="I35" s="63">
        <v>313470</v>
      </c>
      <c r="J35" s="63">
        <v>29150</v>
      </c>
      <c r="K35" s="63">
        <v>342620</v>
      </c>
      <c r="M35" s="64">
        <v>3</v>
      </c>
      <c r="N35" s="62" t="s">
        <v>78</v>
      </c>
      <c r="O35" s="63">
        <v>111335</v>
      </c>
      <c r="P35" s="63">
        <v>50440</v>
      </c>
      <c r="Q35" s="63">
        <v>161775</v>
      </c>
      <c r="S35" s="64">
        <v>3</v>
      </c>
      <c r="T35" s="62" t="s">
        <v>78</v>
      </c>
      <c r="U35" s="63">
        <v>550000</v>
      </c>
      <c r="V35" s="63">
        <v>-23513</v>
      </c>
      <c r="W35" s="63">
        <f>W36</f>
        <v>558347</v>
      </c>
      <c r="Y35" s="64">
        <v>3</v>
      </c>
      <c r="Z35" s="62" t="s">
        <v>78</v>
      </c>
      <c r="AA35" s="63">
        <v>151750</v>
      </c>
      <c r="AB35" s="63">
        <v>189610</v>
      </c>
      <c r="AC35" s="63">
        <v>341360</v>
      </c>
      <c r="AE35" s="64">
        <v>3</v>
      </c>
      <c r="AF35" s="62" t="s">
        <v>78</v>
      </c>
      <c r="AG35" s="63">
        <f>AG36</f>
        <v>51500</v>
      </c>
      <c r="AH35" s="63">
        <f t="shared" ref="AH35:AI35" si="10">AH36</f>
        <v>58370</v>
      </c>
      <c r="AI35" s="63">
        <f t="shared" si="10"/>
        <v>109870</v>
      </c>
      <c r="AK35" s="64">
        <v>3</v>
      </c>
      <c r="AL35" s="62" t="s">
        <v>78</v>
      </c>
      <c r="AM35" s="63">
        <f>AM36</f>
        <v>10093</v>
      </c>
      <c r="AN35" s="63">
        <f t="shared" ref="AN35:AO35" si="11">AN36</f>
        <v>192663</v>
      </c>
      <c r="AO35" s="63">
        <f t="shared" si="11"/>
        <v>202756</v>
      </c>
      <c r="AQ35" s="64">
        <v>3</v>
      </c>
      <c r="AR35" s="62" t="s">
        <v>78</v>
      </c>
      <c r="AS35" s="63">
        <f>AS36</f>
        <v>174959</v>
      </c>
      <c r="AT35" s="63">
        <f t="shared" ref="AT35:AU35" si="12">AT36</f>
        <v>-12809</v>
      </c>
      <c r="AU35" s="63">
        <f t="shared" si="12"/>
        <v>162150</v>
      </c>
      <c r="AW35" s="64">
        <v>3</v>
      </c>
      <c r="AX35" s="62" t="s">
        <v>78</v>
      </c>
      <c r="AY35" s="63">
        <f>AY36</f>
        <v>4640</v>
      </c>
      <c r="AZ35" s="63">
        <f t="shared" ref="AZ35:BA35" si="13">AZ36</f>
        <v>13477</v>
      </c>
      <c r="BA35" s="63">
        <f t="shared" si="13"/>
        <v>18117</v>
      </c>
      <c r="BC35" s="64">
        <v>3</v>
      </c>
      <c r="BD35" s="62" t="s">
        <v>78</v>
      </c>
      <c r="BE35" s="63">
        <f>BE36</f>
        <v>841127</v>
      </c>
      <c r="BF35" s="63">
        <f t="shared" ref="BF35:BG35" si="14">BF36</f>
        <v>260665</v>
      </c>
      <c r="BG35" s="63">
        <f t="shared" si="14"/>
        <v>1101792</v>
      </c>
      <c r="BI35" s="64">
        <v>3</v>
      </c>
      <c r="BJ35" s="62" t="s">
        <v>78</v>
      </c>
      <c r="BK35" s="63">
        <v>160246</v>
      </c>
      <c r="BL35" s="63">
        <v>-5700</v>
      </c>
      <c r="BM35" s="63">
        <v>154546</v>
      </c>
      <c r="BO35" s="64">
        <v>3</v>
      </c>
      <c r="BP35" s="62" t="s">
        <v>78</v>
      </c>
      <c r="BQ35" s="63">
        <f>BQ36</f>
        <v>23000</v>
      </c>
      <c r="BR35" s="63">
        <f t="shared" ref="BR35:BS35" si="15">BR36</f>
        <v>25141</v>
      </c>
      <c r="BS35" s="63">
        <f t="shared" si="15"/>
        <v>48141</v>
      </c>
      <c r="BU35" s="64">
        <v>3</v>
      </c>
      <c r="BV35" s="62" t="s">
        <v>78</v>
      </c>
      <c r="BW35" s="63">
        <v>18700</v>
      </c>
      <c r="BX35" s="63">
        <v>-3049</v>
      </c>
      <c r="BY35" s="63">
        <v>15651</v>
      </c>
      <c r="CA35" s="64">
        <v>3</v>
      </c>
      <c r="CB35" s="62" t="s">
        <v>78</v>
      </c>
      <c r="CC35" s="63">
        <f>CC36</f>
        <v>106000</v>
      </c>
      <c r="CD35" s="63">
        <f t="shared" ref="CD35:CE35" si="16">CD36</f>
        <v>76000</v>
      </c>
      <c r="CE35" s="63">
        <f t="shared" si="16"/>
        <v>182000</v>
      </c>
      <c r="CG35" s="64">
        <v>3</v>
      </c>
      <c r="CH35" s="62" t="s">
        <v>78</v>
      </c>
      <c r="CI35" s="63">
        <v>30500</v>
      </c>
      <c r="CJ35" s="63">
        <v>-8180</v>
      </c>
      <c r="CK35" s="63">
        <v>22320</v>
      </c>
      <c r="CM35" s="64">
        <v>3</v>
      </c>
      <c r="CN35" s="62" t="s">
        <v>78</v>
      </c>
      <c r="CO35" s="63">
        <v>122192</v>
      </c>
      <c r="CP35" s="63">
        <v>-11433</v>
      </c>
      <c r="CQ35" s="63">
        <v>112502</v>
      </c>
      <c r="CS35" s="64">
        <v>3</v>
      </c>
      <c r="CT35" s="62" t="s">
        <v>78</v>
      </c>
      <c r="CU35" s="63">
        <v>36000</v>
      </c>
      <c r="CV35" s="63"/>
      <c r="CW35" s="63">
        <v>36000</v>
      </c>
      <c r="CY35" s="64">
        <v>3</v>
      </c>
      <c r="CZ35" s="62" t="s">
        <v>78</v>
      </c>
      <c r="DA35" s="63">
        <v>1300</v>
      </c>
      <c r="DB35" s="63">
        <v>14414</v>
      </c>
      <c r="DC35" s="63">
        <v>15714</v>
      </c>
    </row>
    <row r="36" spans="1:107" ht="15" customHeight="1">
      <c r="A36" s="20">
        <v>31</v>
      </c>
      <c r="B36" s="29" t="s">
        <v>79</v>
      </c>
      <c r="C36" s="15">
        <f>+I36+O36+U36+AA36+AG36+AM36+AS36+AY36+BE36+BK36+BQ36+BW36+CC36+CI36+CO36+CU36+DA36</f>
        <v>2706812</v>
      </c>
      <c r="D36" s="15">
        <f t="shared" ref="D36:E36" si="17">+J36+P36+V36+AB36+AH36+AN36+AT36+AZ36+BF36+BL36+BR36+BX36+CD36+CJ36+CP36+CV36+DB36</f>
        <v>845246</v>
      </c>
      <c r="E36" s="15">
        <f t="shared" si="17"/>
        <v>3585661</v>
      </c>
      <c r="G36" s="20">
        <v>31</v>
      </c>
      <c r="H36" s="29" t="s">
        <v>79</v>
      </c>
      <c r="I36" s="15">
        <v>313470</v>
      </c>
      <c r="J36" s="15">
        <v>29150</v>
      </c>
      <c r="K36" s="15">
        <v>342620</v>
      </c>
      <c r="M36" s="20">
        <v>31</v>
      </c>
      <c r="N36" s="29" t="s">
        <v>79</v>
      </c>
      <c r="O36" s="15">
        <v>111335</v>
      </c>
      <c r="P36" s="15">
        <v>50440</v>
      </c>
      <c r="Q36" s="15">
        <v>161775</v>
      </c>
      <c r="S36" s="20">
        <v>31</v>
      </c>
      <c r="T36" s="29" t="s">
        <v>79</v>
      </c>
      <c r="U36" s="15">
        <v>550000</v>
      </c>
      <c r="V36" s="15">
        <v>-23513</v>
      </c>
      <c r="W36" s="15">
        <v>558347</v>
      </c>
      <c r="Y36" s="20">
        <v>31</v>
      </c>
      <c r="Z36" s="29" t="s">
        <v>79</v>
      </c>
      <c r="AA36" s="15">
        <v>151750</v>
      </c>
      <c r="AB36" s="15">
        <v>189610</v>
      </c>
      <c r="AC36" s="15">
        <v>341360</v>
      </c>
      <c r="AE36" s="20">
        <v>31</v>
      </c>
      <c r="AF36" s="29" t="s">
        <v>79</v>
      </c>
      <c r="AG36" s="15">
        <v>51500</v>
      </c>
      <c r="AH36" s="15">
        <v>58370</v>
      </c>
      <c r="AI36" s="15">
        <v>109870</v>
      </c>
      <c r="AK36" s="20">
        <v>31</v>
      </c>
      <c r="AL36" s="29" t="s">
        <v>79</v>
      </c>
      <c r="AM36" s="15">
        <v>10093</v>
      </c>
      <c r="AN36" s="15">
        <v>192663</v>
      </c>
      <c r="AO36" s="15">
        <v>202756</v>
      </c>
      <c r="AQ36" s="20">
        <v>31</v>
      </c>
      <c r="AR36" s="29" t="s">
        <v>79</v>
      </c>
      <c r="AS36" s="15">
        <v>174959</v>
      </c>
      <c r="AT36" s="15">
        <v>-12809</v>
      </c>
      <c r="AU36" s="15">
        <v>162150</v>
      </c>
      <c r="AW36" s="20">
        <v>31</v>
      </c>
      <c r="AX36" s="29" t="s">
        <v>79</v>
      </c>
      <c r="AY36" s="15">
        <v>4640</v>
      </c>
      <c r="AZ36" s="15">
        <v>13477</v>
      </c>
      <c r="BA36" s="15">
        <v>18117</v>
      </c>
      <c r="BC36" s="20">
        <v>31</v>
      </c>
      <c r="BD36" s="29" t="s">
        <v>79</v>
      </c>
      <c r="BE36" s="15">
        <v>841127</v>
      </c>
      <c r="BF36" s="15">
        <v>260665</v>
      </c>
      <c r="BG36" s="15">
        <v>1101792</v>
      </c>
      <c r="BI36" s="20">
        <v>31</v>
      </c>
      <c r="BJ36" s="29" t="s">
        <v>79</v>
      </c>
      <c r="BK36" s="15">
        <v>160246</v>
      </c>
      <c r="BL36" s="15">
        <v>-5700</v>
      </c>
      <c r="BM36" s="15">
        <v>154546</v>
      </c>
      <c r="BO36" s="20">
        <v>31</v>
      </c>
      <c r="BP36" s="29" t="s">
        <v>79</v>
      </c>
      <c r="BQ36" s="15">
        <v>23000</v>
      </c>
      <c r="BR36" s="15">
        <v>25141</v>
      </c>
      <c r="BS36" s="15">
        <v>48141</v>
      </c>
      <c r="BU36" s="20">
        <v>31</v>
      </c>
      <c r="BV36" s="29" t="s">
        <v>79</v>
      </c>
      <c r="BW36" s="15">
        <v>18700</v>
      </c>
      <c r="BX36" s="15">
        <v>-3049</v>
      </c>
      <c r="BY36" s="15">
        <v>15651</v>
      </c>
      <c r="CA36" s="20">
        <v>31</v>
      </c>
      <c r="CB36" s="29" t="s">
        <v>79</v>
      </c>
      <c r="CC36" s="15">
        <v>106000</v>
      </c>
      <c r="CD36" s="15">
        <v>76000</v>
      </c>
      <c r="CE36" s="15">
        <v>182000</v>
      </c>
      <c r="CG36" s="20">
        <v>31</v>
      </c>
      <c r="CH36" s="29" t="s">
        <v>79</v>
      </c>
      <c r="CI36" s="15">
        <v>30500</v>
      </c>
      <c r="CJ36" s="15">
        <v>-8180</v>
      </c>
      <c r="CK36" s="15">
        <v>22320</v>
      </c>
      <c r="CM36" s="20">
        <v>31</v>
      </c>
      <c r="CN36" s="29" t="s">
        <v>79</v>
      </c>
      <c r="CO36" s="15">
        <v>122192</v>
      </c>
      <c r="CP36" s="15">
        <v>-11433</v>
      </c>
      <c r="CQ36" s="15">
        <v>112502</v>
      </c>
      <c r="CS36" s="20">
        <v>31</v>
      </c>
      <c r="CT36" s="29" t="s">
        <v>79</v>
      </c>
      <c r="CU36" s="15">
        <v>36000</v>
      </c>
      <c r="CV36" s="15"/>
      <c r="CW36" s="15">
        <v>36000</v>
      </c>
      <c r="CY36" s="20">
        <v>31</v>
      </c>
      <c r="CZ36" s="29" t="s">
        <v>79</v>
      </c>
      <c r="DA36" s="15">
        <v>1300</v>
      </c>
      <c r="DB36" s="15">
        <v>14414</v>
      </c>
      <c r="DC36" s="15">
        <v>15714</v>
      </c>
    </row>
    <row r="37" spans="1:107" ht="20.25" customHeight="1">
      <c r="A37" s="64">
        <v>4</v>
      </c>
      <c r="B37" s="62" t="s">
        <v>80</v>
      </c>
      <c r="C37" s="63"/>
      <c r="D37" s="63"/>
      <c r="E37" s="63">
        <f>E38+E39</f>
        <v>13390380</v>
      </c>
      <c r="G37" s="64">
        <v>4</v>
      </c>
      <c r="H37" s="62" t="s">
        <v>80</v>
      </c>
      <c r="I37" s="63">
        <v>975550</v>
      </c>
      <c r="J37" s="63">
        <v>-69907</v>
      </c>
      <c r="K37" s="63">
        <v>905643</v>
      </c>
      <c r="M37" s="64">
        <v>4</v>
      </c>
      <c r="N37" s="62" t="s">
        <v>80</v>
      </c>
      <c r="O37" s="63">
        <v>1148800</v>
      </c>
      <c r="P37" s="63">
        <v>-369703</v>
      </c>
      <c r="Q37" s="63">
        <v>779097</v>
      </c>
      <c r="S37" s="64">
        <v>4</v>
      </c>
      <c r="T37" s="62" t="s">
        <v>80</v>
      </c>
      <c r="U37" s="63">
        <v>500000</v>
      </c>
      <c r="V37" s="63">
        <v>-9030</v>
      </c>
      <c r="W37" s="63">
        <v>490970</v>
      </c>
      <c r="Y37" s="64">
        <v>4</v>
      </c>
      <c r="Z37" s="62" t="s">
        <v>80</v>
      </c>
      <c r="AA37" s="63">
        <v>510000</v>
      </c>
      <c r="AB37" s="63">
        <v>0</v>
      </c>
      <c r="AC37" s="63">
        <v>510000</v>
      </c>
      <c r="AE37" s="64">
        <v>4</v>
      </c>
      <c r="AF37" s="62" t="s">
        <v>80</v>
      </c>
      <c r="AG37" s="63">
        <f>AG38+AG39</f>
        <v>1027500</v>
      </c>
      <c r="AH37" s="63">
        <f t="shared" ref="AH37:AI37" si="18">AH38+AH39</f>
        <v>-283143</v>
      </c>
      <c r="AI37" s="63">
        <f t="shared" si="18"/>
        <v>744357</v>
      </c>
      <c r="AK37" s="64">
        <v>4</v>
      </c>
      <c r="AL37" s="62" t="s">
        <v>80</v>
      </c>
      <c r="AM37" s="63">
        <f>AM38+AM39</f>
        <v>3018144</v>
      </c>
      <c r="AN37" s="63">
        <f t="shared" ref="AN37:AO37" si="19">AN38+AN39</f>
        <v>492068</v>
      </c>
      <c r="AO37" s="63">
        <f t="shared" si="19"/>
        <v>3510212</v>
      </c>
      <c r="AQ37" s="64">
        <v>4</v>
      </c>
      <c r="AR37" s="62" t="s">
        <v>80</v>
      </c>
      <c r="AS37" s="63">
        <f>AS38+AS39</f>
        <v>526912</v>
      </c>
      <c r="AT37" s="63">
        <f t="shared" ref="AT37:AU37" si="20">AT38+AT39</f>
        <v>217123</v>
      </c>
      <c r="AU37" s="63">
        <f t="shared" si="20"/>
        <v>744035</v>
      </c>
      <c r="AW37" s="64">
        <v>4</v>
      </c>
      <c r="AX37" s="62" t="s">
        <v>80</v>
      </c>
      <c r="AY37" s="63">
        <f>AY38+AY39</f>
        <v>120376</v>
      </c>
      <c r="AZ37" s="63">
        <f t="shared" ref="AZ37:BA37" si="21">AZ38+AZ39</f>
        <v>125343</v>
      </c>
      <c r="BA37" s="63">
        <f t="shared" si="21"/>
        <v>245719</v>
      </c>
      <c r="BC37" s="64">
        <v>4</v>
      </c>
      <c r="BD37" s="62" t="s">
        <v>80</v>
      </c>
      <c r="BE37" s="63">
        <f>SUM(BE38:BE39)</f>
        <v>386600</v>
      </c>
      <c r="BF37" s="63">
        <f t="shared" ref="BF37:BG37" si="22">SUM(BF38:BF39)</f>
        <v>-38200</v>
      </c>
      <c r="BG37" s="63">
        <f t="shared" si="22"/>
        <v>348400</v>
      </c>
      <c r="BI37" s="64">
        <v>4</v>
      </c>
      <c r="BJ37" s="62" t="s">
        <v>80</v>
      </c>
      <c r="BK37" s="63">
        <v>509254</v>
      </c>
      <c r="BL37" s="63">
        <v>-34002</v>
      </c>
      <c r="BM37" s="63">
        <v>475252</v>
      </c>
      <c r="BO37" s="64">
        <v>4</v>
      </c>
      <c r="BP37" s="62" t="s">
        <v>80</v>
      </c>
      <c r="BQ37" s="63">
        <f>BQ38+BQ39</f>
        <v>138500</v>
      </c>
      <c r="BR37" s="63">
        <f t="shared" ref="BR37:BS37" si="23">BR38+BR39</f>
        <v>91165</v>
      </c>
      <c r="BS37" s="63">
        <f t="shared" si="23"/>
        <v>229665</v>
      </c>
      <c r="BU37" s="64">
        <v>4</v>
      </c>
      <c r="BV37" s="62" t="s">
        <v>80</v>
      </c>
      <c r="BW37" s="63">
        <v>177692</v>
      </c>
      <c r="BX37" s="63">
        <v>26104</v>
      </c>
      <c r="BY37" s="63">
        <v>203796</v>
      </c>
      <c r="CA37" s="64">
        <v>4</v>
      </c>
      <c r="CB37" s="62" t="s">
        <v>80</v>
      </c>
      <c r="CC37" s="63">
        <f>CC38+CC39</f>
        <v>1422700</v>
      </c>
      <c r="CD37" s="63">
        <f t="shared" ref="CD37:CE37" si="24">CD38+CD39</f>
        <v>64500</v>
      </c>
      <c r="CE37" s="63">
        <f t="shared" si="24"/>
        <v>1487200</v>
      </c>
      <c r="CG37" s="64">
        <v>4</v>
      </c>
      <c r="CH37" s="62" t="s">
        <v>80</v>
      </c>
      <c r="CI37" s="63">
        <v>1347220</v>
      </c>
      <c r="CJ37" s="63">
        <v>-212235</v>
      </c>
      <c r="CK37" s="63">
        <v>1134985</v>
      </c>
      <c r="CM37" s="64">
        <v>4</v>
      </c>
      <c r="CN37" s="62" t="s">
        <v>80</v>
      </c>
      <c r="CO37" s="63">
        <v>235324</v>
      </c>
      <c r="CP37" s="63">
        <v>619328</v>
      </c>
      <c r="CQ37" s="63">
        <v>860480</v>
      </c>
      <c r="CS37" s="64">
        <v>4</v>
      </c>
      <c r="CT37" s="62" t="s">
        <v>80</v>
      </c>
      <c r="CU37" s="63">
        <v>343000</v>
      </c>
      <c r="CV37" s="63">
        <v>77000</v>
      </c>
      <c r="CW37" s="63">
        <v>420000</v>
      </c>
      <c r="CY37" s="64">
        <v>4</v>
      </c>
      <c r="CZ37" s="62" t="s">
        <v>80</v>
      </c>
      <c r="DA37" s="63">
        <v>114344</v>
      </c>
      <c r="DB37" s="63">
        <v>186225</v>
      </c>
      <c r="DC37" s="63">
        <v>300569</v>
      </c>
    </row>
    <row r="38" spans="1:107" ht="19.5" customHeight="1">
      <c r="A38" s="20">
        <v>41</v>
      </c>
      <c r="B38" s="29" t="s">
        <v>81</v>
      </c>
      <c r="C38" s="15">
        <f>+I38+O38+U38+AA38+AG38+AM38+AS38+AY38+BE38+BK38+BQ38+BW38+CC38+CI38+CO38+CU38+DA38</f>
        <v>0</v>
      </c>
      <c r="D38" s="15">
        <f t="shared" ref="D38:E39" si="25">+J38+P38+V38+AB38+AH38+AN38+AT38+AZ38+BF38+BL38+BR38+BX38+CD38+CJ38+CP38+CV38+DB38</f>
        <v>0</v>
      </c>
      <c r="E38" s="15">
        <f t="shared" si="25"/>
        <v>0</v>
      </c>
      <c r="G38" s="20">
        <v>41</v>
      </c>
      <c r="H38" s="29" t="s">
        <v>81</v>
      </c>
      <c r="I38" s="15">
        <v>0</v>
      </c>
      <c r="J38" s="15">
        <v>0</v>
      </c>
      <c r="K38" s="15">
        <v>0</v>
      </c>
      <c r="M38" s="20">
        <v>41</v>
      </c>
      <c r="N38" s="29" t="s">
        <v>81</v>
      </c>
      <c r="O38" s="15">
        <v>0</v>
      </c>
      <c r="P38" s="15">
        <v>0</v>
      </c>
      <c r="Q38" s="15">
        <v>0</v>
      </c>
      <c r="S38" s="20">
        <v>41</v>
      </c>
      <c r="T38" s="29" t="s">
        <v>81</v>
      </c>
      <c r="U38" s="15">
        <v>0</v>
      </c>
      <c r="V38" s="15">
        <v>0</v>
      </c>
      <c r="W38" s="15">
        <v>0</v>
      </c>
      <c r="Y38" s="20">
        <v>41</v>
      </c>
      <c r="Z38" s="29" t="s">
        <v>81</v>
      </c>
      <c r="AA38" s="15">
        <v>0</v>
      </c>
      <c r="AB38" s="15">
        <v>0</v>
      </c>
      <c r="AC38" s="15">
        <v>0</v>
      </c>
      <c r="AE38" s="20">
        <v>41</v>
      </c>
      <c r="AF38" s="29" t="s">
        <v>81</v>
      </c>
      <c r="AG38" s="15"/>
      <c r="AH38" s="15"/>
      <c r="AI38" s="15"/>
      <c r="AK38" s="20">
        <v>41</v>
      </c>
      <c r="AL38" s="29" t="s">
        <v>81</v>
      </c>
      <c r="AM38" s="15">
        <v>0</v>
      </c>
      <c r="AN38" s="15">
        <v>0</v>
      </c>
      <c r="AO38" s="15">
        <v>0</v>
      </c>
      <c r="AQ38" s="20">
        <v>41</v>
      </c>
      <c r="AR38" s="29" t="s">
        <v>81</v>
      </c>
      <c r="AS38" s="15"/>
      <c r="AT38" s="15"/>
      <c r="AU38" s="15"/>
      <c r="AW38" s="20">
        <v>41</v>
      </c>
      <c r="AX38" s="29" t="s">
        <v>81</v>
      </c>
      <c r="AY38" s="15"/>
      <c r="AZ38" s="15"/>
      <c r="BA38" s="15"/>
      <c r="BC38" s="20">
        <v>41</v>
      </c>
      <c r="BD38" s="29" t="s">
        <v>81</v>
      </c>
      <c r="BE38" s="15"/>
      <c r="BF38" s="15"/>
      <c r="BG38" s="15"/>
      <c r="BI38" s="20">
        <v>41</v>
      </c>
      <c r="BJ38" s="29" t="s">
        <v>81</v>
      </c>
      <c r="BK38" s="15">
        <v>0</v>
      </c>
      <c r="BL38" s="15">
        <v>0</v>
      </c>
      <c r="BM38" s="15">
        <v>0</v>
      </c>
      <c r="BO38" s="20">
        <v>41</v>
      </c>
      <c r="BP38" s="29" t="s">
        <v>81</v>
      </c>
      <c r="BQ38" s="15"/>
      <c r="BR38" s="15"/>
      <c r="BS38" s="15"/>
      <c r="BU38" s="20">
        <v>41</v>
      </c>
      <c r="BV38" s="29" t="s">
        <v>81</v>
      </c>
      <c r="BW38" s="15">
        <v>0</v>
      </c>
      <c r="BX38" s="15">
        <v>0</v>
      </c>
      <c r="BY38" s="15">
        <v>0</v>
      </c>
      <c r="CA38" s="20">
        <v>41</v>
      </c>
      <c r="CB38" s="29" t="s">
        <v>81</v>
      </c>
      <c r="CC38" s="15"/>
      <c r="CD38" s="15"/>
      <c r="CE38" s="15"/>
      <c r="CG38" s="20">
        <v>41</v>
      </c>
      <c r="CH38" s="29" t="s">
        <v>81</v>
      </c>
      <c r="CI38" s="15">
        <v>0</v>
      </c>
      <c r="CJ38" s="15">
        <v>0</v>
      </c>
      <c r="CK38" s="15">
        <v>0</v>
      </c>
      <c r="CM38" s="20">
        <v>41</v>
      </c>
      <c r="CN38" s="29" t="s">
        <v>81</v>
      </c>
      <c r="CO38" s="15">
        <v>0</v>
      </c>
      <c r="CP38" s="15">
        <v>0</v>
      </c>
      <c r="CQ38" s="15">
        <v>0</v>
      </c>
      <c r="CS38" s="20">
        <v>41</v>
      </c>
      <c r="CT38" s="29" t="s">
        <v>81</v>
      </c>
      <c r="CU38" s="15">
        <v>0</v>
      </c>
      <c r="CV38" s="15">
        <v>0</v>
      </c>
      <c r="CW38" s="15">
        <v>0</v>
      </c>
      <c r="CY38" s="20">
        <v>41</v>
      </c>
      <c r="CZ38" s="29" t="s">
        <v>81</v>
      </c>
      <c r="DA38" s="15">
        <v>0</v>
      </c>
      <c r="DB38" s="15">
        <v>0</v>
      </c>
      <c r="DC38" s="15">
        <v>0</v>
      </c>
    </row>
    <row r="39" spans="1:107" ht="29.25" customHeight="1">
      <c r="A39" s="20">
        <v>43</v>
      </c>
      <c r="B39" s="29" t="s">
        <v>82</v>
      </c>
      <c r="C39" s="15">
        <f>+I39+O39+U39+AA39+AG39+AM39+AS39+AY39+BE39+BK39+BQ39+BW39+CC39+CI39+CO39+CU39+DA39</f>
        <v>12501916</v>
      </c>
      <c r="D39" s="15">
        <f t="shared" si="25"/>
        <v>882636</v>
      </c>
      <c r="E39" s="15">
        <f t="shared" si="25"/>
        <v>13390380</v>
      </c>
      <c r="G39" s="20">
        <v>43</v>
      </c>
      <c r="H39" s="29" t="s">
        <v>82</v>
      </c>
      <c r="I39" s="15">
        <v>975550</v>
      </c>
      <c r="J39" s="15">
        <v>-69907</v>
      </c>
      <c r="K39" s="15">
        <v>905643</v>
      </c>
      <c r="M39" s="20">
        <v>43</v>
      </c>
      <c r="N39" s="29" t="s">
        <v>82</v>
      </c>
      <c r="O39" s="15">
        <v>1148800</v>
      </c>
      <c r="P39" s="15">
        <v>-369703</v>
      </c>
      <c r="Q39" s="15">
        <v>779097</v>
      </c>
      <c r="S39" s="20">
        <v>43</v>
      </c>
      <c r="T39" s="29" t="s">
        <v>82</v>
      </c>
      <c r="U39" s="15">
        <v>500000</v>
      </c>
      <c r="V39" s="15">
        <v>-9030</v>
      </c>
      <c r="W39" s="15">
        <v>490970</v>
      </c>
      <c r="Y39" s="20">
        <v>43</v>
      </c>
      <c r="Z39" s="29" t="s">
        <v>82</v>
      </c>
      <c r="AA39" s="15">
        <v>510000</v>
      </c>
      <c r="AB39" s="15">
        <v>0</v>
      </c>
      <c r="AC39" s="15">
        <v>510000</v>
      </c>
      <c r="AE39" s="20">
        <v>43</v>
      </c>
      <c r="AF39" s="29" t="s">
        <v>82</v>
      </c>
      <c r="AG39" s="15">
        <v>1027500</v>
      </c>
      <c r="AH39" s="15">
        <v>-283143</v>
      </c>
      <c r="AI39" s="15">
        <v>744357</v>
      </c>
      <c r="AK39" s="20">
        <v>43</v>
      </c>
      <c r="AL39" s="29" t="s">
        <v>82</v>
      </c>
      <c r="AM39" s="15">
        <v>3018144</v>
      </c>
      <c r="AN39" s="15">
        <v>492068</v>
      </c>
      <c r="AO39" s="15">
        <v>3510212</v>
      </c>
      <c r="AQ39" s="20">
        <v>43</v>
      </c>
      <c r="AR39" s="29" t="s">
        <v>82</v>
      </c>
      <c r="AS39" s="15">
        <v>526912</v>
      </c>
      <c r="AT39" s="15">
        <v>217123</v>
      </c>
      <c r="AU39" s="15">
        <v>744035</v>
      </c>
      <c r="AW39" s="20">
        <v>43</v>
      </c>
      <c r="AX39" s="29" t="s">
        <v>82</v>
      </c>
      <c r="AY39" s="15">
        <v>120376</v>
      </c>
      <c r="AZ39" s="15">
        <v>125343</v>
      </c>
      <c r="BA39" s="15">
        <v>245719</v>
      </c>
      <c r="BC39" s="20">
        <v>43</v>
      </c>
      <c r="BD39" s="29" t="s">
        <v>82</v>
      </c>
      <c r="BE39" s="15">
        <v>386600</v>
      </c>
      <c r="BF39" s="15">
        <v>-38200</v>
      </c>
      <c r="BG39" s="15">
        <v>348400</v>
      </c>
      <c r="BI39" s="20">
        <v>43</v>
      </c>
      <c r="BJ39" s="29" t="s">
        <v>82</v>
      </c>
      <c r="BK39" s="15">
        <v>509254</v>
      </c>
      <c r="BL39" s="15">
        <v>-34002</v>
      </c>
      <c r="BM39" s="15">
        <v>475252</v>
      </c>
      <c r="BO39" s="20">
        <v>43</v>
      </c>
      <c r="BP39" s="29" t="s">
        <v>82</v>
      </c>
      <c r="BQ39" s="15">
        <v>138500</v>
      </c>
      <c r="BR39" s="15">
        <v>91165</v>
      </c>
      <c r="BS39" s="15">
        <v>229665</v>
      </c>
      <c r="BU39" s="20">
        <v>43</v>
      </c>
      <c r="BV39" s="29" t="s">
        <v>82</v>
      </c>
      <c r="BW39" s="15">
        <v>177692</v>
      </c>
      <c r="BX39" s="15">
        <v>26104</v>
      </c>
      <c r="BY39" s="15">
        <v>203796</v>
      </c>
      <c r="CA39" s="20">
        <v>43</v>
      </c>
      <c r="CB39" s="29" t="s">
        <v>82</v>
      </c>
      <c r="CC39" s="15">
        <v>1422700</v>
      </c>
      <c r="CD39" s="15">
        <v>64500</v>
      </c>
      <c r="CE39" s="15">
        <v>1487200</v>
      </c>
      <c r="CG39" s="20">
        <v>43</v>
      </c>
      <c r="CH39" s="29" t="s">
        <v>82</v>
      </c>
      <c r="CI39" s="15">
        <v>1347220</v>
      </c>
      <c r="CJ39" s="15">
        <v>-212235</v>
      </c>
      <c r="CK39" s="15">
        <v>1134985</v>
      </c>
      <c r="CM39" s="20">
        <v>43</v>
      </c>
      <c r="CN39" s="29" t="s">
        <v>82</v>
      </c>
      <c r="CO39" s="15">
        <v>235324</v>
      </c>
      <c r="CP39" s="15">
        <v>619328</v>
      </c>
      <c r="CQ39" s="15">
        <v>860480</v>
      </c>
      <c r="CS39" s="20">
        <v>43</v>
      </c>
      <c r="CT39" s="29" t="s">
        <v>82</v>
      </c>
      <c r="CU39" s="15">
        <v>343000</v>
      </c>
      <c r="CV39" s="15">
        <v>77000</v>
      </c>
      <c r="CW39" s="15">
        <v>420000</v>
      </c>
      <c r="CY39" s="20">
        <v>43</v>
      </c>
      <c r="CZ39" s="29" t="s">
        <v>82</v>
      </c>
      <c r="DA39" s="15">
        <v>114344</v>
      </c>
      <c r="DB39" s="15">
        <v>186225</v>
      </c>
      <c r="DC39" s="15">
        <v>300569</v>
      </c>
    </row>
    <row r="40" spans="1:107">
      <c r="A40" s="64">
        <v>5</v>
      </c>
      <c r="B40" s="62" t="s">
        <v>83</v>
      </c>
      <c r="C40" s="63">
        <f>SUM(C41:C48)</f>
        <v>25237243</v>
      </c>
      <c r="D40" s="63">
        <f>SUM(D41:D48)</f>
        <v>-15368666</v>
      </c>
      <c r="E40" s="63">
        <f>SUM(E41:E48)</f>
        <v>9932714</v>
      </c>
      <c r="G40" s="64">
        <v>5</v>
      </c>
      <c r="H40" s="62" t="s">
        <v>83</v>
      </c>
      <c r="I40" s="63">
        <v>916634</v>
      </c>
      <c r="J40" s="63">
        <v>810594</v>
      </c>
      <c r="K40" s="63">
        <v>1727228</v>
      </c>
      <c r="M40" s="64">
        <v>5</v>
      </c>
      <c r="N40" s="62" t="s">
        <v>83</v>
      </c>
      <c r="O40" s="63">
        <v>171923</v>
      </c>
      <c r="P40" s="63">
        <v>15228</v>
      </c>
      <c r="Q40" s="63">
        <v>187151</v>
      </c>
      <c r="S40" s="64">
        <v>5</v>
      </c>
      <c r="T40" s="62" t="s">
        <v>83</v>
      </c>
      <c r="U40" s="63">
        <v>2809555</v>
      </c>
      <c r="V40" s="63">
        <v>535975</v>
      </c>
      <c r="W40" s="63">
        <f>SUM(W41:W48)</f>
        <v>3345530</v>
      </c>
      <c r="Y40" s="64">
        <v>5</v>
      </c>
      <c r="Z40" s="62" t="s">
        <v>83</v>
      </c>
      <c r="AA40" s="63">
        <v>19047776</v>
      </c>
      <c r="AB40" s="63">
        <v>-18451699</v>
      </c>
      <c r="AC40" s="63">
        <v>596077</v>
      </c>
      <c r="AE40" s="64">
        <v>5</v>
      </c>
      <c r="AF40" s="62" t="s">
        <v>83</v>
      </c>
      <c r="AG40" s="63">
        <f>SUM(AG41:AG48)</f>
        <v>114453</v>
      </c>
      <c r="AH40" s="63">
        <f>SUM(AH41:AH48)</f>
        <v>22282</v>
      </c>
      <c r="AI40" s="63">
        <f>SUM(AI41:AI48)</f>
        <v>136735</v>
      </c>
      <c r="AK40" s="64">
        <v>5</v>
      </c>
      <c r="AL40" s="62" t="s">
        <v>83</v>
      </c>
      <c r="AM40" s="63">
        <f>SUM(AM41:AM48)</f>
        <v>53754</v>
      </c>
      <c r="AN40" s="63">
        <f>SUM(AN41:AN48)</f>
        <v>88000</v>
      </c>
      <c r="AO40" s="63">
        <f>SUM(AO41:AO48)</f>
        <v>141754</v>
      </c>
      <c r="AQ40" s="64">
        <v>5</v>
      </c>
      <c r="AR40" s="62" t="s">
        <v>83</v>
      </c>
      <c r="AS40" s="63">
        <f>SUM(AS41:AS48)</f>
        <v>79632</v>
      </c>
      <c r="AT40" s="63">
        <f>SUM(AT41:AT48)</f>
        <v>68459</v>
      </c>
      <c r="AU40" s="63">
        <f>SUM(AU41:AU48)</f>
        <v>148091</v>
      </c>
      <c r="AW40" s="64">
        <v>5</v>
      </c>
      <c r="AX40" s="62" t="s">
        <v>83</v>
      </c>
      <c r="AY40" s="63">
        <f>SUM(AY41:AY48)</f>
        <v>117830</v>
      </c>
      <c r="AZ40" s="63">
        <f>SUM(AZ41:AZ48)</f>
        <v>36536</v>
      </c>
      <c r="BA40" s="63">
        <f>SUM(BA41:BA48)</f>
        <v>154366</v>
      </c>
      <c r="BC40" s="64">
        <v>5</v>
      </c>
      <c r="BD40" s="62" t="s">
        <v>83</v>
      </c>
      <c r="BE40" s="63">
        <f>SUM(BE41:BE48)</f>
        <v>263167</v>
      </c>
      <c r="BF40" s="63">
        <f>SUM(BF41:BF48)</f>
        <v>77170</v>
      </c>
      <c r="BG40" s="63">
        <f>SUM(BG41:BG48)</f>
        <v>340337</v>
      </c>
      <c r="BI40" s="64">
        <v>5</v>
      </c>
      <c r="BJ40" s="62" t="s">
        <v>83</v>
      </c>
      <c r="BK40" s="63">
        <v>276306</v>
      </c>
      <c r="BL40" s="63">
        <v>100012</v>
      </c>
      <c r="BM40" s="63">
        <v>376318</v>
      </c>
      <c r="BO40" s="64">
        <v>5</v>
      </c>
      <c r="BP40" s="62" t="s">
        <v>83</v>
      </c>
      <c r="BQ40" s="63">
        <f>SUM(BQ41:BQ48)</f>
        <v>8000</v>
      </c>
      <c r="BR40" s="63">
        <f>SUM(BR41:BR48)</f>
        <v>17724</v>
      </c>
      <c r="BS40" s="63">
        <f>SUM(BS41:BS48)</f>
        <v>25724</v>
      </c>
      <c r="BU40" s="64">
        <v>5</v>
      </c>
      <c r="BV40" s="62" t="s">
        <v>83</v>
      </c>
      <c r="BW40" s="63">
        <v>0</v>
      </c>
      <c r="BX40" s="63">
        <v>5552</v>
      </c>
      <c r="BY40" s="63">
        <v>5552</v>
      </c>
      <c r="CA40" s="64">
        <v>5</v>
      </c>
      <c r="CB40" s="62" t="s">
        <v>83</v>
      </c>
      <c r="CC40" s="63">
        <f>SUM(CC41:CC48)</f>
        <v>166884</v>
      </c>
      <c r="CD40" s="63">
        <f>SUM(CD41:CD48)</f>
        <v>47914</v>
      </c>
      <c r="CE40" s="63">
        <f>SUM(CE41:CE48)</f>
        <v>214798</v>
      </c>
      <c r="CG40" s="64">
        <v>5</v>
      </c>
      <c r="CH40" s="62" t="s">
        <v>83</v>
      </c>
      <c r="CI40" s="63">
        <v>70490</v>
      </c>
      <c r="CJ40" s="63">
        <v>48434</v>
      </c>
      <c r="CK40" s="63">
        <v>118924</v>
      </c>
      <c r="CM40" s="64">
        <v>5</v>
      </c>
      <c r="CN40" s="62" t="s">
        <v>83</v>
      </c>
      <c r="CO40" s="63">
        <v>495776</v>
      </c>
      <c r="CP40" s="63">
        <v>339285</v>
      </c>
      <c r="CQ40" s="63">
        <v>899198</v>
      </c>
      <c r="CS40" s="64">
        <v>5</v>
      </c>
      <c r="CT40" s="62" t="s">
        <v>83</v>
      </c>
      <c r="CU40" s="63">
        <v>57457</v>
      </c>
      <c r="CV40" s="63">
        <v>112421</v>
      </c>
      <c r="CW40" s="63">
        <v>169878</v>
      </c>
      <c r="CY40" s="64">
        <v>5</v>
      </c>
      <c r="CZ40" s="62" t="s">
        <v>83</v>
      </c>
      <c r="DA40" s="63">
        <v>587606</v>
      </c>
      <c r="DB40" s="63">
        <v>757447</v>
      </c>
      <c r="DC40" s="63">
        <v>1345053</v>
      </c>
    </row>
    <row r="41" spans="1:107" ht="23.25" customHeight="1">
      <c r="A41" s="20">
        <v>51</v>
      </c>
      <c r="B41" s="29" t="s">
        <v>84</v>
      </c>
      <c r="C41" s="15">
        <f>+I41+O41+U41+AA41+AG41+AM41+AS41+AY41+BE41+BK41+BQ41+BW41+CC41+CI41+CO41+CU41+DA41</f>
        <v>688451</v>
      </c>
      <c r="D41" s="15">
        <f t="shared" ref="D41:E48" si="26">+J41+P41+V41+AB41+AH41+AN41+AT41+AZ41+BF41+BL41+BR41+BX41+CD41+CJ41+CP41+CV41+DB41</f>
        <v>3673</v>
      </c>
      <c r="E41" s="15">
        <f t="shared" si="26"/>
        <v>692124</v>
      </c>
      <c r="G41" s="20">
        <v>51</v>
      </c>
      <c r="H41" s="29" t="s">
        <v>84</v>
      </c>
      <c r="I41" s="15">
        <v>20000</v>
      </c>
      <c r="J41" s="15">
        <v>0</v>
      </c>
      <c r="K41" s="15">
        <v>20000</v>
      </c>
      <c r="M41" s="20">
        <v>51</v>
      </c>
      <c r="N41" s="29" t="s">
        <v>84</v>
      </c>
      <c r="O41" s="15">
        <v>57389</v>
      </c>
      <c r="P41" s="15">
        <v>27808</v>
      </c>
      <c r="Q41" s="15">
        <v>85197</v>
      </c>
      <c r="S41" s="20">
        <v>51</v>
      </c>
      <c r="T41" s="29" t="s">
        <v>84</v>
      </c>
      <c r="U41" s="15">
        <v>115193</v>
      </c>
      <c r="V41" s="15">
        <v>0</v>
      </c>
      <c r="W41" s="15">
        <v>115193</v>
      </c>
      <c r="Y41" s="20">
        <v>51</v>
      </c>
      <c r="Z41" s="29" t="s">
        <v>84</v>
      </c>
      <c r="AA41" s="15">
        <v>62375</v>
      </c>
      <c r="AB41" s="15">
        <v>-56069</v>
      </c>
      <c r="AC41" s="15">
        <v>6306</v>
      </c>
      <c r="AE41" s="20">
        <v>51</v>
      </c>
      <c r="AF41" s="29" t="s">
        <v>84</v>
      </c>
      <c r="AG41" s="15"/>
      <c r="AH41" s="15"/>
      <c r="AI41" s="15"/>
      <c r="AK41" s="20">
        <v>51</v>
      </c>
      <c r="AL41" s="29" t="s">
        <v>84</v>
      </c>
      <c r="AM41" s="15"/>
      <c r="AN41" s="15"/>
      <c r="AO41" s="15"/>
      <c r="AQ41" s="20">
        <v>51</v>
      </c>
      <c r="AR41" s="29" t="s">
        <v>84</v>
      </c>
      <c r="AS41" s="15"/>
      <c r="AT41" s="15"/>
      <c r="AU41" s="15"/>
      <c r="AW41" s="20">
        <v>51</v>
      </c>
      <c r="AX41" s="29" t="s">
        <v>84</v>
      </c>
      <c r="AY41" s="15"/>
      <c r="AZ41" s="15">
        <v>3927</v>
      </c>
      <c r="BA41" s="15">
        <v>3927</v>
      </c>
      <c r="BC41" s="20">
        <v>51</v>
      </c>
      <c r="BD41" s="29" t="s">
        <v>84</v>
      </c>
      <c r="BE41" s="15">
        <v>189267</v>
      </c>
      <c r="BF41" s="15"/>
      <c r="BG41" s="15">
        <v>189267</v>
      </c>
      <c r="BI41" s="20">
        <v>51</v>
      </c>
      <c r="BJ41" s="29" t="s">
        <v>84</v>
      </c>
      <c r="BK41" s="15">
        <v>128179</v>
      </c>
      <c r="BL41" s="15">
        <v>0</v>
      </c>
      <c r="BM41" s="15">
        <v>128179</v>
      </c>
      <c r="BO41" s="20">
        <v>51</v>
      </c>
      <c r="BP41" s="29" t="s">
        <v>84</v>
      </c>
      <c r="BQ41" s="15"/>
      <c r="BR41" s="15"/>
      <c r="BS41" s="15"/>
      <c r="BU41" s="20">
        <v>51</v>
      </c>
      <c r="BV41" s="29" t="s">
        <v>84</v>
      </c>
      <c r="BW41" s="15">
        <v>0</v>
      </c>
      <c r="BX41" s="15">
        <v>0</v>
      </c>
      <c r="BY41" s="15">
        <v>0</v>
      </c>
      <c r="CA41" s="20">
        <v>51</v>
      </c>
      <c r="CB41" s="29" t="s">
        <v>84</v>
      </c>
      <c r="CC41" s="15"/>
      <c r="CD41" s="15">
        <v>11314</v>
      </c>
      <c r="CE41" s="15">
        <v>11314</v>
      </c>
      <c r="CG41" s="20">
        <v>51</v>
      </c>
      <c r="CH41" s="29" t="s">
        <v>84</v>
      </c>
      <c r="CI41" s="15">
        <v>20250</v>
      </c>
      <c r="CJ41" s="15">
        <v>-4650</v>
      </c>
      <c r="CK41" s="15">
        <v>15600</v>
      </c>
      <c r="CM41" s="20">
        <v>51</v>
      </c>
      <c r="CN41" s="29" t="s">
        <v>84</v>
      </c>
      <c r="CO41" s="15">
        <v>25121</v>
      </c>
      <c r="CP41" s="15">
        <v>21343</v>
      </c>
      <c r="CQ41" s="15">
        <v>46464</v>
      </c>
      <c r="CS41" s="20">
        <v>51</v>
      </c>
      <c r="CT41" s="29" t="s">
        <v>84</v>
      </c>
      <c r="CU41" s="15">
        <v>57457</v>
      </c>
      <c r="CV41" s="15">
        <v>0</v>
      </c>
      <c r="CW41" s="15">
        <v>57457</v>
      </c>
      <c r="CY41" s="20">
        <v>51</v>
      </c>
      <c r="CZ41" s="29" t="s">
        <v>84</v>
      </c>
      <c r="DA41" s="15">
        <v>13220</v>
      </c>
      <c r="DB41" s="15">
        <v>0</v>
      </c>
      <c r="DC41" s="15">
        <v>13220</v>
      </c>
    </row>
    <row r="42" spans="1:107" ht="20.25" customHeight="1">
      <c r="A42" s="20">
        <v>52</v>
      </c>
      <c r="B42" s="29" t="s">
        <v>85</v>
      </c>
      <c r="C42" s="15">
        <f t="shared" ref="C42:C56" si="27">+I42+O42+U42+AA42+AG42+AM42+AS42+AY42+BE42+BK42+BQ42+BW42+CC42+CI42+CO42+CU42+DA42</f>
        <v>5140070</v>
      </c>
      <c r="D42" s="15">
        <f t="shared" si="26"/>
        <v>2932397</v>
      </c>
      <c r="E42" s="15">
        <f t="shared" si="26"/>
        <v>8130424</v>
      </c>
      <c r="G42" s="20">
        <v>52</v>
      </c>
      <c r="H42" s="29" t="s">
        <v>85</v>
      </c>
      <c r="I42" s="15">
        <v>896634</v>
      </c>
      <c r="J42" s="15">
        <v>650417</v>
      </c>
      <c r="K42" s="15">
        <v>1547051</v>
      </c>
      <c r="M42" s="20">
        <v>52</v>
      </c>
      <c r="N42" s="29" t="s">
        <v>85</v>
      </c>
      <c r="O42" s="15">
        <v>114534</v>
      </c>
      <c r="P42" s="15">
        <v>-39580</v>
      </c>
      <c r="Q42" s="15">
        <v>74954</v>
      </c>
      <c r="S42" s="20">
        <v>52</v>
      </c>
      <c r="T42" s="29" t="s">
        <v>85</v>
      </c>
      <c r="U42" s="15">
        <v>2073690</v>
      </c>
      <c r="V42" s="15">
        <v>535975</v>
      </c>
      <c r="W42" s="15">
        <v>2609665</v>
      </c>
      <c r="Y42" s="20">
        <v>52</v>
      </c>
      <c r="Z42" s="29" t="s">
        <v>85</v>
      </c>
      <c r="AA42" s="15">
        <v>197351</v>
      </c>
      <c r="AB42" s="15">
        <v>233411</v>
      </c>
      <c r="AC42" s="15">
        <v>430762</v>
      </c>
      <c r="AE42" s="20">
        <v>52</v>
      </c>
      <c r="AF42" s="29" t="s">
        <v>85</v>
      </c>
      <c r="AG42" s="15">
        <v>114453</v>
      </c>
      <c r="AH42" s="15">
        <v>20082</v>
      </c>
      <c r="AI42" s="15">
        <v>134535</v>
      </c>
      <c r="AK42" s="20">
        <v>52</v>
      </c>
      <c r="AL42" s="29" t="s">
        <v>85</v>
      </c>
      <c r="AM42" s="15">
        <v>53754</v>
      </c>
      <c r="AN42" s="15">
        <v>88000</v>
      </c>
      <c r="AO42" s="15">
        <v>141754</v>
      </c>
      <c r="AQ42" s="20">
        <v>52</v>
      </c>
      <c r="AR42" s="29" t="s">
        <v>85</v>
      </c>
      <c r="AS42" s="15">
        <v>79632</v>
      </c>
      <c r="AT42" s="15">
        <v>68459</v>
      </c>
      <c r="AU42" s="15">
        <v>148091</v>
      </c>
      <c r="AW42" s="20">
        <v>52</v>
      </c>
      <c r="AX42" s="29" t="s">
        <v>85</v>
      </c>
      <c r="AY42" s="15">
        <v>117830</v>
      </c>
      <c r="AZ42" s="15">
        <v>26778</v>
      </c>
      <c r="BA42" s="15">
        <v>144608</v>
      </c>
      <c r="BC42" s="20">
        <v>52</v>
      </c>
      <c r="BD42" s="29" t="s">
        <v>85</v>
      </c>
      <c r="BE42" s="15">
        <v>73900</v>
      </c>
      <c r="BF42" s="15">
        <v>77170</v>
      </c>
      <c r="BG42" s="15">
        <v>151070</v>
      </c>
      <c r="BI42" s="20">
        <v>52</v>
      </c>
      <c r="BJ42" s="29" t="s">
        <v>85</v>
      </c>
      <c r="BK42" s="15">
        <v>148127</v>
      </c>
      <c r="BL42" s="15">
        <v>100012</v>
      </c>
      <c r="BM42" s="15">
        <v>248139</v>
      </c>
      <c r="BO42" s="20">
        <v>52</v>
      </c>
      <c r="BP42" s="29" t="s">
        <v>85</v>
      </c>
      <c r="BQ42" s="15">
        <v>8000</v>
      </c>
      <c r="BR42" s="15">
        <v>3100</v>
      </c>
      <c r="BS42" s="15">
        <v>11100</v>
      </c>
      <c r="BU42" s="20">
        <v>52</v>
      </c>
      <c r="BV42" s="29" t="s">
        <v>85</v>
      </c>
      <c r="BW42" s="15">
        <v>0</v>
      </c>
      <c r="BX42" s="15">
        <v>5552</v>
      </c>
      <c r="BY42" s="15">
        <v>5552</v>
      </c>
      <c r="CA42" s="20">
        <v>52</v>
      </c>
      <c r="CB42" s="29" t="s">
        <v>85</v>
      </c>
      <c r="CC42" s="15">
        <v>166884</v>
      </c>
      <c r="CD42" s="15">
        <v>36600</v>
      </c>
      <c r="CE42" s="15">
        <v>203484</v>
      </c>
      <c r="CG42" s="20">
        <v>52</v>
      </c>
      <c r="CH42" s="29" t="s">
        <v>85</v>
      </c>
      <c r="CI42" s="15">
        <v>50240</v>
      </c>
      <c r="CJ42" s="15">
        <v>53084</v>
      </c>
      <c r="CK42" s="15">
        <v>103324</v>
      </c>
      <c r="CM42" s="20">
        <v>52</v>
      </c>
      <c r="CN42" s="29" t="s">
        <v>85</v>
      </c>
      <c r="CO42" s="15">
        <v>470655</v>
      </c>
      <c r="CP42" s="15">
        <v>205323</v>
      </c>
      <c r="CQ42" s="15">
        <v>733935</v>
      </c>
      <c r="CS42" s="20">
        <v>52</v>
      </c>
      <c r="CT42" s="29" t="s">
        <v>85</v>
      </c>
      <c r="CU42" s="15">
        <v>0</v>
      </c>
      <c r="CV42" s="15">
        <v>110567</v>
      </c>
      <c r="CW42" s="15">
        <v>110567</v>
      </c>
      <c r="CY42" s="20">
        <v>52</v>
      </c>
      <c r="CZ42" s="29" t="s">
        <v>85</v>
      </c>
      <c r="DA42" s="15">
        <v>574386</v>
      </c>
      <c r="DB42" s="15">
        <v>757447</v>
      </c>
      <c r="DC42" s="15">
        <v>1331833</v>
      </c>
    </row>
    <row r="43" spans="1:107" ht="18" customHeight="1">
      <c r="A43" s="20">
        <v>552</v>
      </c>
      <c r="B43" s="29" t="s">
        <v>86</v>
      </c>
      <c r="C43" s="15">
        <f t="shared" si="27"/>
        <v>0</v>
      </c>
      <c r="D43" s="15">
        <f t="shared" si="26"/>
        <v>0</v>
      </c>
      <c r="E43" s="15">
        <f t="shared" si="26"/>
        <v>0</v>
      </c>
      <c r="G43" s="20">
        <v>552</v>
      </c>
      <c r="H43" s="29" t="s">
        <v>86</v>
      </c>
      <c r="I43" s="15">
        <v>0</v>
      </c>
      <c r="J43" s="15">
        <v>0</v>
      </c>
      <c r="K43" s="15">
        <v>0</v>
      </c>
      <c r="M43" s="20">
        <v>552</v>
      </c>
      <c r="N43" s="29" t="s">
        <v>86</v>
      </c>
      <c r="O43" s="15">
        <v>0</v>
      </c>
      <c r="P43" s="15">
        <v>0</v>
      </c>
      <c r="Q43" s="15">
        <v>0</v>
      </c>
      <c r="S43" s="20">
        <v>552</v>
      </c>
      <c r="T43" s="29" t="s">
        <v>86</v>
      </c>
      <c r="U43" s="15">
        <v>0</v>
      </c>
      <c r="V43" s="15">
        <v>0</v>
      </c>
      <c r="W43" s="15">
        <v>0</v>
      </c>
      <c r="Y43" s="20">
        <v>552</v>
      </c>
      <c r="Z43" s="29" t="s">
        <v>86</v>
      </c>
      <c r="AA43" s="15">
        <v>0</v>
      </c>
      <c r="AB43" s="15">
        <v>0</v>
      </c>
      <c r="AC43" s="15">
        <v>0</v>
      </c>
      <c r="AE43" s="20">
        <v>552</v>
      </c>
      <c r="AF43" s="29" t="s">
        <v>86</v>
      </c>
      <c r="AG43" s="15"/>
      <c r="AH43" s="15"/>
      <c r="AI43" s="15"/>
      <c r="AK43" s="20">
        <v>552</v>
      </c>
      <c r="AL43" s="29" t="s">
        <v>86</v>
      </c>
      <c r="AM43" s="15"/>
      <c r="AN43" s="15"/>
      <c r="AO43" s="15"/>
      <c r="AQ43" s="20">
        <v>552</v>
      </c>
      <c r="AR43" s="29" t="s">
        <v>86</v>
      </c>
      <c r="AS43" s="15"/>
      <c r="AT43" s="15"/>
      <c r="AU43" s="15"/>
      <c r="AW43" s="20">
        <v>552</v>
      </c>
      <c r="AX43" s="29" t="s">
        <v>86</v>
      </c>
      <c r="AY43" s="15"/>
      <c r="AZ43" s="15"/>
      <c r="BA43" s="15"/>
      <c r="BC43" s="20">
        <v>552</v>
      </c>
      <c r="BD43" s="29" t="s">
        <v>86</v>
      </c>
      <c r="BE43" s="15"/>
      <c r="BF43" s="15"/>
      <c r="BG43" s="15"/>
      <c r="BI43" s="20">
        <v>552</v>
      </c>
      <c r="BJ43" s="29" t="s">
        <v>86</v>
      </c>
      <c r="BK43" s="15">
        <v>0</v>
      </c>
      <c r="BL43" s="15">
        <v>0</v>
      </c>
      <c r="BM43" s="15">
        <v>0</v>
      </c>
      <c r="BO43" s="20">
        <v>552</v>
      </c>
      <c r="BP43" s="29" t="s">
        <v>86</v>
      </c>
      <c r="BQ43" s="15"/>
      <c r="BR43" s="15"/>
      <c r="BS43" s="15"/>
      <c r="BU43" s="20">
        <v>552</v>
      </c>
      <c r="BV43" s="29" t="s">
        <v>86</v>
      </c>
      <c r="BW43" s="15">
        <v>0</v>
      </c>
      <c r="BX43" s="15">
        <v>0</v>
      </c>
      <c r="BY43" s="15">
        <v>0</v>
      </c>
      <c r="CA43" s="20">
        <v>552</v>
      </c>
      <c r="CB43" s="29" t="s">
        <v>86</v>
      </c>
      <c r="CC43" s="15"/>
      <c r="CD43" s="15"/>
      <c r="CE43" s="15"/>
      <c r="CG43" s="20">
        <v>552</v>
      </c>
      <c r="CH43" s="29" t="s">
        <v>86</v>
      </c>
      <c r="CI43" s="15">
        <v>0</v>
      </c>
      <c r="CJ43" s="15">
        <v>0</v>
      </c>
      <c r="CK43" s="15">
        <v>0</v>
      </c>
      <c r="CM43" s="20">
        <v>552</v>
      </c>
      <c r="CN43" s="29" t="s">
        <v>86</v>
      </c>
      <c r="CO43" s="15">
        <v>0</v>
      </c>
      <c r="CP43" s="15">
        <v>0</v>
      </c>
      <c r="CQ43" s="15">
        <v>0</v>
      </c>
      <c r="CS43" s="20">
        <v>552</v>
      </c>
      <c r="CT43" s="29" t="s">
        <v>86</v>
      </c>
      <c r="CU43" s="15">
        <v>0</v>
      </c>
      <c r="CV43" s="15">
        <v>0</v>
      </c>
      <c r="CW43" s="15">
        <v>0</v>
      </c>
      <c r="CY43" s="20">
        <v>552</v>
      </c>
      <c r="CZ43" s="29" t="s">
        <v>86</v>
      </c>
      <c r="DA43" s="15">
        <v>0</v>
      </c>
      <c r="DB43" s="15">
        <v>0</v>
      </c>
      <c r="DC43" s="15">
        <v>0</v>
      </c>
    </row>
    <row r="44" spans="1:107" ht="26.25" customHeight="1">
      <c r="A44" s="20">
        <v>559</v>
      </c>
      <c r="B44" s="29" t="s">
        <v>87</v>
      </c>
      <c r="C44" s="15">
        <f t="shared" si="27"/>
        <v>0</v>
      </c>
      <c r="D44" s="15">
        <f t="shared" si="26"/>
        <v>0</v>
      </c>
      <c r="E44" s="15">
        <f t="shared" si="26"/>
        <v>0</v>
      </c>
      <c r="G44" s="20">
        <v>559</v>
      </c>
      <c r="H44" s="29" t="s">
        <v>87</v>
      </c>
      <c r="I44" s="15">
        <v>0</v>
      </c>
      <c r="J44" s="15">
        <v>0</v>
      </c>
      <c r="K44" s="15">
        <v>0</v>
      </c>
      <c r="M44" s="20">
        <v>559</v>
      </c>
      <c r="N44" s="29" t="s">
        <v>87</v>
      </c>
      <c r="O44" s="15">
        <v>0</v>
      </c>
      <c r="P44" s="15">
        <v>0</v>
      </c>
      <c r="Q44" s="15">
        <v>0</v>
      </c>
      <c r="S44" s="20">
        <v>559</v>
      </c>
      <c r="T44" s="29" t="s">
        <v>87</v>
      </c>
      <c r="U44" s="15">
        <v>0</v>
      </c>
      <c r="V44" s="15">
        <v>0</v>
      </c>
      <c r="W44" s="15">
        <v>0</v>
      </c>
      <c r="Y44" s="20">
        <v>559</v>
      </c>
      <c r="Z44" s="29" t="s">
        <v>87</v>
      </c>
      <c r="AA44" s="15">
        <v>0</v>
      </c>
      <c r="AB44" s="15">
        <v>0</v>
      </c>
      <c r="AC44" s="15">
        <v>0</v>
      </c>
      <c r="AE44" s="20">
        <v>559</v>
      </c>
      <c r="AF44" s="29" t="s">
        <v>87</v>
      </c>
      <c r="AG44" s="15"/>
      <c r="AH44" s="15"/>
      <c r="AI44" s="15"/>
      <c r="AK44" s="20">
        <v>559</v>
      </c>
      <c r="AL44" s="29" t="s">
        <v>87</v>
      </c>
      <c r="AM44" s="15"/>
      <c r="AN44" s="15"/>
      <c r="AO44" s="15"/>
      <c r="AQ44" s="20">
        <v>559</v>
      </c>
      <c r="AR44" s="29" t="s">
        <v>87</v>
      </c>
      <c r="AS44" s="15"/>
      <c r="AT44" s="15"/>
      <c r="AU44" s="15"/>
      <c r="AW44" s="20">
        <v>559</v>
      </c>
      <c r="AX44" s="29" t="s">
        <v>87</v>
      </c>
      <c r="AY44" s="15"/>
      <c r="AZ44" s="15"/>
      <c r="BA44" s="15"/>
      <c r="BC44" s="20">
        <v>559</v>
      </c>
      <c r="BD44" s="29" t="s">
        <v>87</v>
      </c>
      <c r="BE44" s="15"/>
      <c r="BF44" s="15"/>
      <c r="BG44" s="15"/>
      <c r="BI44" s="20">
        <v>559</v>
      </c>
      <c r="BJ44" s="29" t="s">
        <v>87</v>
      </c>
      <c r="BK44" s="15">
        <v>0</v>
      </c>
      <c r="BL44" s="15">
        <v>0</v>
      </c>
      <c r="BM44" s="15">
        <v>0</v>
      </c>
      <c r="BO44" s="20">
        <v>559</v>
      </c>
      <c r="BP44" s="29" t="s">
        <v>87</v>
      </c>
      <c r="BQ44" s="15"/>
      <c r="BR44" s="15"/>
      <c r="BS44" s="15"/>
      <c r="BU44" s="20">
        <v>559</v>
      </c>
      <c r="BV44" s="29" t="s">
        <v>87</v>
      </c>
      <c r="BW44" s="15">
        <v>0</v>
      </c>
      <c r="BX44" s="15">
        <v>0</v>
      </c>
      <c r="BY44" s="15">
        <v>0</v>
      </c>
      <c r="CA44" s="20">
        <v>559</v>
      </c>
      <c r="CB44" s="29" t="s">
        <v>87</v>
      </c>
      <c r="CC44" s="15"/>
      <c r="CD44" s="15"/>
      <c r="CE44" s="15"/>
      <c r="CG44" s="20">
        <v>559</v>
      </c>
      <c r="CH44" s="29" t="s">
        <v>87</v>
      </c>
      <c r="CI44" s="15">
        <v>0</v>
      </c>
      <c r="CJ44" s="15">
        <v>0</v>
      </c>
      <c r="CK44" s="15">
        <v>0</v>
      </c>
      <c r="CM44" s="20">
        <v>559</v>
      </c>
      <c r="CN44" s="29" t="s">
        <v>87</v>
      </c>
      <c r="CO44" s="15">
        <v>0</v>
      </c>
      <c r="CP44" s="15">
        <v>0</v>
      </c>
      <c r="CQ44" s="15">
        <v>0</v>
      </c>
      <c r="CS44" s="20">
        <v>559</v>
      </c>
      <c r="CT44" s="29" t="s">
        <v>87</v>
      </c>
      <c r="CU44" s="15">
        <v>0</v>
      </c>
      <c r="CV44" s="15">
        <v>0</v>
      </c>
      <c r="CW44" s="15">
        <v>0</v>
      </c>
      <c r="CY44" s="20">
        <v>559</v>
      </c>
      <c r="CZ44" s="29" t="s">
        <v>87</v>
      </c>
      <c r="DA44" s="15">
        <v>0</v>
      </c>
      <c r="DB44" s="15"/>
      <c r="DC44" s="15">
        <v>0</v>
      </c>
    </row>
    <row r="45" spans="1:107" ht="27" customHeight="1">
      <c r="A45" s="20">
        <v>561</v>
      </c>
      <c r="B45" s="29" t="s">
        <v>88</v>
      </c>
      <c r="C45" s="15">
        <f t="shared" si="27"/>
        <v>0</v>
      </c>
      <c r="D45" s="15">
        <f t="shared" si="26"/>
        <v>0</v>
      </c>
      <c r="E45" s="15">
        <f t="shared" si="26"/>
        <v>0</v>
      </c>
      <c r="G45" s="20">
        <v>561</v>
      </c>
      <c r="H45" s="29" t="s">
        <v>88</v>
      </c>
      <c r="I45" s="15">
        <v>0</v>
      </c>
      <c r="J45" s="15">
        <v>0</v>
      </c>
      <c r="K45" s="15">
        <v>0</v>
      </c>
      <c r="M45" s="20">
        <v>561</v>
      </c>
      <c r="N45" s="29" t="s">
        <v>88</v>
      </c>
      <c r="O45" s="15">
        <v>0</v>
      </c>
      <c r="P45" s="15">
        <v>0</v>
      </c>
      <c r="Q45" s="15">
        <v>0</v>
      </c>
      <c r="S45" s="20">
        <v>561</v>
      </c>
      <c r="T45" s="29" t="s">
        <v>88</v>
      </c>
      <c r="U45" s="15">
        <v>0</v>
      </c>
      <c r="V45" s="15">
        <v>0</v>
      </c>
      <c r="W45" s="15">
        <v>0</v>
      </c>
      <c r="Y45" s="20">
        <v>561</v>
      </c>
      <c r="Z45" s="29" t="s">
        <v>88</v>
      </c>
      <c r="AA45" s="15">
        <v>0</v>
      </c>
      <c r="AB45" s="15">
        <v>0</v>
      </c>
      <c r="AC45" s="15">
        <v>0</v>
      </c>
      <c r="AE45" s="20">
        <v>561</v>
      </c>
      <c r="AF45" s="29" t="s">
        <v>88</v>
      </c>
      <c r="AG45" s="15"/>
      <c r="AH45" s="15"/>
      <c r="AI45" s="15"/>
      <c r="AK45" s="20">
        <v>561</v>
      </c>
      <c r="AL45" s="29" t="s">
        <v>88</v>
      </c>
      <c r="AM45" s="15"/>
      <c r="AN45" s="15"/>
      <c r="AO45" s="15"/>
      <c r="AQ45" s="20">
        <v>561</v>
      </c>
      <c r="AR45" s="29" t="s">
        <v>88</v>
      </c>
      <c r="AS45" s="15"/>
      <c r="AT45" s="15"/>
      <c r="AU45" s="15"/>
      <c r="AW45" s="20">
        <v>561</v>
      </c>
      <c r="AX45" s="29" t="s">
        <v>88</v>
      </c>
      <c r="AY45" s="15"/>
      <c r="AZ45" s="15"/>
      <c r="BA45" s="15"/>
      <c r="BC45" s="20">
        <v>561</v>
      </c>
      <c r="BD45" s="29" t="s">
        <v>88</v>
      </c>
      <c r="BE45" s="15"/>
      <c r="BF45" s="15"/>
      <c r="BG45" s="15"/>
      <c r="BI45" s="20">
        <v>561</v>
      </c>
      <c r="BJ45" s="29" t="s">
        <v>88</v>
      </c>
      <c r="BK45" s="15">
        <v>0</v>
      </c>
      <c r="BL45" s="15">
        <v>0</v>
      </c>
      <c r="BM45" s="15">
        <v>0</v>
      </c>
      <c r="BO45" s="20">
        <v>561</v>
      </c>
      <c r="BP45" s="29" t="s">
        <v>88</v>
      </c>
      <c r="BQ45" s="15"/>
      <c r="BR45" s="15"/>
      <c r="BS45" s="15"/>
      <c r="BU45" s="20">
        <v>561</v>
      </c>
      <c r="BV45" s="29" t="s">
        <v>88</v>
      </c>
      <c r="BW45" s="15">
        <v>0</v>
      </c>
      <c r="BX45" s="15">
        <v>0</v>
      </c>
      <c r="BY45" s="15">
        <v>0</v>
      </c>
      <c r="CA45" s="20">
        <v>561</v>
      </c>
      <c r="CB45" s="29" t="s">
        <v>88</v>
      </c>
      <c r="CC45" s="15"/>
      <c r="CD45" s="15"/>
      <c r="CE45" s="15"/>
      <c r="CG45" s="20">
        <v>561</v>
      </c>
      <c r="CH45" s="29" t="s">
        <v>88</v>
      </c>
      <c r="CI45" s="15">
        <v>0</v>
      </c>
      <c r="CJ45" s="15">
        <v>0</v>
      </c>
      <c r="CK45" s="15">
        <v>0</v>
      </c>
      <c r="CM45" s="20">
        <v>561</v>
      </c>
      <c r="CN45" s="29" t="s">
        <v>88</v>
      </c>
      <c r="CO45" s="15">
        <v>0</v>
      </c>
      <c r="CP45" s="15">
        <v>0</v>
      </c>
      <c r="CQ45" s="15">
        <v>0</v>
      </c>
      <c r="CS45" s="20">
        <v>561</v>
      </c>
      <c r="CT45" s="29" t="s">
        <v>88</v>
      </c>
      <c r="CU45" s="15">
        <v>0</v>
      </c>
      <c r="CV45" s="15">
        <v>0</v>
      </c>
      <c r="CW45" s="15">
        <v>0</v>
      </c>
      <c r="CY45" s="20">
        <v>561</v>
      </c>
      <c r="CZ45" s="29" t="s">
        <v>88</v>
      </c>
      <c r="DA45" s="15">
        <v>0</v>
      </c>
      <c r="DB45" s="15">
        <v>0</v>
      </c>
      <c r="DC45" s="15">
        <v>0</v>
      </c>
    </row>
    <row r="46" spans="1:107" ht="28.5" customHeight="1">
      <c r="A46" s="20">
        <v>563</v>
      </c>
      <c r="B46" s="29" t="s">
        <v>89</v>
      </c>
      <c r="C46" s="15">
        <f t="shared" si="27"/>
        <v>0</v>
      </c>
      <c r="D46" s="15">
        <f t="shared" si="26"/>
        <v>0</v>
      </c>
      <c r="E46" s="15">
        <f t="shared" si="26"/>
        <v>0</v>
      </c>
      <c r="G46" s="20">
        <v>563</v>
      </c>
      <c r="H46" s="29" t="s">
        <v>89</v>
      </c>
      <c r="I46" s="15">
        <v>0</v>
      </c>
      <c r="J46" s="15">
        <v>0</v>
      </c>
      <c r="K46" s="15">
        <v>0</v>
      </c>
      <c r="M46" s="20">
        <v>563</v>
      </c>
      <c r="N46" s="29" t="s">
        <v>89</v>
      </c>
      <c r="O46" s="15">
        <v>0</v>
      </c>
      <c r="P46" s="15">
        <v>0</v>
      </c>
      <c r="Q46" s="15">
        <v>0</v>
      </c>
      <c r="S46" s="20">
        <v>563</v>
      </c>
      <c r="T46" s="29" t="s">
        <v>89</v>
      </c>
      <c r="U46" s="15">
        <v>0</v>
      </c>
      <c r="V46" s="15">
        <v>0</v>
      </c>
      <c r="W46" s="15">
        <v>0</v>
      </c>
      <c r="Y46" s="20">
        <v>563</v>
      </c>
      <c r="Z46" s="29" t="s">
        <v>89</v>
      </c>
      <c r="AA46" s="15">
        <v>0</v>
      </c>
      <c r="AB46" s="15">
        <v>0</v>
      </c>
      <c r="AC46" s="15">
        <v>0</v>
      </c>
      <c r="AE46" s="20">
        <v>563</v>
      </c>
      <c r="AF46" s="29" t="s">
        <v>89</v>
      </c>
      <c r="AG46" s="15"/>
      <c r="AH46" s="15"/>
      <c r="AI46" s="15"/>
      <c r="AK46" s="20">
        <v>563</v>
      </c>
      <c r="AL46" s="29" t="s">
        <v>89</v>
      </c>
      <c r="AM46" s="15"/>
      <c r="AN46" s="15"/>
      <c r="AO46" s="15"/>
      <c r="AQ46" s="20">
        <v>563</v>
      </c>
      <c r="AR46" s="29" t="s">
        <v>89</v>
      </c>
      <c r="AS46" s="15"/>
      <c r="AT46" s="15"/>
      <c r="AU46" s="15"/>
      <c r="AW46" s="20">
        <v>563</v>
      </c>
      <c r="AX46" s="29" t="s">
        <v>89</v>
      </c>
      <c r="AY46" s="15"/>
      <c r="AZ46" s="15"/>
      <c r="BA46" s="15"/>
      <c r="BC46" s="20">
        <v>563</v>
      </c>
      <c r="BD46" s="29" t="s">
        <v>89</v>
      </c>
      <c r="BE46" s="15"/>
      <c r="BF46" s="15"/>
      <c r="BG46" s="15"/>
      <c r="BI46" s="20">
        <v>563</v>
      </c>
      <c r="BJ46" s="29" t="s">
        <v>89</v>
      </c>
      <c r="BK46" s="15">
        <v>0</v>
      </c>
      <c r="BL46" s="15">
        <v>0</v>
      </c>
      <c r="BM46" s="15">
        <v>0</v>
      </c>
      <c r="BO46" s="20">
        <v>563</v>
      </c>
      <c r="BP46" s="29" t="s">
        <v>89</v>
      </c>
      <c r="BQ46" s="15"/>
      <c r="BR46" s="15"/>
      <c r="BS46" s="15"/>
      <c r="BU46" s="20">
        <v>563</v>
      </c>
      <c r="BV46" s="29" t="s">
        <v>89</v>
      </c>
      <c r="BW46" s="15">
        <v>0</v>
      </c>
      <c r="BX46" s="15">
        <v>0</v>
      </c>
      <c r="BY46" s="15">
        <v>0</v>
      </c>
      <c r="CA46" s="20">
        <v>563</v>
      </c>
      <c r="CB46" s="29" t="s">
        <v>89</v>
      </c>
      <c r="CC46" s="15"/>
      <c r="CD46" s="15"/>
      <c r="CE46" s="15"/>
      <c r="CG46" s="20">
        <v>563</v>
      </c>
      <c r="CH46" s="29" t="s">
        <v>89</v>
      </c>
      <c r="CI46" s="15">
        <v>0</v>
      </c>
      <c r="CJ46" s="15">
        <v>0</v>
      </c>
      <c r="CK46" s="15">
        <v>0</v>
      </c>
      <c r="CM46" s="20">
        <v>563</v>
      </c>
      <c r="CN46" s="29" t="s">
        <v>89</v>
      </c>
      <c r="CO46" s="15">
        <v>0</v>
      </c>
      <c r="CP46" s="15">
        <v>0</v>
      </c>
      <c r="CQ46" s="15">
        <v>0</v>
      </c>
      <c r="CS46" s="20">
        <v>563</v>
      </c>
      <c r="CT46" s="29" t="s">
        <v>89</v>
      </c>
      <c r="CU46" s="15">
        <v>0</v>
      </c>
      <c r="CV46" s="15">
        <v>0</v>
      </c>
      <c r="CW46" s="15">
        <v>0</v>
      </c>
      <c r="CY46" s="20">
        <v>563</v>
      </c>
      <c r="CZ46" s="29" t="s">
        <v>89</v>
      </c>
      <c r="DA46" s="15">
        <v>0</v>
      </c>
      <c r="DB46" s="15">
        <v>0</v>
      </c>
      <c r="DC46" s="15">
        <v>0</v>
      </c>
    </row>
    <row r="47" spans="1:107" ht="49.5" customHeight="1">
      <c r="A47" s="20">
        <v>573</v>
      </c>
      <c r="B47" s="29" t="s">
        <v>90</v>
      </c>
      <c r="C47" s="15">
        <f t="shared" si="27"/>
        <v>0</v>
      </c>
      <c r="D47" s="15">
        <f t="shared" si="26"/>
        <v>0</v>
      </c>
      <c r="E47" s="15">
        <f t="shared" si="26"/>
        <v>0</v>
      </c>
      <c r="G47" s="20">
        <v>573</v>
      </c>
      <c r="H47" s="29" t="s">
        <v>90</v>
      </c>
      <c r="I47" s="15">
        <v>0</v>
      </c>
      <c r="J47" s="15">
        <v>0</v>
      </c>
      <c r="K47" s="15">
        <v>0</v>
      </c>
      <c r="M47" s="20">
        <v>573</v>
      </c>
      <c r="N47" s="29" t="s">
        <v>90</v>
      </c>
      <c r="O47" s="15">
        <v>0</v>
      </c>
      <c r="P47" s="15">
        <v>0</v>
      </c>
      <c r="Q47" s="15">
        <v>0</v>
      </c>
      <c r="S47" s="20">
        <v>573</v>
      </c>
      <c r="T47" s="29" t="s">
        <v>90</v>
      </c>
      <c r="U47" s="15">
        <v>0</v>
      </c>
      <c r="V47" s="15">
        <v>0</v>
      </c>
      <c r="W47" s="15">
        <v>0</v>
      </c>
      <c r="Y47" s="20">
        <v>573</v>
      </c>
      <c r="Z47" s="29" t="s">
        <v>90</v>
      </c>
      <c r="AA47" s="15">
        <v>0</v>
      </c>
      <c r="AB47" s="15">
        <v>0</v>
      </c>
      <c r="AC47" s="15">
        <v>0</v>
      </c>
      <c r="AE47" s="20">
        <v>573</v>
      </c>
      <c r="AF47" s="29" t="s">
        <v>90</v>
      </c>
      <c r="AG47" s="15"/>
      <c r="AH47" s="15"/>
      <c r="AI47" s="15"/>
      <c r="AK47" s="20">
        <v>573</v>
      </c>
      <c r="AL47" s="29" t="s">
        <v>90</v>
      </c>
      <c r="AM47" s="15"/>
      <c r="AN47" s="15"/>
      <c r="AO47" s="15"/>
      <c r="AQ47" s="20">
        <v>573</v>
      </c>
      <c r="AR47" s="29" t="s">
        <v>90</v>
      </c>
      <c r="AS47" s="15"/>
      <c r="AT47" s="15"/>
      <c r="AU47" s="15"/>
      <c r="AW47" s="20">
        <v>573</v>
      </c>
      <c r="AX47" s="29" t="s">
        <v>90</v>
      </c>
      <c r="AY47" s="15"/>
      <c r="AZ47" s="15"/>
      <c r="BA47" s="15"/>
      <c r="BC47" s="20">
        <v>573</v>
      </c>
      <c r="BD47" s="29" t="s">
        <v>90</v>
      </c>
      <c r="BE47" s="15"/>
      <c r="BF47" s="15"/>
      <c r="BG47" s="15"/>
      <c r="BI47" s="20">
        <v>573</v>
      </c>
      <c r="BJ47" s="29" t="s">
        <v>90</v>
      </c>
      <c r="BK47" s="15">
        <v>0</v>
      </c>
      <c r="BL47" s="15">
        <v>0</v>
      </c>
      <c r="BM47" s="15">
        <v>0</v>
      </c>
      <c r="BO47" s="20">
        <v>573</v>
      </c>
      <c r="BP47" s="29" t="s">
        <v>90</v>
      </c>
      <c r="BQ47" s="15"/>
      <c r="BR47" s="15"/>
      <c r="BS47" s="15"/>
      <c r="BU47" s="20">
        <v>573</v>
      </c>
      <c r="BV47" s="29" t="s">
        <v>90</v>
      </c>
      <c r="BW47" s="15">
        <v>0</v>
      </c>
      <c r="BX47" s="15">
        <v>0</v>
      </c>
      <c r="BY47" s="15">
        <v>0</v>
      </c>
      <c r="CA47" s="20">
        <v>573</v>
      </c>
      <c r="CB47" s="29" t="s">
        <v>90</v>
      </c>
      <c r="CC47" s="15"/>
      <c r="CD47" s="15"/>
      <c r="CE47" s="15"/>
      <c r="CG47" s="20">
        <v>573</v>
      </c>
      <c r="CH47" s="29" t="s">
        <v>90</v>
      </c>
      <c r="CI47" s="15">
        <v>0</v>
      </c>
      <c r="CJ47" s="15">
        <v>0</v>
      </c>
      <c r="CK47" s="15">
        <v>0</v>
      </c>
      <c r="CM47" s="20">
        <v>573</v>
      </c>
      <c r="CN47" s="29" t="s">
        <v>90</v>
      </c>
      <c r="CO47" s="15">
        <v>0</v>
      </c>
      <c r="CP47" s="15">
        <v>0</v>
      </c>
      <c r="CQ47" s="15">
        <v>0</v>
      </c>
      <c r="CS47" s="20">
        <v>573</v>
      </c>
      <c r="CT47" s="29" t="s">
        <v>90</v>
      </c>
      <c r="CU47" s="15">
        <v>0</v>
      </c>
      <c r="CV47" s="15">
        <v>0</v>
      </c>
      <c r="CW47" s="15">
        <v>0</v>
      </c>
      <c r="CY47" s="20">
        <v>573</v>
      </c>
      <c r="CZ47" s="29" t="s">
        <v>90</v>
      </c>
      <c r="DA47" s="15">
        <v>0</v>
      </c>
      <c r="DB47" s="15">
        <v>0</v>
      </c>
      <c r="DC47" s="15">
        <v>0</v>
      </c>
    </row>
    <row r="48" spans="1:107" ht="27" customHeight="1">
      <c r="A48" s="20">
        <v>581</v>
      </c>
      <c r="B48" s="29" t="s">
        <v>91</v>
      </c>
      <c r="C48" s="15">
        <f t="shared" si="27"/>
        <v>19408722</v>
      </c>
      <c r="D48" s="15">
        <f t="shared" si="26"/>
        <v>-18304736</v>
      </c>
      <c r="E48" s="15">
        <f t="shared" si="26"/>
        <v>1110166</v>
      </c>
      <c r="G48" s="20">
        <v>581</v>
      </c>
      <c r="H48" s="29" t="s">
        <v>91</v>
      </c>
      <c r="I48" s="15">
        <v>0</v>
      </c>
      <c r="J48" s="15">
        <v>160177</v>
      </c>
      <c r="K48" s="15">
        <v>160177</v>
      </c>
      <c r="M48" s="20">
        <v>581</v>
      </c>
      <c r="N48" s="29" t="s">
        <v>91</v>
      </c>
      <c r="O48" s="15">
        <v>0</v>
      </c>
      <c r="P48" s="15">
        <v>27000</v>
      </c>
      <c r="Q48" s="15">
        <v>27000</v>
      </c>
      <c r="S48" s="20">
        <v>581</v>
      </c>
      <c r="T48" s="29" t="s">
        <v>91</v>
      </c>
      <c r="U48" s="15">
        <v>620672</v>
      </c>
      <c r="V48" s="15">
        <v>0</v>
      </c>
      <c r="W48" s="15">
        <v>620672</v>
      </c>
      <c r="Y48" s="20">
        <v>581</v>
      </c>
      <c r="Z48" s="29" t="s">
        <v>91</v>
      </c>
      <c r="AA48" s="15">
        <v>18788050</v>
      </c>
      <c r="AB48" s="15">
        <v>-18629041</v>
      </c>
      <c r="AC48" s="15">
        <v>159009</v>
      </c>
      <c r="AE48" s="20">
        <v>581</v>
      </c>
      <c r="AF48" s="29" t="s">
        <v>91</v>
      </c>
      <c r="AG48" s="15"/>
      <c r="AH48" s="15">
        <v>2200</v>
      </c>
      <c r="AI48" s="15">
        <v>2200</v>
      </c>
      <c r="AK48" s="20">
        <v>581</v>
      </c>
      <c r="AL48" s="29" t="s">
        <v>91</v>
      </c>
      <c r="AM48" s="15"/>
      <c r="AN48" s="15"/>
      <c r="AO48" s="15"/>
      <c r="AQ48" s="20">
        <v>581</v>
      </c>
      <c r="AR48" s="29" t="s">
        <v>91</v>
      </c>
      <c r="AS48" s="15"/>
      <c r="AT48" s="15"/>
      <c r="AU48" s="15"/>
      <c r="AW48" s="20">
        <v>581</v>
      </c>
      <c r="AX48" s="29" t="s">
        <v>91</v>
      </c>
      <c r="AY48" s="15"/>
      <c r="AZ48" s="15">
        <v>5831</v>
      </c>
      <c r="BA48" s="15">
        <v>5831</v>
      </c>
      <c r="BC48" s="20">
        <v>581</v>
      </c>
      <c r="BD48" s="29" t="s">
        <v>91</v>
      </c>
      <c r="BE48" s="15"/>
      <c r="BF48" s="15"/>
      <c r="BG48" s="15"/>
      <c r="BI48" s="20">
        <v>581</v>
      </c>
      <c r="BJ48" s="29" t="s">
        <v>91</v>
      </c>
      <c r="BK48" s="15">
        <v>0</v>
      </c>
      <c r="BL48" s="15">
        <v>0</v>
      </c>
      <c r="BM48" s="15">
        <v>0</v>
      </c>
      <c r="BO48" s="20">
        <v>581</v>
      </c>
      <c r="BP48" s="29" t="s">
        <v>91</v>
      </c>
      <c r="BQ48" s="15"/>
      <c r="BR48" s="15">
        <v>14624</v>
      </c>
      <c r="BS48" s="15">
        <v>14624</v>
      </c>
      <c r="BU48" s="20">
        <v>581</v>
      </c>
      <c r="BV48" s="29" t="s">
        <v>91</v>
      </c>
      <c r="BW48" s="15">
        <v>0</v>
      </c>
      <c r="BX48" s="15">
        <v>0</v>
      </c>
      <c r="BY48" s="15">
        <v>0</v>
      </c>
      <c r="CA48" s="20">
        <v>581</v>
      </c>
      <c r="CB48" s="29" t="s">
        <v>91</v>
      </c>
      <c r="CC48" s="15"/>
      <c r="CD48" s="15"/>
      <c r="CE48" s="15"/>
      <c r="CG48" s="20">
        <v>581</v>
      </c>
      <c r="CH48" s="29" t="s">
        <v>91</v>
      </c>
      <c r="CI48" s="15">
        <v>0</v>
      </c>
      <c r="CJ48" s="15">
        <v>0</v>
      </c>
      <c r="CK48" s="15">
        <v>0</v>
      </c>
      <c r="CM48" s="20">
        <v>581</v>
      </c>
      <c r="CN48" s="29" t="s">
        <v>91</v>
      </c>
      <c r="CO48" s="15">
        <v>0</v>
      </c>
      <c r="CP48" s="15">
        <v>112619</v>
      </c>
      <c r="CQ48" s="15">
        <v>118799</v>
      </c>
      <c r="CS48" s="20">
        <v>581</v>
      </c>
      <c r="CT48" s="29" t="s">
        <v>91</v>
      </c>
      <c r="CU48" s="15">
        <v>0</v>
      </c>
      <c r="CV48" s="15">
        <v>1854</v>
      </c>
      <c r="CW48" s="15">
        <v>1854</v>
      </c>
      <c r="CY48" s="20">
        <v>581</v>
      </c>
      <c r="CZ48" s="29" t="s">
        <v>91</v>
      </c>
      <c r="DA48" s="15">
        <v>0</v>
      </c>
      <c r="DB48" s="15">
        <v>0</v>
      </c>
      <c r="DC48" s="15">
        <v>0</v>
      </c>
    </row>
    <row r="49" spans="1:107" ht="14.25" customHeight="1">
      <c r="A49" s="64">
        <v>6</v>
      </c>
      <c r="B49" s="62" t="s">
        <v>92</v>
      </c>
      <c r="C49" s="63">
        <f>+C50+C51</f>
        <v>434564</v>
      </c>
      <c r="D49" s="63">
        <f>+D50+D51</f>
        <v>332176</v>
      </c>
      <c r="E49" s="63">
        <f>+E50+E51</f>
        <v>766741</v>
      </c>
      <c r="G49" s="64">
        <v>6</v>
      </c>
      <c r="H49" s="62" t="s">
        <v>92</v>
      </c>
      <c r="I49" s="63">
        <v>0</v>
      </c>
      <c r="J49" s="63">
        <v>38303</v>
      </c>
      <c r="K49" s="63">
        <v>38303</v>
      </c>
      <c r="M49" s="64">
        <v>6</v>
      </c>
      <c r="N49" s="62" t="s">
        <v>92</v>
      </c>
      <c r="O49" s="63">
        <v>0</v>
      </c>
      <c r="P49" s="63">
        <v>21358</v>
      </c>
      <c r="Q49" s="63">
        <v>21358</v>
      </c>
      <c r="S49" s="64">
        <v>6</v>
      </c>
      <c r="T49" s="62" t="s">
        <v>92</v>
      </c>
      <c r="U49" s="63">
        <v>0</v>
      </c>
      <c r="V49" s="63">
        <v>20734</v>
      </c>
      <c r="W49" s="63">
        <v>20735</v>
      </c>
      <c r="Y49" s="64">
        <v>6</v>
      </c>
      <c r="Z49" s="62" t="s">
        <v>92</v>
      </c>
      <c r="AA49" s="63">
        <v>365112</v>
      </c>
      <c r="AB49" s="63">
        <v>130606</v>
      </c>
      <c r="AC49" s="63">
        <v>495718</v>
      </c>
      <c r="AE49" s="64">
        <v>6</v>
      </c>
      <c r="AF49" s="62" t="s">
        <v>92</v>
      </c>
      <c r="AG49" s="63">
        <f>+AG50+AG51</f>
        <v>0</v>
      </c>
      <c r="AH49" s="63">
        <f>+AH50+AH51</f>
        <v>18500</v>
      </c>
      <c r="AI49" s="63">
        <f>+AI50+AI51</f>
        <v>18500</v>
      </c>
      <c r="AK49" s="64">
        <v>6</v>
      </c>
      <c r="AL49" s="62" t="s">
        <v>92</v>
      </c>
      <c r="AM49" s="63">
        <f>+AM50+AM51</f>
        <v>0</v>
      </c>
      <c r="AN49" s="63">
        <f>+AN50+AN51</f>
        <v>0</v>
      </c>
      <c r="AO49" s="63">
        <f>+AO50+AO51</f>
        <v>0</v>
      </c>
      <c r="AQ49" s="64">
        <v>6</v>
      </c>
      <c r="AR49" s="62" t="s">
        <v>92</v>
      </c>
      <c r="AS49" s="63">
        <f>+AS50+AS51</f>
        <v>0</v>
      </c>
      <c r="AT49" s="63">
        <f>+AT50+AT51</f>
        <v>1216</v>
      </c>
      <c r="AU49" s="63">
        <f>+AU50+AU51</f>
        <v>1216</v>
      </c>
      <c r="AW49" s="64">
        <v>6</v>
      </c>
      <c r="AX49" s="62" t="s">
        <v>92</v>
      </c>
      <c r="AY49" s="63">
        <f>+AY50+AY51</f>
        <v>0</v>
      </c>
      <c r="AZ49" s="63">
        <f>+AZ50+AZ51</f>
        <v>1036</v>
      </c>
      <c r="BA49" s="63">
        <f>+BA50+BA51</f>
        <v>1036</v>
      </c>
      <c r="BC49" s="64">
        <v>6</v>
      </c>
      <c r="BD49" s="62" t="s">
        <v>92</v>
      </c>
      <c r="BE49" s="63">
        <f>+BE50+BE51</f>
        <v>0</v>
      </c>
      <c r="BF49" s="63">
        <f>+BF50+BF51</f>
        <v>3080</v>
      </c>
      <c r="BG49" s="63">
        <f>+BG50+BG51</f>
        <v>3080</v>
      </c>
      <c r="BI49" s="64">
        <v>6</v>
      </c>
      <c r="BJ49" s="62" t="s">
        <v>92</v>
      </c>
      <c r="BK49" s="63">
        <v>65052</v>
      </c>
      <c r="BL49" s="63">
        <v>0</v>
      </c>
      <c r="BM49" s="63">
        <v>65052</v>
      </c>
      <c r="BO49" s="64">
        <v>6</v>
      </c>
      <c r="BP49" s="62" t="s">
        <v>92</v>
      </c>
      <c r="BQ49" s="63">
        <f>+BQ50+BQ51</f>
        <v>0</v>
      </c>
      <c r="BR49" s="63">
        <f>+BR50+BR51</f>
        <v>0</v>
      </c>
      <c r="BS49" s="63">
        <f>+BS50+BS51</f>
        <v>0</v>
      </c>
      <c r="BU49" s="64">
        <v>6</v>
      </c>
      <c r="BV49" s="62" t="s">
        <v>92</v>
      </c>
      <c r="BW49" s="63">
        <v>0</v>
      </c>
      <c r="BX49" s="63">
        <v>0</v>
      </c>
      <c r="BY49" s="63">
        <v>0</v>
      </c>
      <c r="CA49" s="64">
        <v>6</v>
      </c>
      <c r="CB49" s="62" t="s">
        <v>92</v>
      </c>
      <c r="CC49" s="63">
        <f>+CC50+CC51</f>
        <v>4400</v>
      </c>
      <c r="CD49" s="63">
        <f>+CD50+CD51</f>
        <v>10200</v>
      </c>
      <c r="CE49" s="63">
        <f>+CE50+CE51</f>
        <v>14600</v>
      </c>
      <c r="CG49" s="64">
        <v>6</v>
      </c>
      <c r="CH49" s="62" t="s">
        <v>92</v>
      </c>
      <c r="CI49" s="63">
        <v>0</v>
      </c>
      <c r="CJ49" s="63">
        <v>400</v>
      </c>
      <c r="CK49" s="63">
        <v>400</v>
      </c>
      <c r="CM49" s="64">
        <v>6</v>
      </c>
      <c r="CN49" s="62" t="s">
        <v>92</v>
      </c>
      <c r="CO49" s="63">
        <v>0</v>
      </c>
      <c r="CP49" s="63">
        <v>66493</v>
      </c>
      <c r="CQ49" s="63">
        <v>66493</v>
      </c>
      <c r="CS49" s="64">
        <v>6</v>
      </c>
      <c r="CT49" s="62" t="s">
        <v>92</v>
      </c>
      <c r="CU49" s="63">
        <v>0</v>
      </c>
      <c r="CV49" s="63">
        <v>20250</v>
      </c>
      <c r="CW49" s="63">
        <v>20250</v>
      </c>
      <c r="CY49" s="64">
        <v>6</v>
      </c>
      <c r="CZ49" s="62" t="s">
        <v>92</v>
      </c>
      <c r="DA49" s="63">
        <v>0</v>
      </c>
      <c r="DB49" s="63">
        <v>0</v>
      </c>
      <c r="DC49" s="63">
        <v>0</v>
      </c>
    </row>
    <row r="50" spans="1:107" ht="19.5" customHeight="1">
      <c r="A50" s="20">
        <v>61</v>
      </c>
      <c r="B50" s="29" t="s">
        <v>93</v>
      </c>
      <c r="C50" s="15">
        <f t="shared" si="27"/>
        <v>434564</v>
      </c>
      <c r="D50" s="15">
        <f t="shared" ref="D50:D56" si="28">+J50+P50+V50+AB50+AH50+AN50+AT50+AZ50+BF50+BL50+BR50+BX50+CD50+CJ50+CP50+CV50+DB50</f>
        <v>332176</v>
      </c>
      <c r="E50" s="15">
        <f t="shared" ref="E50:E56" si="29">+K50+Q50+W50+AC50+AI50+AO50+AU50+BA50+BG50+BM50+BS50+BY50+CE50+CK50+CQ50+CW50+DC50</f>
        <v>766741</v>
      </c>
      <c r="G50" s="20">
        <v>61</v>
      </c>
      <c r="H50" s="29" t="s">
        <v>93</v>
      </c>
      <c r="I50" s="15">
        <v>0</v>
      </c>
      <c r="J50" s="15">
        <v>38303</v>
      </c>
      <c r="K50" s="15">
        <v>38303</v>
      </c>
      <c r="M50" s="20">
        <v>61</v>
      </c>
      <c r="N50" s="29" t="s">
        <v>93</v>
      </c>
      <c r="O50" s="15">
        <v>0</v>
      </c>
      <c r="P50" s="15">
        <v>21358</v>
      </c>
      <c r="Q50" s="15">
        <v>21358</v>
      </c>
      <c r="S50" s="20">
        <v>61</v>
      </c>
      <c r="T50" s="29" t="s">
        <v>93</v>
      </c>
      <c r="U50" s="15">
        <v>0</v>
      </c>
      <c r="V50" s="15">
        <v>20734</v>
      </c>
      <c r="W50" s="15">
        <v>20735</v>
      </c>
      <c r="Y50" s="20">
        <v>61</v>
      </c>
      <c r="Z50" s="29" t="s">
        <v>93</v>
      </c>
      <c r="AA50" s="15">
        <v>365112</v>
      </c>
      <c r="AB50" s="15">
        <v>130606</v>
      </c>
      <c r="AC50" s="15">
        <v>495718</v>
      </c>
      <c r="AE50" s="20">
        <v>61</v>
      </c>
      <c r="AF50" s="29" t="s">
        <v>93</v>
      </c>
      <c r="AG50" s="15"/>
      <c r="AH50" s="15">
        <v>18500</v>
      </c>
      <c r="AI50" s="15">
        <v>18500</v>
      </c>
      <c r="AK50" s="20">
        <v>61</v>
      </c>
      <c r="AL50" s="29" t="s">
        <v>93</v>
      </c>
      <c r="AM50" s="15"/>
      <c r="AN50" s="15"/>
      <c r="AO50" s="15"/>
      <c r="AQ50" s="20">
        <v>61</v>
      </c>
      <c r="AR50" s="29" t="s">
        <v>93</v>
      </c>
      <c r="AS50" s="15"/>
      <c r="AT50" s="15">
        <v>1216</v>
      </c>
      <c r="AU50" s="15">
        <v>1216</v>
      </c>
      <c r="AW50" s="20">
        <v>61</v>
      </c>
      <c r="AX50" s="29" t="s">
        <v>93</v>
      </c>
      <c r="AY50" s="15"/>
      <c r="AZ50" s="15">
        <v>1036</v>
      </c>
      <c r="BA50" s="15">
        <v>1036</v>
      </c>
      <c r="BC50" s="20">
        <v>61</v>
      </c>
      <c r="BD50" s="29" t="s">
        <v>93</v>
      </c>
      <c r="BE50" s="15"/>
      <c r="BF50" s="15">
        <v>3080</v>
      </c>
      <c r="BG50" s="15">
        <v>3080</v>
      </c>
      <c r="BI50" s="20">
        <v>61</v>
      </c>
      <c r="BJ50" s="29" t="s">
        <v>93</v>
      </c>
      <c r="BK50" s="15">
        <v>65052</v>
      </c>
      <c r="BL50" s="15">
        <v>0</v>
      </c>
      <c r="BM50" s="15">
        <v>65052</v>
      </c>
      <c r="BO50" s="20">
        <v>61</v>
      </c>
      <c r="BP50" s="29" t="s">
        <v>93</v>
      </c>
      <c r="BQ50" s="15"/>
      <c r="BR50" s="15"/>
      <c r="BS50" s="15"/>
      <c r="BU50" s="20">
        <v>61</v>
      </c>
      <c r="BV50" s="29" t="s">
        <v>93</v>
      </c>
      <c r="BW50" s="15">
        <v>0</v>
      </c>
      <c r="BX50" s="15">
        <v>0</v>
      </c>
      <c r="BY50" s="15">
        <v>0</v>
      </c>
      <c r="CA50" s="20">
        <v>61</v>
      </c>
      <c r="CB50" s="29" t="s">
        <v>93</v>
      </c>
      <c r="CC50" s="15">
        <v>4400</v>
      </c>
      <c r="CD50" s="15">
        <v>10200</v>
      </c>
      <c r="CE50" s="15">
        <v>14600</v>
      </c>
      <c r="CG50" s="20">
        <v>61</v>
      </c>
      <c r="CH50" s="29" t="s">
        <v>93</v>
      </c>
      <c r="CI50" s="15">
        <v>0</v>
      </c>
      <c r="CJ50" s="15">
        <v>400</v>
      </c>
      <c r="CK50" s="15">
        <v>400</v>
      </c>
      <c r="CM50" s="20">
        <v>61</v>
      </c>
      <c r="CN50" s="29" t="s">
        <v>93</v>
      </c>
      <c r="CO50" s="15">
        <v>0</v>
      </c>
      <c r="CP50" s="15">
        <v>66493</v>
      </c>
      <c r="CQ50" s="15">
        <v>66493</v>
      </c>
      <c r="CS50" s="20">
        <v>61</v>
      </c>
      <c r="CT50" s="29" t="s">
        <v>93</v>
      </c>
      <c r="CU50" s="15">
        <v>0</v>
      </c>
      <c r="CV50" s="15">
        <v>20250</v>
      </c>
      <c r="CW50" s="15">
        <v>20250</v>
      </c>
      <c r="CY50" s="20">
        <v>61</v>
      </c>
      <c r="CZ50" s="29" t="s">
        <v>93</v>
      </c>
      <c r="DA50" s="15">
        <v>0</v>
      </c>
      <c r="DB50" s="15">
        <v>0</v>
      </c>
      <c r="DC50" s="15">
        <v>0</v>
      </c>
    </row>
    <row r="51" spans="1:107" ht="17.25" customHeight="1">
      <c r="A51" s="20">
        <v>63</v>
      </c>
      <c r="B51" s="29" t="s">
        <v>94</v>
      </c>
      <c r="C51" s="15">
        <f t="shared" si="27"/>
        <v>0</v>
      </c>
      <c r="D51" s="15">
        <f t="shared" si="28"/>
        <v>0</v>
      </c>
      <c r="E51" s="15">
        <f t="shared" si="29"/>
        <v>0</v>
      </c>
      <c r="G51" s="20">
        <v>63</v>
      </c>
      <c r="H51" s="29" t="s">
        <v>94</v>
      </c>
      <c r="I51" s="15">
        <v>0</v>
      </c>
      <c r="J51" s="15">
        <v>0</v>
      </c>
      <c r="K51" s="15">
        <v>0</v>
      </c>
      <c r="M51" s="20">
        <v>63</v>
      </c>
      <c r="N51" s="29" t="s">
        <v>94</v>
      </c>
      <c r="O51" s="15">
        <v>0</v>
      </c>
      <c r="P51" s="15">
        <v>0</v>
      </c>
      <c r="Q51" s="15">
        <v>0</v>
      </c>
      <c r="S51" s="20">
        <v>63</v>
      </c>
      <c r="T51" s="29" t="s">
        <v>94</v>
      </c>
      <c r="U51" s="15">
        <v>0</v>
      </c>
      <c r="V51" s="15">
        <v>0</v>
      </c>
      <c r="W51" s="15">
        <v>0</v>
      </c>
      <c r="Y51" s="20">
        <v>63</v>
      </c>
      <c r="Z51" s="29" t="s">
        <v>94</v>
      </c>
      <c r="AA51" s="15">
        <v>0</v>
      </c>
      <c r="AB51" s="15">
        <v>0</v>
      </c>
      <c r="AC51" s="15">
        <v>0</v>
      </c>
      <c r="AE51" s="20">
        <v>63</v>
      </c>
      <c r="AF51" s="29" t="s">
        <v>94</v>
      </c>
      <c r="AG51" s="15"/>
      <c r="AH51" s="15"/>
      <c r="AI51" s="15"/>
      <c r="AK51" s="20">
        <v>63</v>
      </c>
      <c r="AL51" s="29" t="s">
        <v>94</v>
      </c>
      <c r="AM51" s="15"/>
      <c r="AN51" s="15"/>
      <c r="AO51" s="15"/>
      <c r="AQ51" s="20">
        <v>63</v>
      </c>
      <c r="AR51" s="29" t="s">
        <v>94</v>
      </c>
      <c r="AS51" s="15"/>
      <c r="AT51" s="15"/>
      <c r="AU51" s="15"/>
      <c r="AW51" s="20">
        <v>63</v>
      </c>
      <c r="AX51" s="29" t="s">
        <v>94</v>
      </c>
      <c r="AY51" s="15"/>
      <c r="AZ51" s="15"/>
      <c r="BA51" s="15"/>
      <c r="BC51" s="20">
        <v>63</v>
      </c>
      <c r="BD51" s="29" t="s">
        <v>94</v>
      </c>
      <c r="BE51" s="15"/>
      <c r="BF51" s="15"/>
      <c r="BG51" s="15"/>
      <c r="BI51" s="20">
        <v>63</v>
      </c>
      <c r="BJ51" s="29" t="s">
        <v>94</v>
      </c>
      <c r="BK51" s="15">
        <v>0</v>
      </c>
      <c r="BL51" s="15">
        <v>0</v>
      </c>
      <c r="BM51" s="15">
        <v>0</v>
      </c>
      <c r="BO51" s="20">
        <v>63</v>
      </c>
      <c r="BP51" s="29" t="s">
        <v>94</v>
      </c>
      <c r="BQ51" s="15"/>
      <c r="BR51" s="15"/>
      <c r="BS51" s="15"/>
      <c r="BU51" s="20">
        <v>63</v>
      </c>
      <c r="BV51" s="29" t="s">
        <v>94</v>
      </c>
      <c r="BW51" s="15">
        <v>0</v>
      </c>
      <c r="BX51" s="15">
        <v>0</v>
      </c>
      <c r="BY51" s="15">
        <v>0</v>
      </c>
      <c r="CA51" s="20">
        <v>63</v>
      </c>
      <c r="CB51" s="29" t="s">
        <v>94</v>
      </c>
      <c r="CC51" s="15"/>
      <c r="CD51" s="15"/>
      <c r="CE51" s="15"/>
      <c r="CG51" s="20">
        <v>63</v>
      </c>
      <c r="CH51" s="29" t="s">
        <v>94</v>
      </c>
      <c r="CI51" s="15">
        <v>0</v>
      </c>
      <c r="CJ51" s="15">
        <v>0</v>
      </c>
      <c r="CK51" s="15">
        <v>0</v>
      </c>
      <c r="CM51" s="20">
        <v>63</v>
      </c>
      <c r="CN51" s="29" t="s">
        <v>94</v>
      </c>
      <c r="CO51" s="15">
        <v>0</v>
      </c>
      <c r="CP51" s="15">
        <v>0</v>
      </c>
      <c r="CQ51" s="15">
        <v>0</v>
      </c>
      <c r="CS51" s="20">
        <v>63</v>
      </c>
      <c r="CT51" s="29" t="s">
        <v>94</v>
      </c>
      <c r="CU51" s="15">
        <v>0</v>
      </c>
      <c r="CV51" s="15">
        <v>0</v>
      </c>
      <c r="CW51" s="15">
        <v>0</v>
      </c>
      <c r="CY51" s="20">
        <v>63</v>
      </c>
      <c r="CZ51" s="29" t="s">
        <v>94</v>
      </c>
      <c r="DA51" s="15">
        <v>0</v>
      </c>
      <c r="DB51" s="15">
        <v>0</v>
      </c>
      <c r="DC51" s="15">
        <v>0</v>
      </c>
    </row>
    <row r="52" spans="1:107" ht="51" customHeight="1">
      <c r="A52" s="64">
        <v>7</v>
      </c>
      <c r="B52" s="62" t="s">
        <v>95</v>
      </c>
      <c r="C52" s="144">
        <f t="shared" si="27"/>
        <v>1115</v>
      </c>
      <c r="D52" s="144">
        <f t="shared" si="28"/>
        <v>1662</v>
      </c>
      <c r="E52" s="144">
        <f>+K52+Q52+W52+AC52+AI52+AO52+AU52+BA52+BG52+BM52+BS52+BY52+CE52+CK52+CQ52+CW52+DC52</f>
        <v>2777</v>
      </c>
      <c r="G52" s="28">
        <v>7</v>
      </c>
      <c r="H52" s="25" t="s">
        <v>95</v>
      </c>
      <c r="I52" s="8">
        <v>0</v>
      </c>
      <c r="J52" s="8">
        <v>0</v>
      </c>
      <c r="K52" s="8">
        <v>0</v>
      </c>
      <c r="M52" s="28">
        <v>7</v>
      </c>
      <c r="N52" s="25" t="s">
        <v>95</v>
      </c>
      <c r="O52" s="8">
        <v>210</v>
      </c>
      <c r="P52" s="8">
        <v>390</v>
      </c>
      <c r="Q52" s="8">
        <v>600</v>
      </c>
      <c r="S52" s="28">
        <v>7</v>
      </c>
      <c r="T52" s="25" t="s">
        <v>95</v>
      </c>
      <c r="U52" s="8">
        <v>0</v>
      </c>
      <c r="V52" s="8">
        <v>0</v>
      </c>
      <c r="W52" s="8">
        <v>0</v>
      </c>
      <c r="Y52" s="28">
        <v>7</v>
      </c>
      <c r="Z52" s="25" t="s">
        <v>95</v>
      </c>
      <c r="AA52" s="8">
        <v>270</v>
      </c>
      <c r="AB52" s="8">
        <v>0</v>
      </c>
      <c r="AC52" s="8">
        <v>270</v>
      </c>
      <c r="AE52" s="28">
        <v>7</v>
      </c>
      <c r="AF52" s="25" t="s">
        <v>95</v>
      </c>
      <c r="AG52" s="8">
        <f>AG53</f>
        <v>0</v>
      </c>
      <c r="AH52" s="8">
        <f t="shared" ref="AH52:AI52" si="30">AH53</f>
        <v>1507</v>
      </c>
      <c r="AI52" s="8">
        <f t="shared" si="30"/>
        <v>1507</v>
      </c>
      <c r="AK52" s="28">
        <v>7</v>
      </c>
      <c r="AL52" s="25" t="s">
        <v>95</v>
      </c>
      <c r="AM52" s="8"/>
      <c r="AN52" s="8"/>
      <c r="AO52" s="8"/>
      <c r="AQ52" s="28">
        <v>7</v>
      </c>
      <c r="AR52" s="25" t="s">
        <v>95</v>
      </c>
      <c r="AS52" s="8"/>
      <c r="AT52" s="8"/>
      <c r="AU52" s="8"/>
      <c r="AW52" s="28">
        <v>7</v>
      </c>
      <c r="AX52" s="25" t="s">
        <v>95</v>
      </c>
      <c r="AY52" s="8"/>
      <c r="AZ52" s="8"/>
      <c r="BA52" s="8"/>
      <c r="BC52" s="28">
        <v>7</v>
      </c>
      <c r="BD52" s="25" t="s">
        <v>95</v>
      </c>
      <c r="BE52" s="8">
        <f>BE53</f>
        <v>300</v>
      </c>
      <c r="BF52" s="8">
        <f t="shared" ref="BF52:BG52" si="31">BF53</f>
        <v>0</v>
      </c>
      <c r="BG52" s="8">
        <f t="shared" si="31"/>
        <v>300</v>
      </c>
      <c r="BI52" s="28">
        <v>7</v>
      </c>
      <c r="BJ52" s="25" t="s">
        <v>95</v>
      </c>
      <c r="BK52" s="8">
        <v>0</v>
      </c>
      <c r="BL52" s="8">
        <v>0</v>
      </c>
      <c r="BM52" s="8">
        <v>0</v>
      </c>
      <c r="BO52" s="28">
        <v>7</v>
      </c>
      <c r="BP52" s="25" t="s">
        <v>95</v>
      </c>
      <c r="BQ52" s="8"/>
      <c r="BR52" s="8"/>
      <c r="BS52" s="8"/>
      <c r="BU52" s="28">
        <v>7</v>
      </c>
      <c r="BV52" s="25" t="s">
        <v>95</v>
      </c>
      <c r="BW52" s="8">
        <v>0</v>
      </c>
      <c r="BX52" s="8">
        <v>0</v>
      </c>
      <c r="BY52" s="8">
        <v>0</v>
      </c>
      <c r="CA52" s="28">
        <v>7</v>
      </c>
      <c r="CB52" s="25" t="s">
        <v>95</v>
      </c>
      <c r="CC52" s="8"/>
      <c r="CD52" s="8"/>
      <c r="CE52" s="8"/>
      <c r="CG52" s="28">
        <v>7</v>
      </c>
      <c r="CH52" s="25" t="s">
        <v>95</v>
      </c>
      <c r="CI52" s="8">
        <v>0</v>
      </c>
      <c r="CJ52" s="8">
        <v>0</v>
      </c>
      <c r="CK52" s="8">
        <v>0</v>
      </c>
      <c r="CM52" s="28">
        <v>7</v>
      </c>
      <c r="CN52" s="25" t="s">
        <v>95</v>
      </c>
      <c r="CO52" s="8">
        <v>335</v>
      </c>
      <c r="CP52" s="8">
        <v>-235</v>
      </c>
      <c r="CQ52" s="8">
        <v>100</v>
      </c>
      <c r="CS52" s="28">
        <v>7</v>
      </c>
      <c r="CT52" s="25" t="s">
        <v>95</v>
      </c>
      <c r="CU52" s="8">
        <v>0</v>
      </c>
      <c r="CV52" s="8">
        <v>0</v>
      </c>
      <c r="CW52" s="8">
        <v>0</v>
      </c>
      <c r="CY52" s="28">
        <v>7</v>
      </c>
      <c r="CZ52" s="25" t="s">
        <v>95</v>
      </c>
      <c r="DA52" s="8">
        <v>0</v>
      </c>
      <c r="DB52" s="8">
        <v>0</v>
      </c>
      <c r="DC52" s="8">
        <v>0</v>
      </c>
    </row>
    <row r="53" spans="1:107" ht="42" customHeight="1">
      <c r="A53" s="20">
        <v>71</v>
      </c>
      <c r="B53" s="29" t="s">
        <v>96</v>
      </c>
      <c r="C53" s="15">
        <f t="shared" si="27"/>
        <v>1115</v>
      </c>
      <c r="D53" s="15">
        <f t="shared" si="28"/>
        <v>1662</v>
      </c>
      <c r="E53" s="15">
        <f t="shared" si="29"/>
        <v>2777</v>
      </c>
      <c r="G53" s="20">
        <v>71</v>
      </c>
      <c r="H53" s="29" t="s">
        <v>96</v>
      </c>
      <c r="I53" s="15">
        <v>0</v>
      </c>
      <c r="J53" s="15">
        <v>0</v>
      </c>
      <c r="K53" s="15">
        <v>0</v>
      </c>
      <c r="M53" s="20">
        <v>71</v>
      </c>
      <c r="N53" s="29" t="s">
        <v>96</v>
      </c>
      <c r="O53" s="15">
        <v>210</v>
      </c>
      <c r="P53" s="15">
        <v>390</v>
      </c>
      <c r="Q53" s="15">
        <v>600</v>
      </c>
      <c r="S53" s="20">
        <v>71</v>
      </c>
      <c r="T53" s="29" t="s">
        <v>96</v>
      </c>
      <c r="U53" s="15">
        <v>0</v>
      </c>
      <c r="V53" s="15">
        <v>0</v>
      </c>
      <c r="W53" s="15">
        <v>0</v>
      </c>
      <c r="Y53" s="20">
        <v>71</v>
      </c>
      <c r="Z53" s="29" t="s">
        <v>96</v>
      </c>
      <c r="AA53" s="15">
        <v>270</v>
      </c>
      <c r="AB53" s="15">
        <v>0</v>
      </c>
      <c r="AC53" s="15">
        <v>270</v>
      </c>
      <c r="AE53" s="20">
        <v>71</v>
      </c>
      <c r="AF53" s="29" t="s">
        <v>96</v>
      </c>
      <c r="AG53" s="15"/>
      <c r="AH53" s="15">
        <v>1507</v>
      </c>
      <c r="AI53" s="15">
        <v>1507</v>
      </c>
      <c r="AK53" s="20">
        <v>71</v>
      </c>
      <c r="AL53" s="29" t="s">
        <v>96</v>
      </c>
      <c r="AM53" s="15"/>
      <c r="AN53" s="15"/>
      <c r="AO53" s="15"/>
      <c r="AQ53" s="20">
        <v>71</v>
      </c>
      <c r="AR53" s="29" t="s">
        <v>96</v>
      </c>
      <c r="AS53" s="15"/>
      <c r="AT53" s="15"/>
      <c r="AU53" s="15"/>
      <c r="AW53" s="20">
        <v>71</v>
      </c>
      <c r="AX53" s="29" t="s">
        <v>96</v>
      </c>
      <c r="AY53" s="15"/>
      <c r="AZ53" s="15"/>
      <c r="BA53" s="15"/>
      <c r="BC53" s="20">
        <v>71</v>
      </c>
      <c r="BD53" s="29" t="s">
        <v>96</v>
      </c>
      <c r="BE53" s="15">
        <v>300</v>
      </c>
      <c r="BF53" s="15"/>
      <c r="BG53" s="15">
        <v>300</v>
      </c>
      <c r="BI53" s="20">
        <v>71</v>
      </c>
      <c r="BJ53" s="29" t="s">
        <v>96</v>
      </c>
      <c r="BK53" s="15">
        <v>0</v>
      </c>
      <c r="BL53" s="15">
        <v>0</v>
      </c>
      <c r="BM53" s="15">
        <v>0</v>
      </c>
      <c r="BO53" s="20">
        <v>71</v>
      </c>
      <c r="BP53" s="29" t="s">
        <v>96</v>
      </c>
      <c r="BQ53" s="15"/>
      <c r="BR53" s="15"/>
      <c r="BS53" s="15"/>
      <c r="BU53" s="20">
        <v>71</v>
      </c>
      <c r="BV53" s="29" t="s">
        <v>96</v>
      </c>
      <c r="BW53" s="15">
        <v>0</v>
      </c>
      <c r="BX53" s="15">
        <v>0</v>
      </c>
      <c r="BY53" s="15">
        <v>0</v>
      </c>
      <c r="CA53" s="20">
        <v>71</v>
      </c>
      <c r="CB53" s="29" t="s">
        <v>96</v>
      </c>
      <c r="CC53" s="15"/>
      <c r="CD53" s="15"/>
      <c r="CE53" s="15"/>
      <c r="CG53" s="20">
        <v>71</v>
      </c>
      <c r="CH53" s="29" t="s">
        <v>96</v>
      </c>
      <c r="CI53" s="15">
        <v>0</v>
      </c>
      <c r="CJ53" s="15">
        <v>0</v>
      </c>
      <c r="CK53" s="15">
        <v>0</v>
      </c>
      <c r="CM53" s="20">
        <v>71</v>
      </c>
      <c r="CN53" s="29" t="s">
        <v>96</v>
      </c>
      <c r="CO53" s="15">
        <v>335</v>
      </c>
      <c r="CP53" s="15">
        <v>-235</v>
      </c>
      <c r="CQ53" s="15">
        <v>100</v>
      </c>
      <c r="CS53" s="20">
        <v>71</v>
      </c>
      <c r="CT53" s="29" t="s">
        <v>96</v>
      </c>
      <c r="CU53" s="15">
        <v>0</v>
      </c>
      <c r="CV53" s="15">
        <v>0</v>
      </c>
      <c r="CW53" s="15">
        <v>0</v>
      </c>
      <c r="CY53" s="20">
        <v>71</v>
      </c>
      <c r="CZ53" s="29" t="s">
        <v>96</v>
      </c>
      <c r="DA53" s="15">
        <v>0</v>
      </c>
      <c r="DB53" s="15">
        <v>0</v>
      </c>
      <c r="DC53" s="15">
        <v>0</v>
      </c>
    </row>
    <row r="54" spans="1:107" ht="30" customHeight="1">
      <c r="A54" s="28">
        <v>8</v>
      </c>
      <c r="B54" s="25" t="s">
        <v>97</v>
      </c>
      <c r="C54" s="15">
        <f t="shared" si="27"/>
        <v>0</v>
      </c>
      <c r="D54" s="15">
        <f t="shared" si="28"/>
        <v>0</v>
      </c>
      <c r="E54" s="15">
        <f t="shared" si="29"/>
        <v>0</v>
      </c>
      <c r="G54" s="28">
        <v>8</v>
      </c>
      <c r="H54" s="25" t="s">
        <v>97</v>
      </c>
      <c r="I54" s="8">
        <v>0</v>
      </c>
      <c r="J54" s="8">
        <v>0</v>
      </c>
      <c r="K54" s="8">
        <v>0</v>
      </c>
      <c r="M54" s="28">
        <v>8</v>
      </c>
      <c r="N54" s="25" t="s">
        <v>97</v>
      </c>
      <c r="O54" s="8">
        <v>0</v>
      </c>
      <c r="P54" s="8">
        <v>0</v>
      </c>
      <c r="Q54" s="8">
        <v>0</v>
      </c>
      <c r="S54" s="28">
        <v>8</v>
      </c>
      <c r="T54" s="25" t="s">
        <v>97</v>
      </c>
      <c r="U54" s="8">
        <v>0</v>
      </c>
      <c r="V54" s="8">
        <v>0</v>
      </c>
      <c r="W54" s="8">
        <v>0</v>
      </c>
      <c r="Y54" s="28">
        <v>8</v>
      </c>
      <c r="Z54" s="25" t="s">
        <v>97</v>
      </c>
      <c r="AA54" s="8">
        <v>0</v>
      </c>
      <c r="AB54" s="8">
        <v>0</v>
      </c>
      <c r="AC54" s="8">
        <v>0</v>
      </c>
      <c r="AE54" s="28">
        <v>8</v>
      </c>
      <c r="AF54" s="25" t="s">
        <v>97</v>
      </c>
      <c r="AG54" s="8"/>
      <c r="AH54" s="8"/>
      <c r="AI54" s="8"/>
      <c r="AK54" s="28">
        <v>8</v>
      </c>
      <c r="AL54" s="25" t="s">
        <v>97</v>
      </c>
      <c r="AM54" s="8"/>
      <c r="AN54" s="8"/>
      <c r="AO54" s="8"/>
      <c r="AQ54" s="28">
        <v>8</v>
      </c>
      <c r="AR54" s="25" t="s">
        <v>97</v>
      </c>
      <c r="AS54" s="8"/>
      <c r="AT54" s="8"/>
      <c r="AU54" s="8"/>
      <c r="AW54" s="28">
        <v>8</v>
      </c>
      <c r="AX54" s="25" t="s">
        <v>97</v>
      </c>
      <c r="AY54" s="8"/>
      <c r="AZ54" s="8"/>
      <c r="BA54" s="8"/>
      <c r="BC54" s="28">
        <v>8</v>
      </c>
      <c r="BD54" s="25" t="s">
        <v>97</v>
      </c>
      <c r="BE54" s="8"/>
      <c r="BF54" s="8"/>
      <c r="BG54" s="8"/>
      <c r="BI54" s="28">
        <v>8</v>
      </c>
      <c r="BJ54" s="25" t="s">
        <v>97</v>
      </c>
      <c r="BK54" s="8">
        <v>0</v>
      </c>
      <c r="BL54" s="8">
        <v>0</v>
      </c>
      <c r="BM54" s="8">
        <v>0</v>
      </c>
      <c r="BO54" s="28">
        <v>8</v>
      </c>
      <c r="BP54" s="25" t="s">
        <v>97</v>
      </c>
      <c r="BQ54" s="8"/>
      <c r="BR54" s="8"/>
      <c r="BS54" s="8"/>
      <c r="BU54" s="28">
        <v>8</v>
      </c>
      <c r="BV54" s="25" t="s">
        <v>97</v>
      </c>
      <c r="BW54" s="8">
        <v>0</v>
      </c>
      <c r="BX54" s="8">
        <v>0</v>
      </c>
      <c r="BY54" s="8">
        <v>0</v>
      </c>
      <c r="CA54" s="28">
        <v>8</v>
      </c>
      <c r="CB54" s="25" t="s">
        <v>97</v>
      </c>
      <c r="CC54" s="8"/>
      <c r="CD54" s="8"/>
      <c r="CE54" s="8"/>
      <c r="CG54" s="28">
        <v>8</v>
      </c>
      <c r="CH54" s="25" t="s">
        <v>97</v>
      </c>
      <c r="CI54" s="8">
        <v>0</v>
      </c>
      <c r="CJ54" s="8">
        <v>0</v>
      </c>
      <c r="CK54" s="8">
        <v>0</v>
      </c>
      <c r="CM54" s="28">
        <v>8</v>
      </c>
      <c r="CN54" s="25" t="s">
        <v>97</v>
      </c>
      <c r="CO54" s="8">
        <v>0</v>
      </c>
      <c r="CP54" s="8">
        <v>0</v>
      </c>
      <c r="CQ54" s="8">
        <v>0</v>
      </c>
      <c r="CS54" s="28">
        <v>8</v>
      </c>
      <c r="CT54" s="25" t="s">
        <v>97</v>
      </c>
      <c r="CU54" s="8">
        <v>0</v>
      </c>
      <c r="CV54" s="8">
        <v>0</v>
      </c>
      <c r="CW54" s="8">
        <v>0</v>
      </c>
      <c r="CY54" s="28">
        <v>8</v>
      </c>
      <c r="CZ54" s="25" t="s">
        <v>97</v>
      </c>
      <c r="DA54" s="8">
        <v>0</v>
      </c>
      <c r="DB54" s="8">
        <v>0</v>
      </c>
      <c r="DC54" s="8">
        <v>0</v>
      </c>
    </row>
    <row r="55" spans="1:107" ht="13.5" customHeight="1">
      <c r="A55" s="20">
        <v>810</v>
      </c>
      <c r="B55" s="29" t="s">
        <v>99</v>
      </c>
      <c r="C55" s="15">
        <f t="shared" si="27"/>
        <v>0</v>
      </c>
      <c r="D55" s="15">
        <f t="shared" si="28"/>
        <v>0</v>
      </c>
      <c r="E55" s="15">
        <f t="shared" si="29"/>
        <v>0</v>
      </c>
      <c r="G55" s="20">
        <v>810</v>
      </c>
      <c r="H55" s="29" t="s">
        <v>99</v>
      </c>
      <c r="I55" s="15">
        <v>0</v>
      </c>
      <c r="J55" s="15">
        <v>0</v>
      </c>
      <c r="K55" s="15">
        <v>0</v>
      </c>
      <c r="M55" s="20">
        <v>810</v>
      </c>
      <c r="N55" s="29" t="s">
        <v>99</v>
      </c>
      <c r="O55" s="15">
        <v>0</v>
      </c>
      <c r="P55" s="15">
        <v>0</v>
      </c>
      <c r="Q55" s="15">
        <v>0</v>
      </c>
      <c r="S55" s="20">
        <v>810</v>
      </c>
      <c r="T55" s="29" t="s">
        <v>99</v>
      </c>
      <c r="U55" s="15">
        <v>0</v>
      </c>
      <c r="V55" s="15">
        <v>0</v>
      </c>
      <c r="W55" s="15">
        <v>0</v>
      </c>
      <c r="Y55" s="20">
        <v>810</v>
      </c>
      <c r="Z55" s="29" t="s">
        <v>99</v>
      </c>
      <c r="AA55" s="15">
        <v>0</v>
      </c>
      <c r="AB55" s="15">
        <v>0</v>
      </c>
      <c r="AC55" s="15">
        <v>0</v>
      </c>
      <c r="AE55" s="20">
        <v>810</v>
      </c>
      <c r="AF55" s="29" t="s">
        <v>99</v>
      </c>
      <c r="AG55" s="15"/>
      <c r="AH55" s="15"/>
      <c r="AI55" s="15"/>
      <c r="AK55" s="20">
        <v>810</v>
      </c>
      <c r="AL55" s="29" t="s">
        <v>99</v>
      </c>
      <c r="AM55" s="15"/>
      <c r="AN55" s="15"/>
      <c r="AO55" s="15"/>
      <c r="AQ55" s="20">
        <v>810</v>
      </c>
      <c r="AR55" s="29" t="s">
        <v>99</v>
      </c>
      <c r="AS55" s="15"/>
      <c r="AT55" s="15"/>
      <c r="AU55" s="15"/>
      <c r="AW55" s="20">
        <v>810</v>
      </c>
      <c r="AX55" s="29" t="s">
        <v>99</v>
      </c>
      <c r="AY55" s="15"/>
      <c r="AZ55" s="15"/>
      <c r="BA55" s="15"/>
      <c r="BC55" s="20">
        <v>810</v>
      </c>
      <c r="BD55" s="29" t="s">
        <v>99</v>
      </c>
      <c r="BE55" s="15"/>
      <c r="BF55" s="15"/>
      <c r="BG55" s="15"/>
      <c r="BI55" s="20">
        <v>810</v>
      </c>
      <c r="BJ55" s="29" t="s">
        <v>99</v>
      </c>
      <c r="BK55" s="15">
        <v>0</v>
      </c>
      <c r="BL55" s="15">
        <v>0</v>
      </c>
      <c r="BM55" s="15">
        <v>0</v>
      </c>
      <c r="BO55" s="20">
        <v>810</v>
      </c>
      <c r="BP55" s="29" t="s">
        <v>99</v>
      </c>
      <c r="BQ55" s="15"/>
      <c r="BR55" s="15"/>
      <c r="BS55" s="15"/>
      <c r="BU55" s="20">
        <v>810</v>
      </c>
      <c r="BV55" s="29" t="s">
        <v>99</v>
      </c>
      <c r="BW55" s="15">
        <v>0</v>
      </c>
      <c r="BX55" s="15">
        <v>0</v>
      </c>
      <c r="BY55" s="15">
        <v>0</v>
      </c>
      <c r="CA55" s="20">
        <v>810</v>
      </c>
      <c r="CB55" s="29" t="s">
        <v>99</v>
      </c>
      <c r="CC55" s="15"/>
      <c r="CD55" s="15"/>
      <c r="CE55" s="15"/>
      <c r="CG55" s="20">
        <v>810</v>
      </c>
      <c r="CH55" s="29" t="s">
        <v>99</v>
      </c>
      <c r="CI55" s="15">
        <v>0</v>
      </c>
      <c r="CJ55" s="15">
        <v>0</v>
      </c>
      <c r="CK55" s="15">
        <v>0</v>
      </c>
      <c r="CM55" s="20">
        <v>810</v>
      </c>
      <c r="CN55" s="29" t="s">
        <v>99</v>
      </c>
      <c r="CO55" s="15">
        <v>0</v>
      </c>
      <c r="CP55" s="15">
        <v>0</v>
      </c>
      <c r="CQ55" s="15">
        <v>0</v>
      </c>
      <c r="CS55" s="20">
        <v>810</v>
      </c>
      <c r="CT55" s="29" t="s">
        <v>99</v>
      </c>
      <c r="CU55" s="15">
        <v>0</v>
      </c>
      <c r="CV55" s="15">
        <v>0</v>
      </c>
      <c r="CW55" s="15">
        <v>0</v>
      </c>
      <c r="CY55" s="20">
        <v>810</v>
      </c>
      <c r="CZ55" s="29" t="s">
        <v>99</v>
      </c>
      <c r="DA55" s="15">
        <v>0</v>
      </c>
      <c r="DB55" s="15">
        <v>0</v>
      </c>
      <c r="DC55" s="15">
        <v>0</v>
      </c>
    </row>
    <row r="56" spans="1:107" ht="17.25" customHeight="1">
      <c r="A56" s="20">
        <v>815</v>
      </c>
      <c r="B56" s="29" t="s">
        <v>98</v>
      </c>
      <c r="C56" s="15">
        <f t="shared" si="27"/>
        <v>0</v>
      </c>
      <c r="D56" s="15">
        <f t="shared" si="28"/>
        <v>0</v>
      </c>
      <c r="E56" s="15">
        <f t="shared" si="29"/>
        <v>0</v>
      </c>
      <c r="G56" s="20">
        <v>815</v>
      </c>
      <c r="H56" s="29" t="s">
        <v>98</v>
      </c>
      <c r="I56" s="15">
        <v>0</v>
      </c>
      <c r="J56" s="15">
        <v>0</v>
      </c>
      <c r="K56" s="15">
        <v>0</v>
      </c>
      <c r="M56" s="20">
        <v>815</v>
      </c>
      <c r="N56" s="29" t="s">
        <v>98</v>
      </c>
      <c r="O56" s="15">
        <v>0</v>
      </c>
      <c r="P56" s="15">
        <v>0</v>
      </c>
      <c r="Q56" s="15">
        <v>0</v>
      </c>
      <c r="S56" s="20">
        <v>815</v>
      </c>
      <c r="T56" s="29" t="s">
        <v>98</v>
      </c>
      <c r="U56" s="15">
        <v>0</v>
      </c>
      <c r="V56" s="15">
        <v>0</v>
      </c>
      <c r="W56" s="15">
        <v>0</v>
      </c>
      <c r="Y56" s="20">
        <v>815</v>
      </c>
      <c r="Z56" s="29" t="s">
        <v>98</v>
      </c>
      <c r="AA56" s="15">
        <v>0</v>
      </c>
      <c r="AB56" s="15">
        <v>0</v>
      </c>
      <c r="AC56" s="15">
        <v>0</v>
      </c>
      <c r="AE56" s="20">
        <v>815</v>
      </c>
      <c r="AF56" s="29" t="s">
        <v>98</v>
      </c>
      <c r="AG56" s="15"/>
      <c r="AH56" s="15"/>
      <c r="AI56" s="15"/>
      <c r="AK56" s="20">
        <v>815</v>
      </c>
      <c r="AL56" s="29" t="s">
        <v>98</v>
      </c>
      <c r="AM56" s="15"/>
      <c r="AN56" s="15"/>
      <c r="AO56" s="15"/>
      <c r="AQ56" s="20">
        <v>815</v>
      </c>
      <c r="AR56" s="29" t="s">
        <v>98</v>
      </c>
      <c r="AS56" s="15"/>
      <c r="AT56" s="15"/>
      <c r="AU56" s="15"/>
      <c r="AW56" s="20">
        <v>815</v>
      </c>
      <c r="AX56" s="29" t="s">
        <v>98</v>
      </c>
      <c r="AY56" s="15"/>
      <c r="AZ56" s="15"/>
      <c r="BA56" s="15"/>
      <c r="BC56" s="20">
        <v>815</v>
      </c>
      <c r="BD56" s="29" t="s">
        <v>98</v>
      </c>
      <c r="BE56" s="15"/>
      <c r="BF56" s="15"/>
      <c r="BG56" s="15"/>
      <c r="BI56" s="20">
        <v>815</v>
      </c>
      <c r="BJ56" s="29" t="s">
        <v>98</v>
      </c>
      <c r="BK56" s="15">
        <v>0</v>
      </c>
      <c r="BL56" s="15">
        <v>0</v>
      </c>
      <c r="BM56" s="15">
        <v>0</v>
      </c>
      <c r="BO56" s="20">
        <v>815</v>
      </c>
      <c r="BP56" s="29" t="s">
        <v>98</v>
      </c>
      <c r="BQ56" s="15"/>
      <c r="BR56" s="15"/>
      <c r="BS56" s="15"/>
      <c r="BU56" s="20">
        <v>815</v>
      </c>
      <c r="BV56" s="29" t="s">
        <v>98</v>
      </c>
      <c r="BW56" s="15">
        <v>0</v>
      </c>
      <c r="BX56" s="15">
        <v>0</v>
      </c>
      <c r="BY56" s="15">
        <v>0</v>
      </c>
      <c r="CA56" s="20">
        <v>815</v>
      </c>
      <c r="CB56" s="29" t="s">
        <v>98</v>
      </c>
      <c r="CC56" s="15"/>
      <c r="CD56" s="15"/>
      <c r="CE56" s="15"/>
      <c r="CG56" s="20">
        <v>815</v>
      </c>
      <c r="CH56" s="29" t="s">
        <v>98</v>
      </c>
      <c r="CI56" s="15">
        <v>0</v>
      </c>
      <c r="CJ56" s="15">
        <v>0</v>
      </c>
      <c r="CK56" s="15">
        <v>0</v>
      </c>
      <c r="CM56" s="20">
        <v>815</v>
      </c>
      <c r="CN56" s="29" t="s">
        <v>98</v>
      </c>
      <c r="CO56" s="15">
        <v>0</v>
      </c>
      <c r="CP56" s="15">
        <v>0</v>
      </c>
      <c r="CQ56" s="15">
        <v>0</v>
      </c>
      <c r="CS56" s="20">
        <v>815</v>
      </c>
      <c r="CT56" s="29" t="s">
        <v>98</v>
      </c>
      <c r="CU56" s="15">
        <v>0</v>
      </c>
      <c r="CV56" s="15">
        <v>0</v>
      </c>
      <c r="CW56" s="15">
        <v>0</v>
      </c>
      <c r="CY56" s="20">
        <v>815</v>
      </c>
      <c r="CZ56" s="29" t="s">
        <v>98</v>
      </c>
      <c r="DA56" s="15">
        <v>0</v>
      </c>
      <c r="DB56" s="15">
        <v>0</v>
      </c>
      <c r="DC56" s="15">
        <v>0</v>
      </c>
    </row>
  </sheetData>
  <mergeCells count="1">
    <mergeCell ref="B1:E1"/>
  </mergeCells>
  <pageMargins left="0.25" right="0.25" top="0.75" bottom="0.75" header="0.3" footer="0.3"/>
  <pageSetup paperSize="9" scale="10"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F8450-1991-4971-9C18-D4D15F4B4A80}">
  <dimension ref="A1:AH1048575"/>
  <sheetViews>
    <sheetView workbookViewId="0">
      <selection activeCell="I269" sqref="I269"/>
    </sheetView>
  </sheetViews>
  <sheetFormatPr defaultColWidth="0" defaultRowHeight="15" zeroHeight="1"/>
  <cols>
    <col min="1" max="1" width="12.85546875" customWidth="1"/>
    <col min="2" max="2" width="32.140625" customWidth="1"/>
    <col min="3" max="3" width="11.7109375" customWidth="1"/>
    <col min="4" max="4" width="25.42578125" customWidth="1"/>
    <col min="5" max="5" width="16.42578125" customWidth="1"/>
    <col min="6" max="6" width="30.28515625" customWidth="1"/>
    <col min="7" max="7" width="6.140625" bestFit="1" customWidth="1"/>
    <col min="8" max="8" width="16.42578125" style="106" customWidth="1"/>
    <col min="9" max="9" width="15.7109375" style="106" customWidth="1"/>
    <col min="10" max="10" width="15.140625" style="106" customWidth="1"/>
    <col min="11" max="11" width="33.7109375" style="106" customWidth="1"/>
    <col min="12" max="13" width="9.5703125" style="106" customWidth="1"/>
    <col min="14" max="14" width="15.140625" style="106" customWidth="1"/>
    <col min="15" max="15" width="18.28515625" style="106" customWidth="1"/>
    <col min="16" max="16" width="34.42578125" style="134" customWidth="1"/>
    <col min="17" max="22" width="9.140625" hidden="1" customWidth="1"/>
    <col min="23" max="23" width="46.5703125" hidden="1" customWidth="1"/>
    <col min="24" max="25" width="9.140625" hidden="1" customWidth="1"/>
    <col min="26" max="26" width="58.85546875" hidden="1" customWidth="1"/>
    <col min="27" max="30" width="9.140625" hidden="1" customWidth="1"/>
    <col min="31" max="31" width="14.7109375" hidden="1" customWidth="1"/>
    <col min="32" max="16384" width="9.140625" hidden="1"/>
  </cols>
  <sheetData>
    <row r="1" spans="1:34" ht="35.25" customHeight="1">
      <c r="A1" s="166" t="s">
        <v>219</v>
      </c>
      <c r="B1" s="166"/>
      <c r="C1" s="105" t="e">
        <f>IF(OR('[1]OPĆI DIO'!#REF!="odaberite -",'[1]OPĆI DIO'!#REF!=""),"Molimo odaberite proračunskog korisnika na radnom listu Opći podaci!","")</f>
        <v>#REF!</v>
      </c>
      <c r="J1" s="1" t="s">
        <v>11</v>
      </c>
      <c r="P1" s="107"/>
    </row>
    <row r="2" spans="1:34" ht="60">
      <c r="A2" s="108" t="s">
        <v>220</v>
      </c>
      <c r="B2" s="109" t="s">
        <v>221</v>
      </c>
      <c r="C2" s="108" t="s">
        <v>222</v>
      </c>
      <c r="D2" s="109" t="s">
        <v>223</v>
      </c>
      <c r="E2" s="108" t="s">
        <v>224</v>
      </c>
      <c r="F2" s="109" t="s">
        <v>225</v>
      </c>
      <c r="G2" s="110" t="s">
        <v>226</v>
      </c>
      <c r="H2" s="111" t="s">
        <v>35</v>
      </c>
      <c r="I2" s="111" t="s">
        <v>227</v>
      </c>
      <c r="J2" s="111" t="s">
        <v>14</v>
      </c>
      <c r="K2" s="112" t="s">
        <v>228</v>
      </c>
      <c r="L2" s="112" t="s">
        <v>229</v>
      </c>
      <c r="M2" s="112" t="s">
        <v>230</v>
      </c>
      <c r="N2" s="112" t="s">
        <v>231</v>
      </c>
      <c r="O2" s="112" t="s">
        <v>232</v>
      </c>
      <c r="P2" s="113" t="s">
        <v>233</v>
      </c>
      <c r="Q2" s="113" t="s">
        <v>234</v>
      </c>
      <c r="R2" s="114" t="s">
        <v>235</v>
      </c>
      <c r="S2" s="114" t="s">
        <v>236</v>
      </c>
      <c r="T2" s="115" t="s">
        <v>237</v>
      </c>
      <c r="U2" s="114" t="s">
        <v>238</v>
      </c>
      <c r="V2" s="114"/>
    </row>
    <row r="3" spans="1:34">
      <c r="A3" s="116">
        <v>51</v>
      </c>
      <c r="B3" s="117" t="s">
        <v>259</v>
      </c>
      <c r="C3" s="118">
        <v>3211</v>
      </c>
      <c r="D3" s="117" t="s">
        <v>260</v>
      </c>
      <c r="E3" s="119" t="s">
        <v>239</v>
      </c>
      <c r="F3" s="117" t="s">
        <v>239</v>
      </c>
      <c r="G3" s="117" t="s">
        <v>239</v>
      </c>
      <c r="H3" s="120">
        <v>7400</v>
      </c>
      <c r="I3" s="143">
        <v>0</v>
      </c>
      <c r="J3" s="120">
        <v>7400</v>
      </c>
      <c r="K3" s="118" t="s">
        <v>625</v>
      </c>
      <c r="L3" s="121" t="s">
        <v>3831</v>
      </c>
      <c r="M3" s="121" t="s">
        <v>3832</v>
      </c>
      <c r="N3" s="122" t="s">
        <v>3833</v>
      </c>
      <c r="O3" s="122" t="s">
        <v>3834</v>
      </c>
      <c r="P3" s="123"/>
      <c r="Q3" t="e">
        <f>IF(C3="","",'[1]OPĆI DIO'!#REF!)</f>
        <v>#REF!</v>
      </c>
      <c r="R3" t="str">
        <f>LEFT(C3,3)</f>
        <v>321</v>
      </c>
      <c r="S3" t="str">
        <f>LEFT(C3,2)</f>
        <v>32</v>
      </c>
      <c r="T3" t="str">
        <f>IF(U3="5",0,MID(G3,2,2))</f>
        <v>OV</v>
      </c>
      <c r="U3" t="str">
        <f>LEFT(C3,1)</f>
        <v>3</v>
      </c>
    </row>
    <row r="4" spans="1:34">
      <c r="A4" s="116">
        <v>51</v>
      </c>
      <c r="B4" s="117" t="s">
        <v>259</v>
      </c>
      <c r="C4" s="118">
        <v>3299</v>
      </c>
      <c r="D4" s="117" t="s">
        <v>353</v>
      </c>
      <c r="E4" s="119" t="s">
        <v>239</v>
      </c>
      <c r="F4" s="117" t="s">
        <v>239</v>
      </c>
      <c r="G4" s="117" t="s">
        <v>239</v>
      </c>
      <c r="H4" s="120">
        <v>22160</v>
      </c>
      <c r="I4" s="143">
        <v>0</v>
      </c>
      <c r="J4" s="120">
        <v>22160</v>
      </c>
      <c r="K4" s="118" t="s">
        <v>625</v>
      </c>
      <c r="L4" s="121" t="s">
        <v>3831</v>
      </c>
      <c r="M4" s="121" t="s">
        <v>3832</v>
      </c>
      <c r="N4" s="122" t="s">
        <v>3833</v>
      </c>
      <c r="O4" s="122" t="s">
        <v>3834</v>
      </c>
      <c r="P4" s="123"/>
      <c r="Q4" t="e">
        <f>IF(C4="","",'[1]OPĆI DIO'!#REF!)</f>
        <v>#REF!</v>
      </c>
      <c r="R4" t="str">
        <f t="shared" ref="R4:R67" si="0">LEFT(C4,3)</f>
        <v>329</v>
      </c>
      <c r="S4" t="str">
        <f t="shared" ref="S4:S67" si="1">LEFT(C4,2)</f>
        <v>32</v>
      </c>
      <c r="T4" t="str">
        <f t="shared" ref="T4:T67" si="2">IF(U4="5",0,MID(G4,2,2))</f>
        <v>OV</v>
      </c>
      <c r="U4" t="str">
        <f t="shared" ref="U4:U67" si="3">LEFT(C4,1)</f>
        <v>3</v>
      </c>
      <c r="Y4" s="124"/>
      <c r="Z4" s="124"/>
    </row>
    <row r="5" spans="1:34">
      <c r="A5" s="116">
        <v>51</v>
      </c>
      <c r="B5" s="117" t="s">
        <v>259</v>
      </c>
      <c r="C5" s="118">
        <v>3237</v>
      </c>
      <c r="D5" s="117" t="s">
        <v>321</v>
      </c>
      <c r="E5" s="119" t="s">
        <v>239</v>
      </c>
      <c r="F5" s="117" t="s">
        <v>239</v>
      </c>
      <c r="G5" s="117" t="s">
        <v>239</v>
      </c>
      <c r="H5" s="120">
        <v>5380</v>
      </c>
      <c r="I5" s="143">
        <v>0</v>
      </c>
      <c r="J5" s="120">
        <v>5380</v>
      </c>
      <c r="K5" s="118" t="s">
        <v>625</v>
      </c>
      <c r="L5" s="121" t="s">
        <v>3831</v>
      </c>
      <c r="M5" s="121" t="s">
        <v>3832</v>
      </c>
      <c r="N5" s="122" t="s">
        <v>3833</v>
      </c>
      <c r="O5" s="122" t="s">
        <v>3834</v>
      </c>
      <c r="P5" s="123"/>
      <c r="Q5" t="e">
        <f>IF(C5="","",'[1]OPĆI DIO'!#REF!)</f>
        <v>#REF!</v>
      </c>
      <c r="R5" t="str">
        <f t="shared" si="0"/>
        <v>323</v>
      </c>
      <c r="S5" t="str">
        <f t="shared" si="1"/>
        <v>32</v>
      </c>
      <c r="T5" t="str">
        <f t="shared" si="2"/>
        <v>OV</v>
      </c>
      <c r="U5" t="str">
        <f t="shared" si="3"/>
        <v>3</v>
      </c>
      <c r="V5" t="s">
        <v>240</v>
      </c>
      <c r="W5" t="s">
        <v>221</v>
      </c>
      <c r="Y5">
        <v>3111</v>
      </c>
      <c r="Z5" t="s">
        <v>241</v>
      </c>
      <c r="AB5" t="str">
        <f t="shared" ref="AB5:AB68" si="4">LEFT(Y5,2)</f>
        <v>31</v>
      </c>
      <c r="AC5" t="str">
        <f>LEFT(Y5,3)</f>
        <v>311</v>
      </c>
      <c r="AE5" t="s">
        <v>242</v>
      </c>
      <c r="AF5" t="s">
        <v>225</v>
      </c>
    </row>
    <row r="6" spans="1:34">
      <c r="A6" s="116">
        <v>51</v>
      </c>
      <c r="B6" s="117" t="s">
        <v>259</v>
      </c>
      <c r="C6" s="118">
        <v>3211</v>
      </c>
      <c r="D6" s="117" t="s">
        <v>260</v>
      </c>
      <c r="E6" s="119" t="s">
        <v>239</v>
      </c>
      <c r="F6" s="117" t="s">
        <v>239</v>
      </c>
      <c r="G6" s="117" t="s">
        <v>239</v>
      </c>
      <c r="H6" s="120">
        <v>18117</v>
      </c>
      <c r="I6" s="143">
        <v>0</v>
      </c>
      <c r="J6" s="120">
        <v>18117</v>
      </c>
      <c r="K6" s="118" t="s">
        <v>3835</v>
      </c>
      <c r="L6" s="121" t="s">
        <v>3836</v>
      </c>
      <c r="M6" s="121" t="s">
        <v>3837</v>
      </c>
      <c r="N6" s="122" t="s">
        <v>3838</v>
      </c>
      <c r="O6" s="122" t="s">
        <v>3839</v>
      </c>
      <c r="P6" s="123"/>
      <c r="Q6" t="e">
        <f>IF(C6="","",'[1]OPĆI DIO'!#REF!)</f>
        <v>#REF!</v>
      </c>
      <c r="R6" t="str">
        <f t="shared" si="0"/>
        <v>321</v>
      </c>
      <c r="S6" t="str">
        <f t="shared" si="1"/>
        <v>32</v>
      </c>
      <c r="T6" t="str">
        <f t="shared" si="2"/>
        <v>OV</v>
      </c>
      <c r="U6" t="str">
        <f t="shared" si="3"/>
        <v>3</v>
      </c>
      <c r="V6">
        <v>11</v>
      </c>
      <c r="W6" t="s">
        <v>243</v>
      </c>
      <c r="Y6">
        <v>3112</v>
      </c>
      <c r="Z6" t="s">
        <v>244</v>
      </c>
      <c r="AB6" t="str">
        <f t="shared" si="4"/>
        <v>31</v>
      </c>
      <c r="AC6" t="str">
        <f t="shared" ref="AC6:AC69" si="5">LEFT(Y6,3)</f>
        <v>311</v>
      </c>
      <c r="AE6" t="s">
        <v>239</v>
      </c>
      <c r="AF6" t="s">
        <v>239</v>
      </c>
      <c r="AG6" t="s">
        <v>239</v>
      </c>
      <c r="AH6" t="s">
        <v>239</v>
      </c>
    </row>
    <row r="7" spans="1:34">
      <c r="A7" s="116">
        <v>51</v>
      </c>
      <c r="B7" s="117" t="s">
        <v>259</v>
      </c>
      <c r="C7" s="118">
        <v>4221</v>
      </c>
      <c r="D7" s="117" t="s">
        <v>514</v>
      </c>
      <c r="E7" s="119" t="s">
        <v>239</v>
      </c>
      <c r="F7" s="117" t="s">
        <v>239</v>
      </c>
      <c r="G7" s="117" t="s">
        <v>239</v>
      </c>
      <c r="H7" s="120">
        <v>4400</v>
      </c>
      <c r="I7" s="143">
        <v>0</v>
      </c>
      <c r="J7" s="120">
        <v>4400</v>
      </c>
      <c r="K7" s="118" t="s">
        <v>3835</v>
      </c>
      <c r="L7" s="121" t="s">
        <v>3836</v>
      </c>
      <c r="M7" s="121" t="s">
        <v>3837</v>
      </c>
      <c r="N7" s="122" t="s">
        <v>3838</v>
      </c>
      <c r="O7" s="122" t="s">
        <v>3839</v>
      </c>
      <c r="P7" s="123"/>
      <c r="Q7" t="e">
        <f>IF(C7="","",'[1]OPĆI DIO'!#REF!)</f>
        <v>#REF!</v>
      </c>
      <c r="R7" t="str">
        <f t="shared" si="0"/>
        <v>422</v>
      </c>
      <c r="S7" t="str">
        <f t="shared" si="1"/>
        <v>42</v>
      </c>
      <c r="T7" t="str">
        <f t="shared" si="2"/>
        <v>OV</v>
      </c>
      <c r="U7" t="str">
        <f t="shared" si="3"/>
        <v>4</v>
      </c>
      <c r="V7">
        <v>12</v>
      </c>
      <c r="W7" t="s">
        <v>245</v>
      </c>
      <c r="Y7">
        <v>3113</v>
      </c>
      <c r="Z7" t="s">
        <v>246</v>
      </c>
      <c r="AB7" t="str">
        <f t="shared" si="4"/>
        <v>31</v>
      </c>
      <c r="AC7" t="str">
        <f t="shared" si="5"/>
        <v>311</v>
      </c>
    </row>
    <row r="8" spans="1:34">
      <c r="A8" s="116">
        <v>52</v>
      </c>
      <c r="B8" s="117" t="s">
        <v>263</v>
      </c>
      <c r="C8" s="118">
        <v>4221</v>
      </c>
      <c r="D8" s="117" t="s">
        <v>514</v>
      </c>
      <c r="E8" s="119" t="s">
        <v>491</v>
      </c>
      <c r="F8" s="117" t="s">
        <v>492</v>
      </c>
      <c r="G8" s="117" t="s">
        <v>3840</v>
      </c>
      <c r="H8" s="120">
        <v>75000</v>
      </c>
      <c r="I8" s="143">
        <v>-61290</v>
      </c>
      <c r="J8" s="120">
        <v>13710</v>
      </c>
      <c r="K8" s="118"/>
      <c r="L8" s="121"/>
      <c r="M8" s="121"/>
      <c r="N8" s="122"/>
      <c r="O8" s="122"/>
      <c r="P8" s="123"/>
      <c r="Q8" t="e">
        <f>IF(C8="","",'[1]OPĆI DIO'!#REF!)</f>
        <v>#REF!</v>
      </c>
      <c r="R8" t="str">
        <f t="shared" si="0"/>
        <v>422</v>
      </c>
      <c r="S8" t="str">
        <f t="shared" si="1"/>
        <v>42</v>
      </c>
      <c r="T8" t="str">
        <f t="shared" si="2"/>
        <v>94</v>
      </c>
      <c r="U8" t="str">
        <f t="shared" si="3"/>
        <v>4</v>
      </c>
      <c r="V8">
        <v>31</v>
      </c>
      <c r="W8" t="s">
        <v>247</v>
      </c>
      <c r="Y8">
        <v>3114</v>
      </c>
      <c r="Z8" t="s">
        <v>248</v>
      </c>
      <c r="AB8" t="str">
        <f t="shared" si="4"/>
        <v>31</v>
      </c>
      <c r="AC8" t="str">
        <f t="shared" si="5"/>
        <v>311</v>
      </c>
      <c r="AE8" t="s">
        <v>249</v>
      </c>
      <c r="AF8" t="s">
        <v>250</v>
      </c>
      <c r="AG8" t="str">
        <f>LEFT(AE8,7)</f>
        <v>A676072</v>
      </c>
      <c r="AH8" t="str">
        <f>IFERROR(VLOOKUP(AG8,[1]AKT!$E$4:$G$350,3,FALSE),"")</f>
        <v>0970</v>
      </c>
    </row>
    <row r="9" spans="1:34">
      <c r="A9" s="116">
        <v>52</v>
      </c>
      <c r="B9" s="117" t="s">
        <v>263</v>
      </c>
      <c r="C9" s="118">
        <v>4221</v>
      </c>
      <c r="D9" s="117" t="s">
        <v>514</v>
      </c>
      <c r="E9" s="119" t="s">
        <v>506</v>
      </c>
      <c r="F9" s="117" t="s">
        <v>507</v>
      </c>
      <c r="G9" s="117" t="s">
        <v>3840</v>
      </c>
      <c r="H9" s="120">
        <v>36000</v>
      </c>
      <c r="I9" s="143">
        <v>-36000</v>
      </c>
      <c r="J9" s="120">
        <v>0</v>
      </c>
      <c r="K9" s="118"/>
      <c r="L9" s="121"/>
      <c r="M9" s="121"/>
      <c r="N9" s="122"/>
      <c r="O9" s="122"/>
      <c r="P9" s="123"/>
      <c r="Q9" t="e">
        <f>IF(C9="","",'[1]OPĆI DIO'!#REF!)</f>
        <v>#REF!</v>
      </c>
      <c r="R9" t="str">
        <f t="shared" si="0"/>
        <v>422</v>
      </c>
      <c r="S9" t="str">
        <f t="shared" si="1"/>
        <v>42</v>
      </c>
      <c r="T9" t="str">
        <f t="shared" si="2"/>
        <v>94</v>
      </c>
      <c r="U9" t="str">
        <f t="shared" si="3"/>
        <v>4</v>
      </c>
      <c r="V9">
        <v>41</v>
      </c>
      <c r="W9" t="s">
        <v>251</v>
      </c>
      <c r="Y9">
        <v>3121</v>
      </c>
      <c r="Z9" t="s">
        <v>252</v>
      </c>
      <c r="AB9" t="str">
        <f t="shared" si="4"/>
        <v>31</v>
      </c>
      <c r="AC9" t="str">
        <f t="shared" si="5"/>
        <v>312</v>
      </c>
      <c r="AE9" t="s">
        <v>253</v>
      </c>
      <c r="AF9" t="s">
        <v>254</v>
      </c>
      <c r="AG9" t="str">
        <f t="shared" ref="AG9:AG72" si="6">LEFT(AE9,7)</f>
        <v>A676072</v>
      </c>
      <c r="AH9" t="str">
        <f>IFERROR(VLOOKUP(AG9,[1]AKT!$E$4:$G$350,3,FALSE),"")</f>
        <v>0970</v>
      </c>
    </row>
    <row r="10" spans="1:34">
      <c r="A10" s="116">
        <v>51</v>
      </c>
      <c r="B10" s="117" t="s">
        <v>259</v>
      </c>
      <c r="C10" s="118">
        <v>4221</v>
      </c>
      <c r="D10" s="117" t="s">
        <v>514</v>
      </c>
      <c r="E10" s="119" t="s">
        <v>556</v>
      </c>
      <c r="F10" s="117" t="s">
        <v>557</v>
      </c>
      <c r="G10" s="117" t="s">
        <v>3840</v>
      </c>
      <c r="H10" s="120">
        <v>26159</v>
      </c>
      <c r="I10" s="143">
        <v>-26159</v>
      </c>
      <c r="J10" s="120">
        <v>0</v>
      </c>
      <c r="K10" s="118"/>
      <c r="L10" s="121"/>
      <c r="M10" s="121"/>
      <c r="N10" s="122"/>
      <c r="O10" s="122"/>
      <c r="P10" s="123"/>
      <c r="Q10" t="e">
        <f>IF(C10="","",'[1]OPĆI DIO'!#REF!)</f>
        <v>#REF!</v>
      </c>
      <c r="R10" t="str">
        <f t="shared" si="0"/>
        <v>422</v>
      </c>
      <c r="S10" t="str">
        <f t="shared" si="1"/>
        <v>42</v>
      </c>
      <c r="T10" t="str">
        <f t="shared" si="2"/>
        <v>94</v>
      </c>
      <c r="U10" t="str">
        <f t="shared" si="3"/>
        <v>4</v>
      </c>
      <c r="V10">
        <v>43</v>
      </c>
      <c r="W10" t="s">
        <v>255</v>
      </c>
      <c r="Y10" s="125">
        <v>3132</v>
      </c>
      <c r="Z10" s="125" t="s">
        <v>256</v>
      </c>
      <c r="AA10" s="125"/>
      <c r="AB10" s="125" t="str">
        <f t="shared" si="4"/>
        <v>31</v>
      </c>
      <c r="AC10" s="125" t="str">
        <f t="shared" si="5"/>
        <v>313</v>
      </c>
      <c r="AE10" t="s">
        <v>257</v>
      </c>
      <c r="AF10" t="s">
        <v>258</v>
      </c>
      <c r="AG10" t="str">
        <f t="shared" si="6"/>
        <v>A676072</v>
      </c>
      <c r="AH10" t="str">
        <f>IFERROR(VLOOKUP(AG10,[1]AKT!$E$4:$G$350,3,FALSE),"")</f>
        <v>0970</v>
      </c>
    </row>
    <row r="11" spans="1:34">
      <c r="A11" s="116">
        <v>51</v>
      </c>
      <c r="B11" s="117" t="s">
        <v>259</v>
      </c>
      <c r="C11" s="118">
        <v>3211</v>
      </c>
      <c r="D11" s="117" t="s">
        <v>260</v>
      </c>
      <c r="E11" s="119" t="s">
        <v>615</v>
      </c>
      <c r="F11" s="117" t="s">
        <v>616</v>
      </c>
      <c r="G11" s="117" t="s">
        <v>3840</v>
      </c>
      <c r="H11" s="120">
        <v>18000</v>
      </c>
      <c r="I11" s="143">
        <v>-11623</v>
      </c>
      <c r="J11" s="120">
        <v>6377</v>
      </c>
      <c r="K11" s="118"/>
      <c r="L11" s="121"/>
      <c r="M11" s="121"/>
      <c r="N11" s="122"/>
      <c r="O11" s="122"/>
      <c r="P11" s="123"/>
      <c r="Q11" t="e">
        <f>IF(C11="","",'[1]OPĆI DIO'!#REF!)</f>
        <v>#REF!</v>
      </c>
      <c r="R11" t="str">
        <f t="shared" si="0"/>
        <v>321</v>
      </c>
      <c r="S11" t="str">
        <f t="shared" si="1"/>
        <v>32</v>
      </c>
      <c r="T11" t="str">
        <f t="shared" si="2"/>
        <v>94</v>
      </c>
      <c r="U11" t="str">
        <f t="shared" si="3"/>
        <v>3</v>
      </c>
      <c r="V11">
        <v>51</v>
      </c>
      <c r="W11" t="s">
        <v>259</v>
      </c>
      <c r="Y11">
        <v>3211</v>
      </c>
      <c r="Z11" t="s">
        <v>260</v>
      </c>
      <c r="AB11" t="str">
        <f t="shared" si="4"/>
        <v>32</v>
      </c>
      <c r="AC11" t="str">
        <f t="shared" si="5"/>
        <v>321</v>
      </c>
      <c r="AE11" t="s">
        <v>261</v>
      </c>
      <c r="AF11" t="s">
        <v>262</v>
      </c>
      <c r="AG11" t="str">
        <f t="shared" si="6"/>
        <v>A676072</v>
      </c>
      <c r="AH11" t="str">
        <f>IFERROR(VLOOKUP(AG11,[1]AKT!$E$4:$G$350,3,FALSE),"")</f>
        <v>0970</v>
      </c>
    </row>
    <row r="12" spans="1:34">
      <c r="A12" s="116">
        <v>51</v>
      </c>
      <c r="B12" s="117" t="s">
        <v>259</v>
      </c>
      <c r="C12" s="118">
        <v>3237</v>
      </c>
      <c r="D12" s="117" t="s">
        <v>321</v>
      </c>
      <c r="E12" s="119" t="s">
        <v>615</v>
      </c>
      <c r="F12" s="117" t="s">
        <v>616</v>
      </c>
      <c r="G12" s="117" t="s">
        <v>3840</v>
      </c>
      <c r="H12" s="120">
        <v>12000</v>
      </c>
      <c r="I12" s="143">
        <v>16086</v>
      </c>
      <c r="J12" s="120">
        <v>28086</v>
      </c>
      <c r="K12" s="118"/>
      <c r="L12" s="121"/>
      <c r="M12" s="121"/>
      <c r="N12" s="122"/>
      <c r="O12" s="122"/>
      <c r="P12" s="123"/>
      <c r="Q12" t="e">
        <f>IF(C12="","",'[1]OPĆI DIO'!#REF!)</f>
        <v>#REF!</v>
      </c>
      <c r="R12" t="str">
        <f t="shared" si="0"/>
        <v>323</v>
      </c>
      <c r="S12" t="str">
        <f t="shared" si="1"/>
        <v>32</v>
      </c>
      <c r="T12" t="str">
        <f t="shared" si="2"/>
        <v>94</v>
      </c>
      <c r="U12" t="str">
        <f t="shared" si="3"/>
        <v>3</v>
      </c>
      <c r="V12">
        <v>52</v>
      </c>
      <c r="W12" t="s">
        <v>263</v>
      </c>
      <c r="Y12">
        <v>3212</v>
      </c>
      <c r="Z12" t="s">
        <v>264</v>
      </c>
      <c r="AB12" t="str">
        <f t="shared" si="4"/>
        <v>32</v>
      </c>
      <c r="AC12" t="str">
        <f t="shared" si="5"/>
        <v>321</v>
      </c>
      <c r="AE12" t="s">
        <v>265</v>
      </c>
      <c r="AF12" t="s">
        <v>266</v>
      </c>
      <c r="AG12" t="str">
        <f t="shared" si="6"/>
        <v>A676072</v>
      </c>
      <c r="AH12" t="str">
        <f>IFERROR(VLOOKUP(AG12,[1]AKT!$E$4:$G$350,3,FALSE),"")</f>
        <v>0970</v>
      </c>
    </row>
    <row r="13" spans="1:34">
      <c r="A13" s="116">
        <v>51</v>
      </c>
      <c r="B13" s="117" t="s">
        <v>259</v>
      </c>
      <c r="C13" s="118">
        <v>4221</v>
      </c>
      <c r="D13" s="117" t="s">
        <v>514</v>
      </c>
      <c r="E13" s="119" t="s">
        <v>615</v>
      </c>
      <c r="F13" s="117" t="s">
        <v>616</v>
      </c>
      <c r="G13" s="117" t="s">
        <v>3840</v>
      </c>
      <c r="H13" s="120">
        <v>1230</v>
      </c>
      <c r="I13" s="143">
        <v>-1230</v>
      </c>
      <c r="J13" s="120">
        <v>0</v>
      </c>
      <c r="K13" s="118"/>
      <c r="L13" s="121"/>
      <c r="M13" s="121"/>
      <c r="N13" s="122"/>
      <c r="O13" s="122"/>
      <c r="P13" s="123"/>
      <c r="Q13" t="e">
        <f>IF(C13="","",'[1]OPĆI DIO'!#REF!)</f>
        <v>#REF!</v>
      </c>
      <c r="R13" t="str">
        <f t="shared" si="0"/>
        <v>422</v>
      </c>
      <c r="S13" t="str">
        <f t="shared" si="1"/>
        <v>42</v>
      </c>
      <c r="T13" t="str">
        <f t="shared" si="2"/>
        <v>94</v>
      </c>
      <c r="U13" t="str">
        <f t="shared" si="3"/>
        <v>4</v>
      </c>
      <c r="V13">
        <v>552</v>
      </c>
      <c r="W13" t="s">
        <v>268</v>
      </c>
      <c r="Y13">
        <v>3213</v>
      </c>
      <c r="Z13" t="s">
        <v>269</v>
      </c>
      <c r="AB13" t="str">
        <f t="shared" si="4"/>
        <v>32</v>
      </c>
      <c r="AC13" t="str">
        <f t="shared" si="5"/>
        <v>321</v>
      </c>
      <c r="AE13" t="s">
        <v>270</v>
      </c>
      <c r="AF13" t="s">
        <v>271</v>
      </c>
      <c r="AG13" t="str">
        <f t="shared" si="6"/>
        <v>K578051</v>
      </c>
      <c r="AH13" t="str">
        <f>IFERROR(VLOOKUP(AG13,[1]AKT!$E$4:$G$350,3,FALSE),"")</f>
        <v>0150</v>
      </c>
    </row>
    <row r="14" spans="1:34">
      <c r="A14" s="116">
        <v>52</v>
      </c>
      <c r="B14" s="117" t="s">
        <v>263</v>
      </c>
      <c r="C14" s="118">
        <v>3294</v>
      </c>
      <c r="D14" s="117" t="s">
        <v>345</v>
      </c>
      <c r="E14" s="119" t="s">
        <v>506</v>
      </c>
      <c r="F14" s="117" t="s">
        <v>507</v>
      </c>
      <c r="G14" s="117" t="s">
        <v>3840</v>
      </c>
      <c r="H14" s="120"/>
      <c r="I14" s="143">
        <v>536</v>
      </c>
      <c r="J14" s="120">
        <v>536</v>
      </c>
      <c r="K14" s="118"/>
      <c r="L14" s="121"/>
      <c r="M14" s="121"/>
      <c r="N14" s="122"/>
      <c r="O14" s="122"/>
      <c r="P14" s="123"/>
      <c r="Q14" t="e">
        <f>IF(C14="","",'[1]OPĆI DIO'!#REF!)</f>
        <v>#REF!</v>
      </c>
      <c r="R14" t="str">
        <f t="shared" si="0"/>
        <v>329</v>
      </c>
      <c r="S14" t="str">
        <f t="shared" si="1"/>
        <v>32</v>
      </c>
      <c r="T14" t="str">
        <f t="shared" si="2"/>
        <v>94</v>
      </c>
      <c r="U14" t="str">
        <f t="shared" si="3"/>
        <v>3</v>
      </c>
      <c r="V14">
        <v>559</v>
      </c>
      <c r="W14" t="s">
        <v>272</v>
      </c>
      <c r="Y14">
        <v>3214</v>
      </c>
      <c r="Z14" t="s">
        <v>273</v>
      </c>
      <c r="AB14" t="str">
        <f t="shared" si="4"/>
        <v>32</v>
      </c>
      <c r="AC14" t="str">
        <f t="shared" si="5"/>
        <v>321</v>
      </c>
      <c r="AE14" t="s">
        <v>274</v>
      </c>
      <c r="AF14" t="s">
        <v>275</v>
      </c>
      <c r="AG14" t="str">
        <f t="shared" si="6"/>
        <v>K578051</v>
      </c>
      <c r="AH14" t="str">
        <f>IFERROR(VLOOKUP(AG14,[1]AKT!$E$4:$G$350,3,FALSE),"")</f>
        <v>0150</v>
      </c>
    </row>
    <row r="15" spans="1:34">
      <c r="A15" s="116">
        <v>52</v>
      </c>
      <c r="B15" s="117" t="s">
        <v>263</v>
      </c>
      <c r="C15" s="118">
        <v>3432</v>
      </c>
      <c r="D15" s="117" t="s">
        <v>370</v>
      </c>
      <c r="E15" s="119" t="s">
        <v>506</v>
      </c>
      <c r="F15" s="117" t="s">
        <v>507</v>
      </c>
      <c r="G15" s="117" t="s">
        <v>3840</v>
      </c>
      <c r="H15" s="120"/>
      <c r="I15" s="143">
        <v>11</v>
      </c>
      <c r="J15" s="120">
        <v>11</v>
      </c>
      <c r="K15" s="118"/>
      <c r="L15" s="121"/>
      <c r="M15" s="121"/>
      <c r="N15" s="122"/>
      <c r="O15" s="122"/>
      <c r="P15" s="123"/>
      <c r="Q15" t="e">
        <f>IF(C15="","",'[1]OPĆI DIO'!#REF!)</f>
        <v>#REF!</v>
      </c>
      <c r="R15" t="str">
        <f t="shared" si="0"/>
        <v>343</v>
      </c>
      <c r="S15" t="str">
        <f t="shared" si="1"/>
        <v>34</v>
      </c>
      <c r="T15" t="str">
        <f t="shared" si="2"/>
        <v>94</v>
      </c>
      <c r="U15" t="str">
        <f t="shared" si="3"/>
        <v>3</v>
      </c>
      <c r="V15">
        <v>561</v>
      </c>
      <c r="W15" t="s">
        <v>276</v>
      </c>
      <c r="Y15">
        <v>3221</v>
      </c>
      <c r="Z15" t="s">
        <v>277</v>
      </c>
      <c r="AB15" t="str">
        <f t="shared" si="4"/>
        <v>32</v>
      </c>
      <c r="AC15" t="str">
        <f t="shared" si="5"/>
        <v>322</v>
      </c>
      <c r="AE15" t="s">
        <v>278</v>
      </c>
      <c r="AF15" t="s">
        <v>279</v>
      </c>
      <c r="AG15" t="str">
        <f t="shared" si="6"/>
        <v>K578051</v>
      </c>
      <c r="AH15" t="str">
        <f>IFERROR(VLOOKUP(AG15,[1]AKT!$E$4:$G$350,3,FALSE),"")</f>
        <v>0150</v>
      </c>
    </row>
    <row r="16" spans="1:34">
      <c r="A16" s="116">
        <v>52</v>
      </c>
      <c r="B16" s="117" t="s">
        <v>263</v>
      </c>
      <c r="C16" s="118">
        <v>3431</v>
      </c>
      <c r="D16" s="117" t="s">
        <v>367</v>
      </c>
      <c r="E16" s="119" t="s">
        <v>506</v>
      </c>
      <c r="F16" s="117" t="s">
        <v>507</v>
      </c>
      <c r="G16" s="117" t="s">
        <v>3840</v>
      </c>
      <c r="H16" s="120"/>
      <c r="I16" s="143">
        <v>6</v>
      </c>
      <c r="J16" s="120">
        <v>6</v>
      </c>
      <c r="K16" s="118"/>
      <c r="L16" s="121"/>
      <c r="M16" s="121"/>
      <c r="N16" s="122"/>
      <c r="O16" s="122"/>
      <c r="P16" s="123"/>
      <c r="Q16" t="e">
        <f>IF(C16="","",'[1]OPĆI DIO'!#REF!)</f>
        <v>#REF!</v>
      </c>
      <c r="R16" t="str">
        <f t="shared" si="0"/>
        <v>343</v>
      </c>
      <c r="S16" t="str">
        <f t="shared" si="1"/>
        <v>34</v>
      </c>
      <c r="T16" t="str">
        <f t="shared" si="2"/>
        <v>94</v>
      </c>
      <c r="U16" t="str">
        <f t="shared" si="3"/>
        <v>3</v>
      </c>
      <c r="V16">
        <v>563</v>
      </c>
      <c r="W16" t="s">
        <v>280</v>
      </c>
      <c r="Y16">
        <v>3222</v>
      </c>
      <c r="Z16" t="s">
        <v>281</v>
      </c>
      <c r="AB16" t="str">
        <f t="shared" si="4"/>
        <v>32</v>
      </c>
      <c r="AC16" t="str">
        <f t="shared" si="5"/>
        <v>322</v>
      </c>
      <c r="AE16" t="s">
        <v>282</v>
      </c>
      <c r="AF16" t="s">
        <v>283</v>
      </c>
      <c r="AG16" t="str">
        <f t="shared" si="6"/>
        <v>K578051</v>
      </c>
      <c r="AH16" t="str">
        <f>IFERROR(VLOOKUP(AG16,[1]AKT!$E$4:$G$350,3,FALSE),"")</f>
        <v>0150</v>
      </c>
    </row>
    <row r="17" spans="1:34">
      <c r="A17" s="116">
        <v>51</v>
      </c>
      <c r="B17" s="117" t="s">
        <v>259</v>
      </c>
      <c r="C17" s="118">
        <v>3241</v>
      </c>
      <c r="D17" s="117" t="s">
        <v>330</v>
      </c>
      <c r="E17" s="119" t="s">
        <v>615</v>
      </c>
      <c r="F17" s="117" t="s">
        <v>616</v>
      </c>
      <c r="G17" s="117" t="s">
        <v>3840</v>
      </c>
      <c r="H17" s="120"/>
      <c r="I17" s="143">
        <v>2120</v>
      </c>
      <c r="J17" s="120">
        <v>2120</v>
      </c>
      <c r="K17" s="118"/>
      <c r="L17" s="121"/>
      <c r="M17" s="121"/>
      <c r="N17" s="122"/>
      <c r="O17" s="122"/>
      <c r="P17" s="123"/>
      <c r="Q17" t="e">
        <f>IF(C17="","",'[1]OPĆI DIO'!#REF!)</f>
        <v>#REF!</v>
      </c>
      <c r="R17" t="str">
        <f t="shared" si="0"/>
        <v>324</v>
      </c>
      <c r="S17" t="str">
        <f t="shared" si="1"/>
        <v>32</v>
      </c>
      <c r="T17" t="str">
        <f t="shared" si="2"/>
        <v>94</v>
      </c>
      <c r="U17" t="str">
        <f t="shared" si="3"/>
        <v>3</v>
      </c>
      <c r="V17">
        <v>573</v>
      </c>
      <c r="W17" t="s">
        <v>284</v>
      </c>
      <c r="Y17">
        <v>3223</v>
      </c>
      <c r="Z17" t="s">
        <v>285</v>
      </c>
      <c r="AB17" t="str">
        <f t="shared" si="4"/>
        <v>32</v>
      </c>
      <c r="AC17" t="str">
        <f t="shared" si="5"/>
        <v>322</v>
      </c>
      <c r="AE17" t="s">
        <v>286</v>
      </c>
      <c r="AF17" t="s">
        <v>287</v>
      </c>
      <c r="AG17" t="str">
        <f t="shared" si="6"/>
        <v>K578051</v>
      </c>
      <c r="AH17" t="str">
        <f>IFERROR(VLOOKUP(AG17,[1]AKT!$E$4:$G$350,3,FALSE),"")</f>
        <v>0150</v>
      </c>
    </row>
    <row r="18" spans="1:34">
      <c r="A18" s="116">
        <v>51</v>
      </c>
      <c r="B18" s="117" t="s">
        <v>259</v>
      </c>
      <c r="C18" s="118">
        <v>3293</v>
      </c>
      <c r="D18" s="117" t="s">
        <v>339</v>
      </c>
      <c r="E18" s="119" t="s">
        <v>615</v>
      </c>
      <c r="F18" s="117" t="s">
        <v>616</v>
      </c>
      <c r="G18" s="117" t="s">
        <v>3840</v>
      </c>
      <c r="H18" s="120"/>
      <c r="I18" s="143">
        <v>460</v>
      </c>
      <c r="J18" s="120">
        <v>460</v>
      </c>
      <c r="K18" s="118"/>
      <c r="L18" s="121"/>
      <c r="M18" s="121"/>
      <c r="N18" s="122"/>
      <c r="O18" s="122"/>
      <c r="P18" s="123"/>
      <c r="Q18" t="e">
        <f>IF(C18="","",'[1]OPĆI DIO'!#REF!)</f>
        <v>#REF!</v>
      </c>
      <c r="R18" t="str">
        <f t="shared" si="0"/>
        <v>329</v>
      </c>
      <c r="S18" t="str">
        <f t="shared" si="1"/>
        <v>32</v>
      </c>
      <c r="T18" t="str">
        <f t="shared" si="2"/>
        <v>94</v>
      </c>
      <c r="U18" t="str">
        <f t="shared" si="3"/>
        <v>3</v>
      </c>
      <c r="V18" s="126">
        <v>581</v>
      </c>
      <c r="W18" s="127" t="s">
        <v>288</v>
      </c>
      <c r="Y18">
        <v>3224</v>
      </c>
      <c r="Z18" t="s">
        <v>289</v>
      </c>
      <c r="AB18" t="str">
        <f t="shared" si="4"/>
        <v>32</v>
      </c>
      <c r="AC18" t="str">
        <f t="shared" si="5"/>
        <v>322</v>
      </c>
      <c r="AE18" t="s">
        <v>290</v>
      </c>
      <c r="AF18" t="s">
        <v>291</v>
      </c>
      <c r="AG18" t="str">
        <f t="shared" si="6"/>
        <v>K578051</v>
      </c>
      <c r="AH18" t="str">
        <f>IFERROR(VLOOKUP(AG18,[1]AKT!$E$4:$G$350,3,FALSE),"")</f>
        <v>0150</v>
      </c>
    </row>
    <row r="19" spans="1:34">
      <c r="A19" s="116">
        <v>51</v>
      </c>
      <c r="B19" s="117" t="s">
        <v>259</v>
      </c>
      <c r="C19" s="118">
        <v>3121</v>
      </c>
      <c r="D19" s="117" t="s">
        <v>252</v>
      </c>
      <c r="E19" s="119" t="s">
        <v>239</v>
      </c>
      <c r="F19" s="117" t="s">
        <v>239</v>
      </c>
      <c r="G19" s="117" t="s">
        <v>239</v>
      </c>
      <c r="H19" s="120"/>
      <c r="I19" s="120">
        <v>5000</v>
      </c>
      <c r="J19" s="120">
        <v>5000</v>
      </c>
      <c r="K19" s="118" t="s">
        <v>3841</v>
      </c>
      <c r="L19" s="121" t="s">
        <v>3842</v>
      </c>
      <c r="M19" s="121">
        <v>45504</v>
      </c>
      <c r="N19" s="122" t="s">
        <v>3843</v>
      </c>
      <c r="O19" s="122" t="s">
        <v>3844</v>
      </c>
      <c r="P19" s="123"/>
      <c r="Q19" t="e">
        <f>IF(C19="","",'[1]OPĆI DIO'!#REF!)</f>
        <v>#REF!</v>
      </c>
      <c r="R19" t="str">
        <f t="shared" si="0"/>
        <v>312</v>
      </c>
      <c r="S19" t="str">
        <f t="shared" si="1"/>
        <v>31</v>
      </c>
      <c r="T19" t="str">
        <f t="shared" si="2"/>
        <v>OV</v>
      </c>
      <c r="U19" t="str">
        <f t="shared" si="3"/>
        <v>3</v>
      </c>
      <c r="V19">
        <v>63</v>
      </c>
      <c r="W19" t="s">
        <v>293</v>
      </c>
      <c r="Y19">
        <v>3226</v>
      </c>
      <c r="Z19" t="s">
        <v>294</v>
      </c>
      <c r="AB19" t="str">
        <f t="shared" si="4"/>
        <v>32</v>
      </c>
      <c r="AC19" t="str">
        <f t="shared" si="5"/>
        <v>322</v>
      </c>
      <c r="AE19" t="s">
        <v>295</v>
      </c>
      <c r="AF19" t="s">
        <v>296</v>
      </c>
      <c r="AG19" t="str">
        <f t="shared" si="6"/>
        <v>K676068</v>
      </c>
      <c r="AH19" t="str">
        <f>IFERROR(VLOOKUP(AG19,[1]AKT!$E$4:$G$350,3,FALSE),"")</f>
        <v>0150</v>
      </c>
    </row>
    <row r="20" spans="1:34">
      <c r="A20" s="116">
        <v>51</v>
      </c>
      <c r="B20" s="117" t="s">
        <v>259</v>
      </c>
      <c r="C20" s="118">
        <v>3237</v>
      </c>
      <c r="D20" s="117" t="s">
        <v>321</v>
      </c>
      <c r="E20" s="119" t="s">
        <v>239</v>
      </c>
      <c r="F20" s="117" t="s">
        <v>239</v>
      </c>
      <c r="G20" s="117" t="s">
        <v>239</v>
      </c>
      <c r="H20" s="120"/>
      <c r="I20" s="120">
        <v>17500</v>
      </c>
      <c r="J20" s="120">
        <v>17500</v>
      </c>
      <c r="K20" s="118" t="s">
        <v>3841</v>
      </c>
      <c r="L20" s="121">
        <v>45047</v>
      </c>
      <c r="M20" s="121" t="s">
        <v>3845</v>
      </c>
      <c r="N20" s="122" t="s">
        <v>3843</v>
      </c>
      <c r="O20" s="122" t="s">
        <v>3846</v>
      </c>
      <c r="P20" s="123"/>
      <c r="Q20" t="e">
        <f>IF(C20="","",'[1]OPĆI DIO'!#REF!)</f>
        <v>#REF!</v>
      </c>
      <c r="R20" t="str">
        <f t="shared" si="0"/>
        <v>323</v>
      </c>
      <c r="S20" t="str">
        <f t="shared" si="1"/>
        <v>32</v>
      </c>
      <c r="T20" t="str">
        <f t="shared" si="2"/>
        <v>OV</v>
      </c>
      <c r="U20" t="str">
        <f t="shared" si="3"/>
        <v>3</v>
      </c>
      <c r="V20">
        <v>71</v>
      </c>
      <c r="W20" t="s">
        <v>297</v>
      </c>
      <c r="Y20">
        <v>3227</v>
      </c>
      <c r="Z20" t="s">
        <v>298</v>
      </c>
      <c r="AB20" t="str">
        <f t="shared" si="4"/>
        <v>32</v>
      </c>
      <c r="AC20" t="str">
        <f t="shared" si="5"/>
        <v>322</v>
      </c>
      <c r="AE20" t="s">
        <v>299</v>
      </c>
      <c r="AF20" t="s">
        <v>300</v>
      </c>
      <c r="AG20" t="str">
        <f t="shared" si="6"/>
        <v>K676068</v>
      </c>
      <c r="AH20" t="str">
        <f>IFERROR(VLOOKUP(AG20,[1]AKT!$E$4:$G$350,3,FALSE),"")</f>
        <v>0150</v>
      </c>
    </row>
    <row r="21" spans="1:34">
      <c r="A21" s="116">
        <v>51</v>
      </c>
      <c r="B21" s="117" t="s">
        <v>259</v>
      </c>
      <c r="C21" s="118">
        <v>3211</v>
      </c>
      <c r="D21" s="117" t="s">
        <v>260</v>
      </c>
      <c r="E21" s="119" t="s">
        <v>559</v>
      </c>
      <c r="F21" s="117" t="s">
        <v>560</v>
      </c>
      <c r="G21" s="117" t="s">
        <v>3840</v>
      </c>
      <c r="H21" s="120"/>
      <c r="I21" s="120">
        <v>920</v>
      </c>
      <c r="J21" s="120">
        <v>920</v>
      </c>
      <c r="K21" s="118"/>
      <c r="L21" s="121"/>
      <c r="M21" s="121"/>
      <c r="N21" s="122"/>
      <c r="O21" s="122"/>
      <c r="P21" s="123"/>
      <c r="Q21" t="e">
        <f>IF(C21="","",'[1]OPĆI DIO'!#REF!)</f>
        <v>#REF!</v>
      </c>
      <c r="R21" t="str">
        <f t="shared" si="0"/>
        <v>321</v>
      </c>
      <c r="S21" t="str">
        <f t="shared" si="1"/>
        <v>32</v>
      </c>
      <c r="T21" t="str">
        <f t="shared" si="2"/>
        <v>94</v>
      </c>
      <c r="U21" t="str">
        <f t="shared" si="3"/>
        <v>3</v>
      </c>
      <c r="V21">
        <v>810</v>
      </c>
      <c r="W21" t="s">
        <v>99</v>
      </c>
      <c r="Y21">
        <v>3231</v>
      </c>
      <c r="Z21" t="s">
        <v>301</v>
      </c>
      <c r="AB21" t="str">
        <f t="shared" si="4"/>
        <v>32</v>
      </c>
      <c r="AC21" t="str">
        <f t="shared" si="5"/>
        <v>323</v>
      </c>
      <c r="AE21" t="s">
        <v>302</v>
      </c>
      <c r="AF21" t="s">
        <v>303</v>
      </c>
      <c r="AG21" t="str">
        <f t="shared" si="6"/>
        <v>K676068</v>
      </c>
      <c r="AH21" t="str">
        <f>IFERROR(VLOOKUP(AG21,[1]AKT!$E$4:$G$350,3,FALSE),"")</f>
        <v>0150</v>
      </c>
    </row>
    <row r="22" spans="1:34">
      <c r="A22" s="116">
        <v>51</v>
      </c>
      <c r="B22" s="117" t="s">
        <v>259</v>
      </c>
      <c r="C22" s="118">
        <v>3238</v>
      </c>
      <c r="D22" s="117" t="s">
        <v>324</v>
      </c>
      <c r="E22" s="119" t="s">
        <v>559</v>
      </c>
      <c r="F22" s="117" t="s">
        <v>560</v>
      </c>
      <c r="G22" s="117" t="s">
        <v>3840</v>
      </c>
      <c r="H22" s="120"/>
      <c r="I22" s="120">
        <v>3200</v>
      </c>
      <c r="J22" s="120">
        <v>3200</v>
      </c>
      <c r="K22" s="118"/>
      <c r="L22" s="121"/>
      <c r="M22" s="121"/>
      <c r="N22" s="122"/>
      <c r="O22" s="122"/>
      <c r="P22" s="123"/>
      <c r="Q22" t="e">
        <f>IF(C22="","",'[1]OPĆI DIO'!#REF!)</f>
        <v>#REF!</v>
      </c>
      <c r="R22" t="str">
        <f t="shared" si="0"/>
        <v>323</v>
      </c>
      <c r="S22" t="str">
        <f t="shared" si="1"/>
        <v>32</v>
      </c>
      <c r="T22" t="str">
        <f t="shared" si="2"/>
        <v>94</v>
      </c>
      <c r="U22" t="str">
        <f t="shared" si="3"/>
        <v>3</v>
      </c>
      <c r="V22">
        <v>815</v>
      </c>
      <c r="W22" t="s">
        <v>98</v>
      </c>
      <c r="Y22">
        <v>3232</v>
      </c>
      <c r="Z22" t="s">
        <v>305</v>
      </c>
      <c r="AB22" t="str">
        <f t="shared" si="4"/>
        <v>32</v>
      </c>
      <c r="AC22" t="str">
        <f t="shared" si="5"/>
        <v>323</v>
      </c>
      <c r="AE22" t="s">
        <v>306</v>
      </c>
      <c r="AF22" t="s">
        <v>307</v>
      </c>
      <c r="AG22" t="str">
        <f t="shared" si="6"/>
        <v>K733067</v>
      </c>
      <c r="AH22" t="str">
        <f>IFERROR(VLOOKUP(AG22,[1]AKT!$E$4:$G$350,3,FALSE),"")</f>
        <v>0950</v>
      </c>
    </row>
    <row r="23" spans="1:34">
      <c r="A23" s="116">
        <v>51</v>
      </c>
      <c r="B23" s="117" t="s">
        <v>259</v>
      </c>
      <c r="C23" s="118">
        <v>3293</v>
      </c>
      <c r="D23" s="117" t="s">
        <v>339</v>
      </c>
      <c r="E23" s="119" t="s">
        <v>239</v>
      </c>
      <c r="F23" s="117" t="s">
        <v>239</v>
      </c>
      <c r="G23" s="117" t="s">
        <v>239</v>
      </c>
      <c r="H23" s="120"/>
      <c r="I23" s="120">
        <v>348</v>
      </c>
      <c r="J23" s="120">
        <v>348</v>
      </c>
      <c r="K23" s="118" t="s">
        <v>3847</v>
      </c>
      <c r="L23" s="121">
        <v>45658</v>
      </c>
      <c r="M23" s="121">
        <v>46203</v>
      </c>
      <c r="N23" s="122" t="s">
        <v>3848</v>
      </c>
      <c r="O23" s="122" t="s">
        <v>3849</v>
      </c>
      <c r="P23" s="123"/>
      <c r="Q23" t="e">
        <f>IF(C23="","",'[1]OPĆI DIO'!#REF!)</f>
        <v>#REF!</v>
      </c>
      <c r="R23" t="str">
        <f t="shared" si="0"/>
        <v>329</v>
      </c>
      <c r="S23" t="str">
        <f t="shared" si="1"/>
        <v>32</v>
      </c>
      <c r="T23" t="str">
        <f t="shared" si="2"/>
        <v>OV</v>
      </c>
      <c r="U23" t="str">
        <f t="shared" si="3"/>
        <v>3</v>
      </c>
      <c r="V23" s="128">
        <v>83</v>
      </c>
      <c r="W23" s="128" t="s">
        <v>308</v>
      </c>
      <c r="Y23">
        <v>3233</v>
      </c>
      <c r="Z23" t="s">
        <v>309</v>
      </c>
      <c r="AB23" t="str">
        <f t="shared" si="4"/>
        <v>32</v>
      </c>
      <c r="AC23" t="str">
        <f t="shared" si="5"/>
        <v>323</v>
      </c>
      <c r="AE23" t="s">
        <v>310</v>
      </c>
      <c r="AF23" t="s">
        <v>311</v>
      </c>
      <c r="AG23" t="str">
        <f t="shared" si="6"/>
        <v>K733067</v>
      </c>
      <c r="AH23" t="str">
        <f>IFERROR(VLOOKUP(AG23,[1]AKT!$E$4:$G$350,3,FALSE),"")</f>
        <v>0950</v>
      </c>
    </row>
    <row r="24" spans="1:34">
      <c r="A24" s="116">
        <v>51</v>
      </c>
      <c r="B24" s="117" t="s">
        <v>259</v>
      </c>
      <c r="C24" s="118">
        <v>3293</v>
      </c>
      <c r="D24" s="117" t="s">
        <v>339</v>
      </c>
      <c r="E24" s="119" t="s">
        <v>503</v>
      </c>
      <c r="F24" s="117" t="s">
        <v>504</v>
      </c>
      <c r="G24" s="117" t="s">
        <v>3840</v>
      </c>
      <c r="H24" s="120"/>
      <c r="I24" s="120">
        <v>97</v>
      </c>
      <c r="J24" s="120">
        <v>97</v>
      </c>
      <c r="K24" s="118"/>
      <c r="L24" s="121"/>
      <c r="M24" s="121"/>
      <c r="N24" s="122"/>
      <c r="O24" s="122"/>
      <c r="P24" s="123"/>
      <c r="Q24" t="e">
        <f>IF(C24="","",'[1]OPĆI DIO'!#REF!)</f>
        <v>#REF!</v>
      </c>
      <c r="R24" t="str">
        <f t="shared" si="0"/>
        <v>329</v>
      </c>
      <c r="S24" t="str">
        <f t="shared" si="1"/>
        <v>32</v>
      </c>
      <c r="T24" t="str">
        <f t="shared" si="2"/>
        <v>94</v>
      </c>
      <c r="U24" t="str">
        <f t="shared" si="3"/>
        <v>3</v>
      </c>
      <c r="Y24">
        <v>3234</v>
      </c>
      <c r="Z24" t="s">
        <v>312</v>
      </c>
      <c r="AB24" t="str">
        <f t="shared" si="4"/>
        <v>32</v>
      </c>
      <c r="AC24" t="str">
        <f t="shared" si="5"/>
        <v>323</v>
      </c>
      <c r="AE24" t="s">
        <v>313</v>
      </c>
      <c r="AF24" t="s">
        <v>314</v>
      </c>
      <c r="AG24" t="str">
        <f t="shared" si="6"/>
        <v>K733067</v>
      </c>
      <c r="AH24" t="str">
        <f>IFERROR(VLOOKUP(AG24,[1]AKT!$E$4:$G$350,3,FALSE),"")</f>
        <v>0950</v>
      </c>
    </row>
    <row r="25" spans="1:34">
      <c r="A25" s="116">
        <v>51</v>
      </c>
      <c r="B25" s="117" t="s">
        <v>259</v>
      </c>
      <c r="C25" s="118">
        <v>4221</v>
      </c>
      <c r="D25" s="117" t="s">
        <v>514</v>
      </c>
      <c r="E25" s="119" t="s">
        <v>365</v>
      </c>
      <c r="F25" s="117" t="s">
        <v>366</v>
      </c>
      <c r="G25" s="117" t="s">
        <v>3840</v>
      </c>
      <c r="H25" s="120"/>
      <c r="I25" s="120">
        <v>1589</v>
      </c>
      <c r="J25" s="120">
        <v>1589</v>
      </c>
      <c r="K25" s="118"/>
      <c r="L25" s="121"/>
      <c r="M25" s="121"/>
      <c r="N25" s="122"/>
      <c r="O25" s="122"/>
      <c r="P25" s="123"/>
      <c r="Q25" t="e">
        <f>IF(C25="","",'[1]OPĆI DIO'!#REF!)</f>
        <v>#REF!</v>
      </c>
      <c r="R25" t="str">
        <f t="shared" si="0"/>
        <v>422</v>
      </c>
      <c r="S25" t="str">
        <f t="shared" si="1"/>
        <v>42</v>
      </c>
      <c r="T25" t="str">
        <f t="shared" si="2"/>
        <v>94</v>
      </c>
      <c r="U25" t="str">
        <f t="shared" si="3"/>
        <v>4</v>
      </c>
      <c r="Y25">
        <v>3235</v>
      </c>
      <c r="Z25" t="s">
        <v>315</v>
      </c>
      <c r="AB25" t="str">
        <f t="shared" si="4"/>
        <v>32</v>
      </c>
      <c r="AC25" t="str">
        <f t="shared" si="5"/>
        <v>323</v>
      </c>
      <c r="AE25" t="s">
        <v>316</v>
      </c>
      <c r="AF25" t="s">
        <v>317</v>
      </c>
      <c r="AG25" t="str">
        <f t="shared" si="6"/>
        <v>K733067</v>
      </c>
      <c r="AH25" t="str">
        <f>IFERROR(VLOOKUP(AG25,[1]AKT!$E$4:$G$350,3,FALSE),"")</f>
        <v>0950</v>
      </c>
    </row>
    <row r="26" spans="1:34">
      <c r="A26" s="116">
        <v>52</v>
      </c>
      <c r="B26" s="117" t="s">
        <v>263</v>
      </c>
      <c r="C26" s="118">
        <v>4511</v>
      </c>
      <c r="D26" s="117" t="s">
        <v>567</v>
      </c>
      <c r="E26" s="119" t="s">
        <v>491</v>
      </c>
      <c r="F26" s="117" t="s">
        <v>492</v>
      </c>
      <c r="G26" s="117" t="s">
        <v>3840</v>
      </c>
      <c r="H26" s="120"/>
      <c r="I26" s="120">
        <v>5000</v>
      </c>
      <c r="J26" s="120">
        <v>5000</v>
      </c>
      <c r="K26" s="118"/>
      <c r="L26" s="121"/>
      <c r="M26" s="121"/>
      <c r="N26" s="122"/>
      <c r="O26" s="118"/>
      <c r="P26" s="123"/>
      <c r="Q26" t="e">
        <f>IF(C26="","",'[1]OPĆI DIO'!#REF!)</f>
        <v>#REF!</v>
      </c>
      <c r="R26" t="str">
        <f t="shared" si="0"/>
        <v>451</v>
      </c>
      <c r="S26" t="str">
        <f t="shared" si="1"/>
        <v>45</v>
      </c>
      <c r="T26" t="str">
        <f t="shared" si="2"/>
        <v>94</v>
      </c>
      <c r="U26" t="str">
        <f t="shared" si="3"/>
        <v>4</v>
      </c>
      <c r="Y26">
        <v>3236</v>
      </c>
      <c r="Z26" t="s">
        <v>318</v>
      </c>
      <c r="AB26" t="str">
        <f t="shared" si="4"/>
        <v>32</v>
      </c>
      <c r="AC26" t="str">
        <f t="shared" si="5"/>
        <v>323</v>
      </c>
      <c r="AE26" t="s">
        <v>319</v>
      </c>
      <c r="AF26" t="s">
        <v>320</v>
      </c>
      <c r="AG26" t="str">
        <f t="shared" si="6"/>
        <v>K818050</v>
      </c>
      <c r="AH26" t="str">
        <f>IFERROR(VLOOKUP(AG26,[1]AKT!$E$4:$G$350,3,FALSE),"")</f>
        <v>0950</v>
      </c>
    </row>
    <row r="27" spans="1:34">
      <c r="A27" s="116">
        <v>51</v>
      </c>
      <c r="B27" s="117" t="s">
        <v>259</v>
      </c>
      <c r="C27" s="118">
        <v>3121</v>
      </c>
      <c r="D27" s="117" t="s">
        <v>252</v>
      </c>
      <c r="E27" s="119" t="s">
        <v>559</v>
      </c>
      <c r="F27" s="117" t="s">
        <v>560</v>
      </c>
      <c r="G27" s="117" t="s">
        <v>3840</v>
      </c>
      <c r="H27" s="120">
        <v>0</v>
      </c>
      <c r="I27" s="120">
        <v>7300</v>
      </c>
      <c r="J27" s="120">
        <v>7300</v>
      </c>
      <c r="K27" s="118"/>
      <c r="L27" s="121"/>
      <c r="M27" s="121"/>
      <c r="N27" s="122"/>
      <c r="O27" s="118"/>
      <c r="P27" s="123"/>
      <c r="Q27" t="e">
        <f>IF(C27="","",'[1]OPĆI DIO'!#REF!)</f>
        <v>#REF!</v>
      </c>
      <c r="R27" t="str">
        <f t="shared" si="0"/>
        <v>312</v>
      </c>
      <c r="S27" t="str">
        <f t="shared" si="1"/>
        <v>31</v>
      </c>
      <c r="T27" t="str">
        <f t="shared" si="2"/>
        <v>94</v>
      </c>
      <c r="U27" t="str">
        <f t="shared" si="3"/>
        <v>3</v>
      </c>
      <c r="Y27">
        <v>3237</v>
      </c>
      <c r="Z27" t="s">
        <v>321</v>
      </c>
      <c r="AB27" t="str">
        <f t="shared" si="4"/>
        <v>32</v>
      </c>
      <c r="AC27" t="str">
        <f t="shared" si="5"/>
        <v>323</v>
      </c>
      <c r="AE27" t="s">
        <v>322</v>
      </c>
      <c r="AF27" t="s">
        <v>323</v>
      </c>
      <c r="AG27" t="str">
        <f t="shared" si="6"/>
        <v>K818050</v>
      </c>
      <c r="AH27" t="str">
        <f>IFERROR(VLOOKUP(AG27,[1]AKT!$E$4:$G$350,3,FALSE),"")</f>
        <v>0950</v>
      </c>
    </row>
    <row r="28" spans="1:34">
      <c r="A28" s="116">
        <v>51</v>
      </c>
      <c r="B28" s="117" t="s">
        <v>259</v>
      </c>
      <c r="C28" s="118">
        <v>3237</v>
      </c>
      <c r="D28" s="117" t="s">
        <v>321</v>
      </c>
      <c r="E28" s="119" t="s">
        <v>559</v>
      </c>
      <c r="F28" s="117" t="s">
        <v>560</v>
      </c>
      <c r="G28" s="117" t="s">
        <v>3840</v>
      </c>
      <c r="H28" s="120">
        <v>0</v>
      </c>
      <c r="I28" s="120">
        <v>6600</v>
      </c>
      <c r="J28" s="120">
        <v>6600</v>
      </c>
      <c r="K28" s="118"/>
      <c r="L28" s="121"/>
      <c r="M28" s="121"/>
      <c r="N28" s="122"/>
      <c r="O28" s="118"/>
      <c r="P28" s="123"/>
      <c r="Q28" t="e">
        <f>IF(C28="","",'[1]OPĆI DIO'!#REF!)</f>
        <v>#REF!</v>
      </c>
      <c r="R28" t="str">
        <f t="shared" si="0"/>
        <v>323</v>
      </c>
      <c r="S28" t="str">
        <f t="shared" si="1"/>
        <v>32</v>
      </c>
      <c r="T28" t="str">
        <f t="shared" si="2"/>
        <v>94</v>
      </c>
      <c r="U28" t="str">
        <f t="shared" si="3"/>
        <v>3</v>
      </c>
      <c r="Y28">
        <v>3238</v>
      </c>
      <c r="Z28" t="s">
        <v>324</v>
      </c>
      <c r="AB28" t="str">
        <f t="shared" si="4"/>
        <v>32</v>
      </c>
      <c r="AC28" t="str">
        <f t="shared" si="5"/>
        <v>323</v>
      </c>
      <c r="AE28" t="s">
        <v>325</v>
      </c>
      <c r="AF28" t="s">
        <v>326</v>
      </c>
      <c r="AG28" t="str">
        <f t="shared" si="6"/>
        <v>K818050</v>
      </c>
      <c r="AH28" t="str">
        <f>IFERROR(VLOOKUP(AG28,[1]AKT!$E$4:$G$350,3,FALSE),"")</f>
        <v>0950</v>
      </c>
    </row>
    <row r="29" spans="1:34">
      <c r="A29" s="116">
        <v>51</v>
      </c>
      <c r="B29" s="117" t="s">
        <v>259</v>
      </c>
      <c r="C29" s="118">
        <v>3211</v>
      </c>
      <c r="D29" s="117" t="s">
        <v>260</v>
      </c>
      <c r="E29" s="119" t="s">
        <v>365</v>
      </c>
      <c r="F29" s="117" t="s">
        <v>366</v>
      </c>
      <c r="G29" s="117" t="s">
        <v>3840</v>
      </c>
      <c r="H29" s="120">
        <v>0</v>
      </c>
      <c r="I29" s="120">
        <v>600</v>
      </c>
      <c r="J29" s="120">
        <v>600</v>
      </c>
      <c r="K29" s="118"/>
      <c r="L29" s="121"/>
      <c r="M29" s="121"/>
      <c r="N29" s="122"/>
      <c r="O29" s="118"/>
      <c r="P29" s="123"/>
      <c r="Q29" t="e">
        <f>IF(C29="","",'[1]OPĆI DIO'!#REF!)</f>
        <v>#REF!</v>
      </c>
      <c r="R29" t="str">
        <f t="shared" si="0"/>
        <v>321</v>
      </c>
      <c r="S29" t="str">
        <f t="shared" si="1"/>
        <v>32</v>
      </c>
      <c r="T29" t="str">
        <f t="shared" si="2"/>
        <v>94</v>
      </c>
      <c r="U29" t="str">
        <f t="shared" si="3"/>
        <v>3</v>
      </c>
      <c r="Y29">
        <v>3239</v>
      </c>
      <c r="Z29" t="s">
        <v>327</v>
      </c>
      <c r="AB29" t="str">
        <f t="shared" si="4"/>
        <v>32</v>
      </c>
      <c r="AC29" t="str">
        <f t="shared" si="5"/>
        <v>323</v>
      </c>
      <c r="AE29" t="s">
        <v>328</v>
      </c>
      <c r="AF29" t="s">
        <v>329</v>
      </c>
      <c r="AG29" t="str">
        <f t="shared" si="6"/>
        <v>K818050</v>
      </c>
      <c r="AH29" t="str">
        <f>IFERROR(VLOOKUP(AG29,[1]AKT!$E$4:$G$350,3,FALSE),"")</f>
        <v>0950</v>
      </c>
    </row>
    <row r="30" spans="1:34">
      <c r="A30" s="116">
        <v>51</v>
      </c>
      <c r="B30" s="117" t="s">
        <v>259</v>
      </c>
      <c r="C30" s="118">
        <v>3237</v>
      </c>
      <c r="D30" s="117" t="s">
        <v>321</v>
      </c>
      <c r="E30" s="119" t="s">
        <v>239</v>
      </c>
      <c r="F30" s="117" t="s">
        <v>239</v>
      </c>
      <c r="G30" s="117" t="s">
        <v>239</v>
      </c>
      <c r="H30" s="120">
        <v>0</v>
      </c>
      <c r="I30" s="120">
        <v>5000</v>
      </c>
      <c r="J30" s="120">
        <v>5000</v>
      </c>
      <c r="K30" s="118" t="s">
        <v>3847</v>
      </c>
      <c r="L30" s="121">
        <v>45658</v>
      </c>
      <c r="M30" s="121">
        <v>46203</v>
      </c>
      <c r="N30" s="122" t="s">
        <v>3848</v>
      </c>
      <c r="O30" s="118" t="s">
        <v>3849</v>
      </c>
      <c r="P30" s="123"/>
      <c r="Q30" t="e">
        <f>IF(C30="","",'[1]OPĆI DIO'!#REF!)</f>
        <v>#REF!</v>
      </c>
      <c r="R30" t="str">
        <f t="shared" si="0"/>
        <v>323</v>
      </c>
      <c r="S30" t="str">
        <f t="shared" si="1"/>
        <v>32</v>
      </c>
      <c r="T30" t="str">
        <f t="shared" si="2"/>
        <v>OV</v>
      </c>
      <c r="U30" t="str">
        <f t="shared" si="3"/>
        <v>3</v>
      </c>
      <c r="Y30">
        <v>3241</v>
      </c>
      <c r="Z30" t="s">
        <v>330</v>
      </c>
      <c r="AB30" t="str">
        <f t="shared" si="4"/>
        <v>32</v>
      </c>
      <c r="AC30" t="str">
        <f t="shared" si="5"/>
        <v>324</v>
      </c>
      <c r="AE30" t="s">
        <v>331</v>
      </c>
      <c r="AF30" t="s">
        <v>332</v>
      </c>
      <c r="AG30" t="str">
        <f t="shared" si="6"/>
        <v>K818050</v>
      </c>
      <c r="AH30" t="str">
        <f>IFERROR(VLOOKUP(AG30,[1]AKT!$E$4:$G$350,3,FALSE),"")</f>
        <v>0950</v>
      </c>
    </row>
    <row r="31" spans="1:34">
      <c r="A31" s="116">
        <v>52</v>
      </c>
      <c r="B31" s="117" t="s">
        <v>263</v>
      </c>
      <c r="C31" s="117">
        <v>3232</v>
      </c>
      <c r="D31" s="117" t="s">
        <v>305</v>
      </c>
      <c r="E31" s="119" t="s">
        <v>491</v>
      </c>
      <c r="F31" s="117" t="s">
        <v>492</v>
      </c>
      <c r="G31" s="117" t="s">
        <v>3840</v>
      </c>
      <c r="H31" s="120"/>
      <c r="I31" s="120">
        <v>10000</v>
      </c>
      <c r="J31" s="120">
        <v>10000</v>
      </c>
      <c r="K31" s="118"/>
      <c r="L31" s="121"/>
      <c r="M31" s="121"/>
      <c r="N31" s="122"/>
      <c r="O31" s="118"/>
      <c r="P31" s="123"/>
      <c r="Q31" t="e">
        <f>IF(C31="","",'[1]OPĆI DIO'!#REF!)</f>
        <v>#REF!</v>
      </c>
      <c r="R31" t="str">
        <f t="shared" si="0"/>
        <v>323</v>
      </c>
      <c r="S31" t="str">
        <f t="shared" si="1"/>
        <v>32</v>
      </c>
      <c r="T31" t="str">
        <f t="shared" si="2"/>
        <v>94</v>
      </c>
      <c r="U31" t="str">
        <f t="shared" si="3"/>
        <v>3</v>
      </c>
      <c r="Y31">
        <v>3291</v>
      </c>
      <c r="Z31" t="s">
        <v>333</v>
      </c>
      <c r="AB31" t="str">
        <f t="shared" si="4"/>
        <v>32</v>
      </c>
      <c r="AC31" t="str">
        <f t="shared" si="5"/>
        <v>329</v>
      </c>
      <c r="AE31" t="s">
        <v>334</v>
      </c>
      <c r="AF31" t="s">
        <v>335</v>
      </c>
      <c r="AG31" t="str">
        <f t="shared" si="6"/>
        <v>K818050</v>
      </c>
      <c r="AH31" t="str">
        <f>IFERROR(VLOOKUP(AG31,[1]AKT!$E$4:$G$350,3,FALSE),"")</f>
        <v>0950</v>
      </c>
    </row>
    <row r="32" spans="1:34">
      <c r="A32" s="116">
        <v>52</v>
      </c>
      <c r="B32" s="117" t="s">
        <v>263</v>
      </c>
      <c r="C32" s="117">
        <v>3224</v>
      </c>
      <c r="D32" s="117" t="s">
        <v>289</v>
      </c>
      <c r="E32" s="119" t="s">
        <v>491</v>
      </c>
      <c r="F32" s="117" t="s">
        <v>492</v>
      </c>
      <c r="G32" s="117" t="s">
        <v>3840</v>
      </c>
      <c r="H32" s="120"/>
      <c r="I32" s="120">
        <v>100</v>
      </c>
      <c r="J32" s="120">
        <v>100</v>
      </c>
      <c r="K32" s="118"/>
      <c r="L32" s="121"/>
      <c r="M32" s="121"/>
      <c r="N32" s="122"/>
      <c r="O32" s="122"/>
      <c r="P32" s="123"/>
      <c r="Q32" t="e">
        <f>IF(C32="","",'[1]OPĆI DIO'!#REF!)</f>
        <v>#REF!</v>
      </c>
      <c r="R32" t="str">
        <f t="shared" si="0"/>
        <v>322</v>
      </c>
      <c r="S32" t="str">
        <f t="shared" si="1"/>
        <v>32</v>
      </c>
      <c r="T32" t="str">
        <f t="shared" si="2"/>
        <v>94</v>
      </c>
      <c r="U32" t="str">
        <f t="shared" si="3"/>
        <v>3</v>
      </c>
      <c r="Y32">
        <v>3292</v>
      </c>
      <c r="Z32" t="s">
        <v>336</v>
      </c>
      <c r="AB32" t="str">
        <f t="shared" si="4"/>
        <v>32</v>
      </c>
      <c r="AC32" t="str">
        <f t="shared" si="5"/>
        <v>329</v>
      </c>
      <c r="AE32" t="s">
        <v>337</v>
      </c>
      <c r="AF32" t="s">
        <v>338</v>
      </c>
      <c r="AG32" t="str">
        <f t="shared" si="6"/>
        <v>A679071</v>
      </c>
      <c r="AH32" t="str">
        <f>IFERROR(VLOOKUP(AG32,[1]AKT!$E$4:$G$350,3,FALSE),"")</f>
        <v>0942</v>
      </c>
    </row>
    <row r="33" spans="1:34">
      <c r="A33" s="116">
        <v>52</v>
      </c>
      <c r="B33" s="117" t="s">
        <v>263</v>
      </c>
      <c r="C33" s="117">
        <v>3225</v>
      </c>
      <c r="D33" s="117" t="s">
        <v>3850</v>
      </c>
      <c r="E33" s="119" t="s">
        <v>491</v>
      </c>
      <c r="F33" s="117" t="s">
        <v>492</v>
      </c>
      <c r="G33" s="117" t="s">
        <v>3840</v>
      </c>
      <c r="H33" s="120"/>
      <c r="I33" s="120">
        <v>620</v>
      </c>
      <c r="J33" s="120">
        <v>620</v>
      </c>
      <c r="K33" s="118"/>
      <c r="L33" s="121"/>
      <c r="M33" s="121"/>
      <c r="N33" s="122"/>
      <c r="O33" s="122"/>
      <c r="P33" s="123"/>
      <c r="Q33" t="e">
        <f>IF(C33="","",'[1]OPĆI DIO'!#REF!)</f>
        <v>#REF!</v>
      </c>
      <c r="R33" t="str">
        <f t="shared" si="0"/>
        <v>322</v>
      </c>
      <c r="S33" t="str">
        <f t="shared" si="1"/>
        <v>32</v>
      </c>
      <c r="T33" t="str">
        <f t="shared" si="2"/>
        <v>94</v>
      </c>
      <c r="U33" t="str">
        <f t="shared" si="3"/>
        <v>3</v>
      </c>
      <c r="Y33">
        <v>3293</v>
      </c>
      <c r="Z33" t="s">
        <v>339</v>
      </c>
      <c r="AB33" t="str">
        <f t="shared" si="4"/>
        <v>32</v>
      </c>
      <c r="AC33" t="str">
        <f t="shared" si="5"/>
        <v>329</v>
      </c>
      <c r="AE33" t="s">
        <v>340</v>
      </c>
      <c r="AF33" t="s">
        <v>341</v>
      </c>
      <c r="AG33" t="str">
        <f t="shared" si="6"/>
        <v>A679071</v>
      </c>
      <c r="AH33" t="str">
        <f>IFERROR(VLOOKUP(AG33,[1]AKT!$E$4:$G$350,3,FALSE),"")</f>
        <v>0942</v>
      </c>
    </row>
    <row r="34" spans="1:34">
      <c r="A34" s="116">
        <v>51</v>
      </c>
      <c r="B34" s="117" t="s">
        <v>259</v>
      </c>
      <c r="C34" s="117">
        <v>3211</v>
      </c>
      <c r="D34" s="117" t="s">
        <v>260</v>
      </c>
      <c r="E34" s="119"/>
      <c r="F34" s="117" t="s">
        <v>3850</v>
      </c>
      <c r="G34" s="117" t="s">
        <v>3850</v>
      </c>
      <c r="H34" s="120">
        <v>2433</v>
      </c>
      <c r="I34" s="120">
        <v>0</v>
      </c>
      <c r="J34" s="120">
        <v>2433</v>
      </c>
      <c r="K34" s="118" t="s">
        <v>595</v>
      </c>
      <c r="L34" s="121">
        <v>44620</v>
      </c>
      <c r="M34" s="121">
        <v>45715</v>
      </c>
      <c r="N34" s="122" t="s">
        <v>3851</v>
      </c>
      <c r="O34" s="122" t="s">
        <v>3852</v>
      </c>
      <c r="P34" s="123"/>
      <c r="Q34" t="e">
        <f>IF(C34="","",'[1]OPĆI DIO'!#REF!)</f>
        <v>#REF!</v>
      </c>
      <c r="R34" t="str">
        <f t="shared" si="0"/>
        <v>321</v>
      </c>
      <c r="S34" t="str">
        <f t="shared" si="1"/>
        <v>32</v>
      </c>
      <c r="T34" t="str">
        <f t="shared" si="2"/>
        <v/>
      </c>
      <c r="U34" t="str">
        <f t="shared" si="3"/>
        <v>3</v>
      </c>
      <c r="Y34">
        <v>3293</v>
      </c>
      <c r="Z34" t="s">
        <v>342</v>
      </c>
      <c r="AB34" t="str">
        <f t="shared" si="4"/>
        <v>32</v>
      </c>
      <c r="AC34" t="str">
        <f t="shared" si="5"/>
        <v>329</v>
      </c>
      <c r="AE34" t="s">
        <v>343</v>
      </c>
      <c r="AF34" t="s">
        <v>344</v>
      </c>
      <c r="AG34" t="str">
        <f t="shared" si="6"/>
        <v>A679071</v>
      </c>
      <c r="AH34" t="str">
        <f>IFERROR(VLOOKUP(AG34,[1]AKT!$E$4:$G$350,3,FALSE),"")</f>
        <v>0942</v>
      </c>
    </row>
    <row r="35" spans="1:34">
      <c r="A35" s="116">
        <v>51</v>
      </c>
      <c r="B35" s="117" t="s">
        <v>259</v>
      </c>
      <c r="C35" s="117">
        <v>3239</v>
      </c>
      <c r="D35" s="117" t="s">
        <v>327</v>
      </c>
      <c r="E35" s="119"/>
      <c r="F35" s="117" t="s">
        <v>3850</v>
      </c>
      <c r="G35" s="117" t="s">
        <v>3850</v>
      </c>
      <c r="H35" s="120">
        <v>2000</v>
      </c>
      <c r="I35" s="120">
        <v>0</v>
      </c>
      <c r="J35" s="120">
        <v>2000</v>
      </c>
      <c r="K35" s="118" t="s">
        <v>595</v>
      </c>
      <c r="L35" s="121" t="s">
        <v>3853</v>
      </c>
      <c r="M35" s="121" t="s">
        <v>3854</v>
      </c>
      <c r="N35" s="122" t="s">
        <v>3851</v>
      </c>
      <c r="O35" s="122" t="s">
        <v>3852</v>
      </c>
      <c r="P35" s="123"/>
      <c r="Q35" t="e">
        <f>IF(C35="","",'[1]OPĆI DIO'!#REF!)</f>
        <v>#REF!</v>
      </c>
      <c r="R35" t="str">
        <f t="shared" si="0"/>
        <v>323</v>
      </c>
      <c r="S35" t="str">
        <f t="shared" si="1"/>
        <v>32</v>
      </c>
      <c r="T35" t="str">
        <f t="shared" si="2"/>
        <v/>
      </c>
      <c r="U35" t="str">
        <f t="shared" si="3"/>
        <v>3</v>
      </c>
      <c r="Y35">
        <v>3294</v>
      </c>
      <c r="Z35" t="s">
        <v>345</v>
      </c>
      <c r="AB35" t="str">
        <f t="shared" si="4"/>
        <v>32</v>
      </c>
      <c r="AC35" t="str">
        <f t="shared" si="5"/>
        <v>329</v>
      </c>
      <c r="AE35" t="s">
        <v>346</v>
      </c>
      <c r="AF35" t="s">
        <v>347</v>
      </c>
      <c r="AG35" t="str">
        <f t="shared" si="6"/>
        <v>A679071</v>
      </c>
      <c r="AH35" t="str">
        <f>IFERROR(VLOOKUP(AG35,[1]AKT!$E$4:$G$350,3,FALSE),"")</f>
        <v>0942</v>
      </c>
    </row>
    <row r="36" spans="1:34">
      <c r="A36" s="116">
        <v>51</v>
      </c>
      <c r="B36" s="117" t="s">
        <v>259</v>
      </c>
      <c r="C36" s="117">
        <v>3111</v>
      </c>
      <c r="D36" s="117" t="s">
        <v>241</v>
      </c>
      <c r="E36" s="119"/>
      <c r="F36" s="117" t="s">
        <v>3850</v>
      </c>
      <c r="G36" s="117" t="s">
        <v>3850</v>
      </c>
      <c r="H36" s="120">
        <v>21246</v>
      </c>
      <c r="I36" s="120">
        <v>0</v>
      </c>
      <c r="J36" s="120">
        <v>21246</v>
      </c>
      <c r="K36" s="118" t="s">
        <v>601</v>
      </c>
      <c r="L36" s="121" t="s">
        <v>3855</v>
      </c>
      <c r="M36" s="121">
        <v>46660</v>
      </c>
      <c r="N36" s="122" t="s">
        <v>3856</v>
      </c>
      <c r="O36" s="122" t="s">
        <v>3857</v>
      </c>
      <c r="P36" s="123"/>
      <c r="Q36" t="e">
        <f>IF(C36="","",'[1]OPĆI DIO'!#REF!)</f>
        <v>#REF!</v>
      </c>
      <c r="R36" t="str">
        <f t="shared" si="0"/>
        <v>311</v>
      </c>
      <c r="S36" t="str">
        <f t="shared" si="1"/>
        <v>31</v>
      </c>
      <c r="T36" t="str">
        <f t="shared" si="2"/>
        <v/>
      </c>
      <c r="U36" t="str">
        <f t="shared" si="3"/>
        <v>3</v>
      </c>
      <c r="Y36">
        <v>3295</v>
      </c>
      <c r="Z36" t="s">
        <v>348</v>
      </c>
      <c r="AB36" t="str">
        <f t="shared" si="4"/>
        <v>32</v>
      </c>
      <c r="AC36" t="str">
        <f t="shared" si="5"/>
        <v>329</v>
      </c>
      <c r="AE36" t="s">
        <v>267</v>
      </c>
      <c r="AF36" t="s">
        <v>349</v>
      </c>
      <c r="AG36" t="str">
        <f t="shared" si="6"/>
        <v>A679071</v>
      </c>
      <c r="AH36" t="str">
        <f>IFERROR(VLOOKUP(AG36,[1]AKT!$E$4:$G$350,3,FALSE),"")</f>
        <v>0942</v>
      </c>
    </row>
    <row r="37" spans="1:34">
      <c r="A37" s="116">
        <v>51</v>
      </c>
      <c r="B37" s="117" t="s">
        <v>259</v>
      </c>
      <c r="C37" s="118">
        <v>3132</v>
      </c>
      <c r="D37" s="117" t="s">
        <v>256</v>
      </c>
      <c r="E37" s="119"/>
      <c r="F37" s="117" t="s">
        <v>3850</v>
      </c>
      <c r="G37" s="117" t="s">
        <v>3850</v>
      </c>
      <c r="H37" s="120">
        <v>3506</v>
      </c>
      <c r="I37" s="120">
        <v>0</v>
      </c>
      <c r="J37" s="120">
        <v>3506</v>
      </c>
      <c r="K37" s="118" t="s">
        <v>601</v>
      </c>
      <c r="L37" s="121" t="s">
        <v>3855</v>
      </c>
      <c r="M37" s="121" t="s">
        <v>3858</v>
      </c>
      <c r="N37" s="122" t="s">
        <v>3856</v>
      </c>
      <c r="O37" s="122" t="s">
        <v>3857</v>
      </c>
      <c r="P37" s="123"/>
      <c r="Q37" t="e">
        <f>IF(C37="","",'[1]OPĆI DIO'!#REF!)</f>
        <v>#REF!</v>
      </c>
      <c r="R37" t="str">
        <f t="shared" si="0"/>
        <v>313</v>
      </c>
      <c r="S37" t="str">
        <f t="shared" si="1"/>
        <v>31</v>
      </c>
      <c r="T37" t="str">
        <f t="shared" si="2"/>
        <v/>
      </c>
      <c r="U37" t="str">
        <f t="shared" si="3"/>
        <v>3</v>
      </c>
      <c r="Y37">
        <v>3296</v>
      </c>
      <c r="Z37" t="s">
        <v>350</v>
      </c>
      <c r="AB37" t="str">
        <f t="shared" si="4"/>
        <v>32</v>
      </c>
      <c r="AC37" t="str">
        <f t="shared" si="5"/>
        <v>329</v>
      </c>
      <c r="AE37" t="s">
        <v>351</v>
      </c>
      <c r="AF37" t="s">
        <v>352</v>
      </c>
      <c r="AG37" t="str">
        <f t="shared" si="6"/>
        <v>A679071</v>
      </c>
      <c r="AH37" t="str">
        <f>IFERROR(VLOOKUP(AG37,[1]AKT!$E$4:$G$350,3,FALSE),"")</f>
        <v>0942</v>
      </c>
    </row>
    <row r="38" spans="1:34">
      <c r="A38" s="116">
        <v>51</v>
      </c>
      <c r="B38" s="117" t="s">
        <v>259</v>
      </c>
      <c r="C38" s="118">
        <v>3212</v>
      </c>
      <c r="D38" s="117" t="s">
        <v>264</v>
      </c>
      <c r="E38" s="119"/>
      <c r="F38" s="117" t="s">
        <v>3850</v>
      </c>
      <c r="G38" s="117" t="s">
        <v>3850</v>
      </c>
      <c r="H38" s="120">
        <v>1449</v>
      </c>
      <c r="I38" s="120">
        <v>0</v>
      </c>
      <c r="J38" s="120">
        <v>1449</v>
      </c>
      <c r="K38" s="118" t="s">
        <v>601</v>
      </c>
      <c r="L38" s="121" t="s">
        <v>3855</v>
      </c>
      <c r="M38" s="121" t="s">
        <v>3858</v>
      </c>
      <c r="N38" s="122" t="s">
        <v>3856</v>
      </c>
      <c r="O38" s="122" t="s">
        <v>3857</v>
      </c>
      <c r="P38" s="123"/>
      <c r="Q38" t="e">
        <f>IF(C38="","",'[1]OPĆI DIO'!#REF!)</f>
        <v>#REF!</v>
      </c>
      <c r="R38" t="str">
        <f t="shared" si="0"/>
        <v>321</v>
      </c>
      <c r="S38" t="str">
        <f t="shared" si="1"/>
        <v>32</v>
      </c>
      <c r="T38" t="str">
        <f t="shared" si="2"/>
        <v/>
      </c>
      <c r="U38" t="str">
        <f t="shared" si="3"/>
        <v>3</v>
      </c>
      <c r="Y38">
        <v>3299</v>
      </c>
      <c r="Z38" t="s">
        <v>353</v>
      </c>
      <c r="AB38" t="str">
        <f t="shared" si="4"/>
        <v>32</v>
      </c>
      <c r="AC38" t="str">
        <f t="shared" si="5"/>
        <v>329</v>
      </c>
      <c r="AE38" t="s">
        <v>354</v>
      </c>
      <c r="AF38" t="s">
        <v>355</v>
      </c>
      <c r="AG38" t="str">
        <f t="shared" si="6"/>
        <v>A679071</v>
      </c>
      <c r="AH38" t="str">
        <f>IFERROR(VLOOKUP(AG38,[1]AKT!$E$4:$G$350,3,FALSE),"")</f>
        <v>0942</v>
      </c>
    </row>
    <row r="39" spans="1:34">
      <c r="A39" s="116">
        <v>51</v>
      </c>
      <c r="B39" s="117" t="s">
        <v>259</v>
      </c>
      <c r="C39" s="118">
        <v>3111</v>
      </c>
      <c r="D39" s="117" t="s">
        <v>241</v>
      </c>
      <c r="E39" s="119"/>
      <c r="F39" s="117" t="s">
        <v>3850</v>
      </c>
      <c r="G39" s="117" t="s">
        <v>3850</v>
      </c>
      <c r="H39" s="120">
        <v>10000</v>
      </c>
      <c r="I39" s="120">
        <v>0</v>
      </c>
      <c r="J39" s="120">
        <v>10000</v>
      </c>
      <c r="K39" s="118" t="s">
        <v>3857</v>
      </c>
      <c r="L39" s="121">
        <v>45200</v>
      </c>
      <c r="M39" s="121" t="s">
        <v>3859</v>
      </c>
      <c r="N39" s="122" t="s">
        <v>3860</v>
      </c>
      <c r="O39" s="122" t="s">
        <v>3861</v>
      </c>
      <c r="P39" s="123"/>
      <c r="Q39" t="e">
        <f>IF(C39="","",'[1]OPĆI DIO'!#REF!)</f>
        <v>#REF!</v>
      </c>
      <c r="R39" t="str">
        <f t="shared" si="0"/>
        <v>311</v>
      </c>
      <c r="S39" t="str">
        <f t="shared" si="1"/>
        <v>31</v>
      </c>
      <c r="T39" t="str">
        <f t="shared" si="2"/>
        <v/>
      </c>
      <c r="U39" t="str">
        <f t="shared" si="3"/>
        <v>3</v>
      </c>
      <c r="Y39">
        <v>3411</v>
      </c>
      <c r="Z39" t="s">
        <v>356</v>
      </c>
      <c r="AB39" t="str">
        <f t="shared" si="4"/>
        <v>34</v>
      </c>
      <c r="AC39" t="str">
        <f t="shared" si="5"/>
        <v>341</v>
      </c>
      <c r="AE39" t="s">
        <v>357</v>
      </c>
      <c r="AF39" t="s">
        <v>358</v>
      </c>
      <c r="AG39" t="str">
        <f t="shared" si="6"/>
        <v>A679071</v>
      </c>
      <c r="AH39" t="str">
        <f>IFERROR(VLOOKUP(AG39,[1]AKT!$E$4:$G$350,3,FALSE),"")</f>
        <v>0942</v>
      </c>
    </row>
    <row r="40" spans="1:34">
      <c r="A40" s="116">
        <v>51</v>
      </c>
      <c r="B40" s="117" t="s">
        <v>259</v>
      </c>
      <c r="C40" s="118">
        <v>3211</v>
      </c>
      <c r="D40" s="117" t="s">
        <v>260</v>
      </c>
      <c r="E40" s="119"/>
      <c r="F40" s="117" t="s">
        <v>3850</v>
      </c>
      <c r="G40" s="117" t="s">
        <v>3850</v>
      </c>
      <c r="H40" s="120">
        <v>30000</v>
      </c>
      <c r="I40" s="120">
        <v>0</v>
      </c>
      <c r="J40" s="120">
        <v>30000</v>
      </c>
      <c r="K40" s="118" t="s">
        <v>3857</v>
      </c>
      <c r="L40" s="121" t="s">
        <v>3862</v>
      </c>
      <c r="M40" s="121" t="s">
        <v>3859</v>
      </c>
      <c r="N40" s="122" t="s">
        <v>3860</v>
      </c>
      <c r="O40" s="122" t="s">
        <v>3861</v>
      </c>
      <c r="P40" s="123"/>
      <c r="Q40" t="e">
        <f>IF(C40="","",'[1]OPĆI DIO'!#REF!)</f>
        <v>#REF!</v>
      </c>
      <c r="R40" t="str">
        <f t="shared" si="0"/>
        <v>321</v>
      </c>
      <c r="S40" t="str">
        <f t="shared" si="1"/>
        <v>32</v>
      </c>
      <c r="T40" t="str">
        <f t="shared" si="2"/>
        <v/>
      </c>
      <c r="U40" t="str">
        <f t="shared" si="3"/>
        <v>3</v>
      </c>
      <c r="Y40">
        <v>3422</v>
      </c>
      <c r="Z40" t="s">
        <v>359</v>
      </c>
      <c r="AB40" t="str">
        <f t="shared" si="4"/>
        <v>34</v>
      </c>
      <c r="AC40" t="str">
        <f t="shared" si="5"/>
        <v>342</v>
      </c>
      <c r="AE40" t="s">
        <v>360</v>
      </c>
      <c r="AF40" t="s">
        <v>361</v>
      </c>
      <c r="AG40" t="str">
        <f t="shared" si="6"/>
        <v>A679071</v>
      </c>
      <c r="AH40" t="str">
        <f>IFERROR(VLOOKUP(AG40,[1]AKT!$E$4:$G$350,3,FALSE),"")</f>
        <v>0942</v>
      </c>
    </row>
    <row r="41" spans="1:34">
      <c r="A41" s="116">
        <v>51</v>
      </c>
      <c r="B41" s="117" t="s">
        <v>259</v>
      </c>
      <c r="C41" s="118">
        <v>3693</v>
      </c>
      <c r="D41" s="117" t="s">
        <v>415</v>
      </c>
      <c r="E41" s="119"/>
      <c r="F41" s="117" t="s">
        <v>3850</v>
      </c>
      <c r="G41" s="117" t="s">
        <v>3850</v>
      </c>
      <c r="H41" s="120">
        <v>19097</v>
      </c>
      <c r="I41" s="120">
        <v>0</v>
      </c>
      <c r="J41" s="120">
        <v>19097</v>
      </c>
      <c r="K41" s="118" t="s">
        <v>3863</v>
      </c>
      <c r="L41" s="121" t="s">
        <v>3864</v>
      </c>
      <c r="M41" s="121" t="s">
        <v>3865</v>
      </c>
      <c r="N41" s="122" t="s">
        <v>3866</v>
      </c>
      <c r="O41" s="122" t="s">
        <v>3863</v>
      </c>
      <c r="P41" s="123" t="s">
        <v>3867</v>
      </c>
      <c r="Q41" t="e">
        <f>IF(C41="","",'[1]OPĆI DIO'!#REF!)</f>
        <v>#REF!</v>
      </c>
      <c r="R41" t="str">
        <f t="shared" si="0"/>
        <v>369</v>
      </c>
      <c r="S41" t="str">
        <f t="shared" si="1"/>
        <v>36</v>
      </c>
      <c r="T41" t="str">
        <f t="shared" si="2"/>
        <v/>
      </c>
      <c r="U41" t="str">
        <f t="shared" si="3"/>
        <v>3</v>
      </c>
      <c r="Y41">
        <v>3423</v>
      </c>
      <c r="Z41" t="s">
        <v>359</v>
      </c>
      <c r="AB41" t="str">
        <f t="shared" si="4"/>
        <v>34</v>
      </c>
      <c r="AC41" t="str">
        <f t="shared" si="5"/>
        <v>342</v>
      </c>
      <c r="AE41" t="s">
        <v>362</v>
      </c>
      <c r="AF41" t="s">
        <v>363</v>
      </c>
      <c r="AG41" t="str">
        <f t="shared" si="6"/>
        <v>A679071</v>
      </c>
      <c r="AH41" t="str">
        <f>IFERROR(VLOOKUP(AG41,[1]AKT!$E$4:$G$350,3,FALSE),"")</f>
        <v>0942</v>
      </c>
    </row>
    <row r="42" spans="1:34">
      <c r="A42" s="116">
        <v>51</v>
      </c>
      <c r="B42" s="117" t="s">
        <v>259</v>
      </c>
      <c r="C42" s="118">
        <v>3531</v>
      </c>
      <c r="D42" s="117" t="s">
        <v>388</v>
      </c>
      <c r="E42" s="119"/>
      <c r="F42" s="117" t="s">
        <v>3850</v>
      </c>
      <c r="G42" s="117" t="s">
        <v>3850</v>
      </c>
      <c r="H42" s="120">
        <v>1934</v>
      </c>
      <c r="I42" s="120">
        <v>0</v>
      </c>
      <c r="J42" s="120">
        <v>1934</v>
      </c>
      <c r="K42" s="118" t="s">
        <v>3863</v>
      </c>
      <c r="L42" s="121" t="s">
        <v>3864</v>
      </c>
      <c r="M42" s="121" t="s">
        <v>3865</v>
      </c>
      <c r="N42" s="122" t="s">
        <v>3866</v>
      </c>
      <c r="O42" s="122" t="s">
        <v>3863</v>
      </c>
      <c r="P42" s="123"/>
      <c r="Q42" t="e">
        <f>IF(C42="","",'[1]OPĆI DIO'!#REF!)</f>
        <v>#REF!</v>
      </c>
      <c r="R42" t="str">
        <f t="shared" si="0"/>
        <v>353</v>
      </c>
      <c r="S42" t="str">
        <f t="shared" si="1"/>
        <v>35</v>
      </c>
      <c r="T42" t="str">
        <f t="shared" si="2"/>
        <v/>
      </c>
      <c r="U42" t="str">
        <f t="shared" si="3"/>
        <v>3</v>
      </c>
      <c r="Y42">
        <v>3427</v>
      </c>
      <c r="Z42" t="s">
        <v>364</v>
      </c>
      <c r="AB42" t="str">
        <f t="shared" si="4"/>
        <v>34</v>
      </c>
      <c r="AC42" t="str">
        <f t="shared" si="5"/>
        <v>342</v>
      </c>
      <c r="AE42" t="s">
        <v>365</v>
      </c>
      <c r="AF42" t="s">
        <v>366</v>
      </c>
      <c r="AG42" t="str">
        <f t="shared" si="6"/>
        <v>A679071</v>
      </c>
      <c r="AH42" t="str">
        <f>IFERROR(VLOOKUP(AG42,[1]AKT!$E$4:$G$350,3,FALSE),"")</f>
        <v>0942</v>
      </c>
    </row>
    <row r="43" spans="1:34">
      <c r="A43" s="116">
        <v>51</v>
      </c>
      <c r="B43" s="117" t="s">
        <v>259</v>
      </c>
      <c r="C43" s="118">
        <v>3237</v>
      </c>
      <c r="D43" s="117" t="s">
        <v>321</v>
      </c>
      <c r="E43" s="119"/>
      <c r="F43" s="117" t="s">
        <v>3850</v>
      </c>
      <c r="G43" s="117" t="s">
        <v>3850</v>
      </c>
      <c r="H43" s="120">
        <v>23528</v>
      </c>
      <c r="I43" s="120">
        <v>0</v>
      </c>
      <c r="J43" s="120">
        <v>23528</v>
      </c>
      <c r="K43" s="118" t="s">
        <v>3863</v>
      </c>
      <c r="L43" s="121" t="s">
        <v>3864</v>
      </c>
      <c r="M43" s="121" t="s">
        <v>3865</v>
      </c>
      <c r="N43" s="122" t="s">
        <v>3866</v>
      </c>
      <c r="O43" s="122" t="s">
        <v>3863</v>
      </c>
      <c r="P43" s="123"/>
      <c r="Q43" t="e">
        <f>IF(C43="","",'[1]OPĆI DIO'!#REF!)</f>
        <v>#REF!</v>
      </c>
      <c r="R43" t="str">
        <f t="shared" si="0"/>
        <v>323</v>
      </c>
      <c r="S43" t="str">
        <f t="shared" si="1"/>
        <v>32</v>
      </c>
      <c r="T43" t="str">
        <f t="shared" si="2"/>
        <v/>
      </c>
      <c r="U43" t="str">
        <f t="shared" si="3"/>
        <v>3</v>
      </c>
      <c r="Y43">
        <v>3431</v>
      </c>
      <c r="Z43" t="s">
        <v>367</v>
      </c>
      <c r="AB43" t="str">
        <f t="shared" si="4"/>
        <v>34</v>
      </c>
      <c r="AC43" t="str">
        <f t="shared" si="5"/>
        <v>343</v>
      </c>
      <c r="AE43" t="s">
        <v>368</v>
      </c>
      <c r="AF43" t="s">
        <v>369</v>
      </c>
      <c r="AG43" t="str">
        <f t="shared" si="6"/>
        <v>A679071</v>
      </c>
      <c r="AH43" t="str">
        <f>IFERROR(VLOOKUP(AG43,[1]AKT!$E$4:$G$350,3,FALSE),"")</f>
        <v>0942</v>
      </c>
    </row>
    <row r="44" spans="1:34">
      <c r="A44" s="116">
        <v>581</v>
      </c>
      <c r="B44" s="117" t="s">
        <v>288</v>
      </c>
      <c r="C44" s="118">
        <v>3693</v>
      </c>
      <c r="D44" s="117" t="s">
        <v>415</v>
      </c>
      <c r="E44" s="119" t="s">
        <v>3728</v>
      </c>
      <c r="F44" s="117" t="s">
        <v>3729</v>
      </c>
      <c r="G44" s="117" t="s">
        <v>3840</v>
      </c>
      <c r="H44" s="120">
        <v>116675</v>
      </c>
      <c r="I44" s="120">
        <v>0</v>
      </c>
      <c r="J44" s="120">
        <v>116675</v>
      </c>
      <c r="K44" s="118" t="s">
        <v>3868</v>
      </c>
      <c r="L44" s="121" t="s">
        <v>3869</v>
      </c>
      <c r="M44" s="121">
        <v>46203</v>
      </c>
      <c r="N44" s="122" t="s">
        <v>3870</v>
      </c>
      <c r="O44" s="122" t="s">
        <v>3871</v>
      </c>
      <c r="P44" s="123" t="s">
        <v>3872</v>
      </c>
      <c r="Q44" t="e">
        <f>IF(C44="","",'[1]OPĆI DIO'!#REF!)</f>
        <v>#REF!</v>
      </c>
      <c r="R44" t="str">
        <f t="shared" si="0"/>
        <v>369</v>
      </c>
      <c r="S44" t="str">
        <f t="shared" si="1"/>
        <v>36</v>
      </c>
      <c r="T44" t="str">
        <f t="shared" si="2"/>
        <v>94</v>
      </c>
      <c r="U44" t="str">
        <f t="shared" si="3"/>
        <v>3</v>
      </c>
      <c r="Y44">
        <v>3432</v>
      </c>
      <c r="Z44" t="s">
        <v>370</v>
      </c>
      <c r="AB44" t="str">
        <f t="shared" si="4"/>
        <v>34</v>
      </c>
      <c r="AC44" t="str">
        <f t="shared" si="5"/>
        <v>343</v>
      </c>
      <c r="AE44" t="s">
        <v>371</v>
      </c>
      <c r="AF44" t="s">
        <v>372</v>
      </c>
      <c r="AG44" t="str">
        <f t="shared" si="6"/>
        <v>A679071</v>
      </c>
      <c r="AH44" t="str">
        <f>IFERROR(VLOOKUP(AG44,[1]AKT!$E$4:$G$350,3,FALSE),"")</f>
        <v>0942</v>
      </c>
    </row>
    <row r="45" spans="1:34">
      <c r="A45" s="116">
        <v>581</v>
      </c>
      <c r="B45" s="117" t="s">
        <v>288</v>
      </c>
      <c r="C45" s="118">
        <v>3694</v>
      </c>
      <c r="D45" s="117" t="s">
        <v>418</v>
      </c>
      <c r="E45" s="119" t="s">
        <v>3728</v>
      </c>
      <c r="F45" s="117" t="s">
        <v>3729</v>
      </c>
      <c r="G45" s="117" t="s">
        <v>3840</v>
      </c>
      <c r="H45" s="120">
        <v>16200</v>
      </c>
      <c r="I45" s="120">
        <v>0</v>
      </c>
      <c r="J45" s="120">
        <v>16200</v>
      </c>
      <c r="K45" s="118" t="s">
        <v>3868</v>
      </c>
      <c r="L45" s="121" t="s">
        <v>3869</v>
      </c>
      <c r="M45" s="121">
        <v>46204</v>
      </c>
      <c r="N45" s="122" t="s">
        <v>3870</v>
      </c>
      <c r="O45" s="122"/>
      <c r="P45" s="123" t="s">
        <v>3872</v>
      </c>
      <c r="Q45" t="e">
        <f>IF(C45="","",'[1]OPĆI DIO'!#REF!)</f>
        <v>#REF!</v>
      </c>
      <c r="R45" t="str">
        <f t="shared" si="0"/>
        <v>369</v>
      </c>
      <c r="S45" t="str">
        <f t="shared" si="1"/>
        <v>36</v>
      </c>
      <c r="T45" t="str">
        <f t="shared" si="2"/>
        <v>94</v>
      </c>
      <c r="U45" t="str">
        <f t="shared" si="3"/>
        <v>3</v>
      </c>
      <c r="Y45">
        <v>3433</v>
      </c>
      <c r="Z45" t="s">
        <v>373</v>
      </c>
      <c r="AB45" t="str">
        <f t="shared" si="4"/>
        <v>34</v>
      </c>
      <c r="AC45" t="str">
        <f t="shared" si="5"/>
        <v>343</v>
      </c>
      <c r="AE45" t="s">
        <v>374</v>
      </c>
      <c r="AF45" t="s">
        <v>375</v>
      </c>
      <c r="AG45" t="str">
        <f t="shared" si="6"/>
        <v>A679071</v>
      </c>
      <c r="AH45" t="str">
        <f>IFERROR(VLOOKUP(AG45,[1]AKT!$E$4:$G$350,3,FALSE),"")</f>
        <v>0942</v>
      </c>
    </row>
    <row r="46" spans="1:34">
      <c r="A46" s="116">
        <v>581</v>
      </c>
      <c r="B46" s="117" t="s">
        <v>288</v>
      </c>
      <c r="C46" s="118">
        <v>3693</v>
      </c>
      <c r="D46" s="117" t="s">
        <v>415</v>
      </c>
      <c r="E46" s="119" t="s">
        <v>3728</v>
      </c>
      <c r="F46" s="117" t="s">
        <v>3729</v>
      </c>
      <c r="G46" s="117" t="s">
        <v>3840</v>
      </c>
      <c r="H46" s="120">
        <v>25505</v>
      </c>
      <c r="I46" s="120">
        <v>0</v>
      </c>
      <c r="J46" s="120">
        <v>25505</v>
      </c>
      <c r="K46" s="118" t="s">
        <v>3868</v>
      </c>
      <c r="L46" s="121" t="s">
        <v>3869</v>
      </c>
      <c r="M46" s="121">
        <v>46205</v>
      </c>
      <c r="N46" s="122" t="s">
        <v>3870</v>
      </c>
      <c r="O46" s="122"/>
      <c r="P46" s="123" t="s">
        <v>3873</v>
      </c>
      <c r="Q46" t="e">
        <f>IF(C46="","",'[1]OPĆI DIO'!#REF!)</f>
        <v>#REF!</v>
      </c>
      <c r="R46" t="str">
        <f t="shared" si="0"/>
        <v>369</v>
      </c>
      <c r="S46" t="str">
        <f t="shared" si="1"/>
        <v>36</v>
      </c>
      <c r="T46" t="str">
        <f t="shared" si="2"/>
        <v>94</v>
      </c>
      <c r="U46" t="str">
        <f t="shared" si="3"/>
        <v>3</v>
      </c>
      <c r="Y46">
        <v>3434</v>
      </c>
      <c r="Z46" t="s">
        <v>376</v>
      </c>
      <c r="AB46" t="str">
        <f t="shared" si="4"/>
        <v>34</v>
      </c>
      <c r="AC46" t="str">
        <f t="shared" si="5"/>
        <v>343</v>
      </c>
      <c r="AE46" t="s">
        <v>377</v>
      </c>
      <c r="AF46" t="s">
        <v>378</v>
      </c>
      <c r="AG46" t="str">
        <f t="shared" si="6"/>
        <v>A679071</v>
      </c>
      <c r="AH46" t="str">
        <f>IFERROR(VLOOKUP(AG46,[1]AKT!$E$4:$G$350,3,FALSE),"")</f>
        <v>0942</v>
      </c>
    </row>
    <row r="47" spans="1:34">
      <c r="A47" s="116">
        <v>581</v>
      </c>
      <c r="B47" s="117" t="s">
        <v>288</v>
      </c>
      <c r="C47" s="118">
        <v>3531</v>
      </c>
      <c r="D47" s="117" t="s">
        <v>388</v>
      </c>
      <c r="E47" s="119" t="s">
        <v>3728</v>
      </c>
      <c r="F47" s="117" t="s">
        <v>3729</v>
      </c>
      <c r="G47" s="117" t="s">
        <v>3840</v>
      </c>
      <c r="H47" s="120">
        <v>182225</v>
      </c>
      <c r="I47" s="120">
        <v>0</v>
      </c>
      <c r="J47" s="120">
        <v>182225</v>
      </c>
      <c r="K47" s="118" t="s">
        <v>3868</v>
      </c>
      <c r="L47" s="121" t="s">
        <v>3869</v>
      </c>
      <c r="M47" s="121">
        <v>46206</v>
      </c>
      <c r="N47" s="122" t="s">
        <v>3870</v>
      </c>
      <c r="O47" s="122" t="s">
        <v>3874</v>
      </c>
      <c r="P47" s="123"/>
      <c r="Q47" t="e">
        <f>IF(C47="","",'[1]OPĆI DIO'!#REF!)</f>
        <v>#REF!</v>
      </c>
      <c r="R47" t="str">
        <f t="shared" si="0"/>
        <v>353</v>
      </c>
      <c r="S47" t="str">
        <f t="shared" si="1"/>
        <v>35</v>
      </c>
      <c r="T47" t="str">
        <f t="shared" si="2"/>
        <v>94</v>
      </c>
      <c r="U47" t="str">
        <f t="shared" si="3"/>
        <v>3</v>
      </c>
      <c r="Y47">
        <v>3511</v>
      </c>
      <c r="Z47" t="s">
        <v>379</v>
      </c>
      <c r="AB47" t="str">
        <f t="shared" si="4"/>
        <v>35</v>
      </c>
      <c r="AC47" t="str">
        <f t="shared" si="5"/>
        <v>351</v>
      </c>
      <c r="AE47" t="s">
        <v>380</v>
      </c>
      <c r="AF47" t="s">
        <v>381</v>
      </c>
      <c r="AG47" t="str">
        <f t="shared" si="6"/>
        <v>A679071</v>
      </c>
      <c r="AH47" t="str">
        <f>IFERROR(VLOOKUP(AG47,[1]AKT!$E$4:$G$350,3,FALSE),"")</f>
        <v>0942</v>
      </c>
    </row>
    <row r="48" spans="1:34">
      <c r="A48" s="116">
        <v>581</v>
      </c>
      <c r="B48" s="117" t="s">
        <v>288</v>
      </c>
      <c r="C48" s="118">
        <v>4227</v>
      </c>
      <c r="D48" s="117" t="s">
        <v>530</v>
      </c>
      <c r="E48" s="119" t="s">
        <v>3728</v>
      </c>
      <c r="F48" s="117" t="s">
        <v>3729</v>
      </c>
      <c r="G48" s="117" t="s">
        <v>3840</v>
      </c>
      <c r="H48" s="120">
        <v>130067</v>
      </c>
      <c r="I48" s="120">
        <v>0</v>
      </c>
      <c r="J48" s="120">
        <v>130067</v>
      </c>
      <c r="K48" s="118" t="s">
        <v>3868</v>
      </c>
      <c r="L48" s="121" t="s">
        <v>3869</v>
      </c>
      <c r="M48" s="121">
        <v>46207</v>
      </c>
      <c r="N48" s="122" t="s">
        <v>3870</v>
      </c>
      <c r="O48" s="122" t="s">
        <v>3874</v>
      </c>
      <c r="P48" s="123"/>
      <c r="Q48" t="e">
        <f>IF(C48="","",'[1]OPĆI DIO'!#REF!)</f>
        <v>#REF!</v>
      </c>
      <c r="R48" t="str">
        <f t="shared" si="0"/>
        <v>422</v>
      </c>
      <c r="S48" t="str">
        <f t="shared" si="1"/>
        <v>42</v>
      </c>
      <c r="T48" t="str">
        <f t="shared" si="2"/>
        <v>94</v>
      </c>
      <c r="U48" t="str">
        <f t="shared" si="3"/>
        <v>4</v>
      </c>
      <c r="Y48">
        <v>3512</v>
      </c>
      <c r="Z48" t="s">
        <v>382</v>
      </c>
      <c r="AB48" t="str">
        <f t="shared" si="4"/>
        <v>35</v>
      </c>
      <c r="AC48" t="str">
        <f t="shared" si="5"/>
        <v>351</v>
      </c>
      <c r="AE48" t="s">
        <v>383</v>
      </c>
      <c r="AF48" t="s">
        <v>384</v>
      </c>
      <c r="AG48" t="str">
        <f t="shared" si="6"/>
        <v>A679071</v>
      </c>
      <c r="AH48" t="str">
        <f>IFERROR(VLOOKUP(AG48,[1]AKT!$E$4:$G$350,3,FALSE),"")</f>
        <v>0942</v>
      </c>
    </row>
    <row r="49" spans="1:34">
      <c r="A49" s="116">
        <v>581</v>
      </c>
      <c r="B49" s="117" t="s">
        <v>288</v>
      </c>
      <c r="C49" s="118">
        <v>3111</v>
      </c>
      <c r="D49" s="117" t="s">
        <v>241</v>
      </c>
      <c r="E49" s="119" t="s">
        <v>3728</v>
      </c>
      <c r="F49" s="117" t="s">
        <v>3729</v>
      </c>
      <c r="G49" s="117" t="s">
        <v>3840</v>
      </c>
      <c r="H49" s="120">
        <v>50000</v>
      </c>
      <c r="I49" s="120">
        <v>0</v>
      </c>
      <c r="J49" s="120">
        <v>50000</v>
      </c>
      <c r="K49" s="118" t="s">
        <v>3868</v>
      </c>
      <c r="L49" s="121" t="s">
        <v>3869</v>
      </c>
      <c r="M49" s="121">
        <v>46208</v>
      </c>
      <c r="N49" s="122" t="s">
        <v>3870</v>
      </c>
      <c r="O49" s="122" t="s">
        <v>3874</v>
      </c>
      <c r="P49" s="123"/>
      <c r="Q49" t="e">
        <f>IF(C49="","",'[1]OPĆI DIO'!#REF!)</f>
        <v>#REF!</v>
      </c>
      <c r="R49" t="str">
        <f t="shared" si="0"/>
        <v>311</v>
      </c>
      <c r="S49" t="str">
        <f t="shared" si="1"/>
        <v>31</v>
      </c>
      <c r="T49" t="str">
        <f t="shared" si="2"/>
        <v>94</v>
      </c>
      <c r="U49" t="str">
        <f t="shared" si="3"/>
        <v>3</v>
      </c>
      <c r="Y49">
        <v>3522</v>
      </c>
      <c r="Z49" t="s">
        <v>385</v>
      </c>
      <c r="AB49" t="str">
        <f t="shared" si="4"/>
        <v>35</v>
      </c>
      <c r="AC49" t="str">
        <f t="shared" si="5"/>
        <v>352</v>
      </c>
      <c r="AE49" t="s">
        <v>386</v>
      </c>
      <c r="AF49" t="s">
        <v>387</v>
      </c>
      <c r="AG49" t="str">
        <f t="shared" si="6"/>
        <v>A679071</v>
      </c>
      <c r="AH49" t="str">
        <f>IFERROR(VLOOKUP(AG49,[1]AKT!$E$4:$G$350,3,FALSE),"")</f>
        <v>0942</v>
      </c>
    </row>
    <row r="50" spans="1:34">
      <c r="A50" s="116">
        <v>581</v>
      </c>
      <c r="B50" s="117" t="s">
        <v>288</v>
      </c>
      <c r="C50" s="118">
        <v>3237</v>
      </c>
      <c r="D50" s="117" t="s">
        <v>321</v>
      </c>
      <c r="E50" s="119" t="s">
        <v>3728</v>
      </c>
      <c r="F50" s="117" t="s">
        <v>3729</v>
      </c>
      <c r="G50" s="117" t="s">
        <v>3840</v>
      </c>
      <c r="H50" s="120">
        <v>50000</v>
      </c>
      <c r="I50" s="120">
        <v>0</v>
      </c>
      <c r="J50" s="120">
        <v>50000</v>
      </c>
      <c r="K50" s="118" t="s">
        <v>3868</v>
      </c>
      <c r="L50" s="121" t="s">
        <v>3869</v>
      </c>
      <c r="M50" s="121">
        <v>46209</v>
      </c>
      <c r="N50" s="122" t="s">
        <v>3870</v>
      </c>
      <c r="O50" s="122" t="s">
        <v>3874</v>
      </c>
      <c r="P50" s="123"/>
      <c r="Q50" t="e">
        <f>IF(C50="","",'[1]OPĆI DIO'!#REF!)</f>
        <v>#REF!</v>
      </c>
      <c r="R50" t="str">
        <f t="shared" si="0"/>
        <v>323</v>
      </c>
      <c r="S50" t="str">
        <f t="shared" si="1"/>
        <v>32</v>
      </c>
      <c r="T50" t="str">
        <f t="shared" si="2"/>
        <v>94</v>
      </c>
      <c r="U50" t="str">
        <f t="shared" si="3"/>
        <v>3</v>
      </c>
      <c r="Y50">
        <v>3531</v>
      </c>
      <c r="Z50" t="s">
        <v>388</v>
      </c>
      <c r="AB50" t="str">
        <f t="shared" si="4"/>
        <v>35</v>
      </c>
      <c r="AC50" t="str">
        <f t="shared" si="5"/>
        <v>353</v>
      </c>
      <c r="AE50" t="s">
        <v>389</v>
      </c>
      <c r="AF50" t="s">
        <v>390</v>
      </c>
      <c r="AG50" t="str">
        <f t="shared" si="6"/>
        <v>A679071</v>
      </c>
      <c r="AH50" t="str">
        <f>IFERROR(VLOOKUP(AG50,[1]AKT!$E$4:$G$350,3,FALSE),"")</f>
        <v>0942</v>
      </c>
    </row>
    <row r="51" spans="1:34">
      <c r="A51" s="116">
        <v>581</v>
      </c>
      <c r="B51" s="117" t="s">
        <v>288</v>
      </c>
      <c r="C51" s="118">
        <v>3222</v>
      </c>
      <c r="D51" s="117" t="s">
        <v>281</v>
      </c>
      <c r="E51" s="119" t="s">
        <v>3728</v>
      </c>
      <c r="F51" s="117" t="s">
        <v>3729</v>
      </c>
      <c r="G51" s="117" t="s">
        <v>3840</v>
      </c>
      <c r="H51" s="120">
        <v>50000</v>
      </c>
      <c r="I51" s="120">
        <v>0</v>
      </c>
      <c r="J51" s="120">
        <v>50000</v>
      </c>
      <c r="K51" s="118" t="s">
        <v>3868</v>
      </c>
      <c r="L51" s="121" t="s">
        <v>3869</v>
      </c>
      <c r="M51" s="121">
        <v>46210</v>
      </c>
      <c r="N51" s="122" t="s">
        <v>3870</v>
      </c>
      <c r="O51" s="122" t="s">
        <v>3874</v>
      </c>
      <c r="P51" s="123"/>
      <c r="Q51" t="e">
        <f>IF(C51="","",'[1]OPĆI DIO'!#REF!)</f>
        <v>#REF!</v>
      </c>
      <c r="R51" t="str">
        <f t="shared" si="0"/>
        <v>322</v>
      </c>
      <c r="S51" t="str">
        <f t="shared" si="1"/>
        <v>32</v>
      </c>
      <c r="T51" t="str">
        <f t="shared" si="2"/>
        <v>94</v>
      </c>
      <c r="U51" t="str">
        <f t="shared" si="3"/>
        <v>3</v>
      </c>
      <c r="Y51">
        <v>3611</v>
      </c>
      <c r="Z51" t="s">
        <v>391</v>
      </c>
      <c r="AB51" t="str">
        <f t="shared" si="4"/>
        <v>36</v>
      </c>
      <c r="AC51" t="str">
        <f t="shared" si="5"/>
        <v>361</v>
      </c>
      <c r="AE51" t="s">
        <v>392</v>
      </c>
      <c r="AF51" t="s">
        <v>393</v>
      </c>
      <c r="AG51" t="str">
        <f t="shared" si="6"/>
        <v>A679071</v>
      </c>
      <c r="AH51" t="str">
        <f>IFERROR(VLOOKUP(AG51,[1]AKT!$E$4:$G$350,3,FALSE),"")</f>
        <v>0942</v>
      </c>
    </row>
    <row r="52" spans="1:34">
      <c r="A52" s="116">
        <v>31</v>
      </c>
      <c r="B52" s="117" t="s">
        <v>247</v>
      </c>
      <c r="C52" s="118">
        <v>4224</v>
      </c>
      <c r="D52" s="117" t="s">
        <v>523</v>
      </c>
      <c r="E52" s="119"/>
      <c r="F52" s="117" t="s">
        <v>3850</v>
      </c>
      <c r="G52" s="117" t="s">
        <v>3850</v>
      </c>
      <c r="H52" s="120">
        <v>0</v>
      </c>
      <c r="I52" s="120">
        <v>86847</v>
      </c>
      <c r="J52" s="120">
        <v>86847</v>
      </c>
      <c r="K52" s="118" t="s">
        <v>3875</v>
      </c>
      <c r="L52" s="121" t="s">
        <v>3876</v>
      </c>
      <c r="M52" s="121" t="s">
        <v>3877</v>
      </c>
      <c r="N52" s="122" t="s">
        <v>3878</v>
      </c>
      <c r="O52" s="122" t="s">
        <v>3879</v>
      </c>
      <c r="P52" s="123"/>
      <c r="Q52" t="e">
        <f>IF(C52="","",'[1]OPĆI DIO'!#REF!)</f>
        <v>#REF!</v>
      </c>
      <c r="R52" t="str">
        <f t="shared" si="0"/>
        <v>422</v>
      </c>
      <c r="S52" t="str">
        <f t="shared" si="1"/>
        <v>42</v>
      </c>
      <c r="T52" t="str">
        <f t="shared" si="2"/>
        <v/>
      </c>
      <c r="U52" t="str">
        <f t="shared" si="3"/>
        <v>4</v>
      </c>
      <c r="Y52">
        <v>3621</v>
      </c>
      <c r="Z52" t="s">
        <v>394</v>
      </c>
      <c r="AB52" t="str">
        <f t="shared" si="4"/>
        <v>36</v>
      </c>
      <c r="AC52" t="str">
        <f t="shared" si="5"/>
        <v>362</v>
      </c>
      <c r="AE52" t="s">
        <v>395</v>
      </c>
      <c r="AF52" t="s">
        <v>396</v>
      </c>
      <c r="AG52" t="str">
        <f t="shared" si="6"/>
        <v>A679071</v>
      </c>
      <c r="AH52" t="str">
        <f>IFERROR(VLOOKUP(AG52,[1]AKT!$E$4:$G$350,3,FALSE),"")</f>
        <v>0942</v>
      </c>
    </row>
    <row r="53" spans="1:34">
      <c r="A53" s="116">
        <v>52</v>
      </c>
      <c r="B53" s="117" t="s">
        <v>263</v>
      </c>
      <c r="C53" s="118">
        <v>3611</v>
      </c>
      <c r="D53" s="117" t="s">
        <v>391</v>
      </c>
      <c r="E53" s="119"/>
      <c r="F53" s="117" t="s">
        <v>3850</v>
      </c>
      <c r="G53" s="117" t="s">
        <v>3850</v>
      </c>
      <c r="H53" s="120">
        <v>0</v>
      </c>
      <c r="I53" s="120">
        <v>245820</v>
      </c>
      <c r="J53" s="120">
        <v>245820</v>
      </c>
      <c r="K53" s="118" t="s">
        <v>3875</v>
      </c>
      <c r="L53" s="121" t="s">
        <v>3876</v>
      </c>
      <c r="M53" s="121" t="s">
        <v>3877</v>
      </c>
      <c r="N53" s="122" t="s">
        <v>3878</v>
      </c>
      <c r="O53" s="122" t="s">
        <v>3879</v>
      </c>
      <c r="P53" s="123"/>
      <c r="Q53" t="e">
        <f>IF(C53="","",'[1]OPĆI DIO'!#REF!)</f>
        <v>#REF!</v>
      </c>
      <c r="R53" t="str">
        <f t="shared" si="0"/>
        <v>361</v>
      </c>
      <c r="S53" t="str">
        <f t="shared" si="1"/>
        <v>36</v>
      </c>
      <c r="T53" t="str">
        <f t="shared" si="2"/>
        <v/>
      </c>
      <c r="U53" t="str">
        <f t="shared" si="3"/>
        <v>3</v>
      </c>
      <c r="Y53">
        <v>3631</v>
      </c>
      <c r="Z53" t="s">
        <v>397</v>
      </c>
      <c r="AB53" t="str">
        <f t="shared" si="4"/>
        <v>36</v>
      </c>
      <c r="AC53" t="str">
        <f t="shared" si="5"/>
        <v>363</v>
      </c>
      <c r="AE53" t="s">
        <v>398</v>
      </c>
      <c r="AF53" t="s">
        <v>399</v>
      </c>
      <c r="AG53" t="str">
        <f t="shared" si="6"/>
        <v>A679071</v>
      </c>
      <c r="AH53" t="str">
        <f>IFERROR(VLOOKUP(AG53,[1]AKT!$E$4:$G$350,3,FALSE),"")</f>
        <v>0942</v>
      </c>
    </row>
    <row r="54" spans="1:34">
      <c r="A54" s="116">
        <v>52</v>
      </c>
      <c r="B54" s="117" t="s">
        <v>263</v>
      </c>
      <c r="C54" s="118">
        <v>4511</v>
      </c>
      <c r="D54" s="117" t="s">
        <v>567</v>
      </c>
      <c r="E54" s="119"/>
      <c r="F54" s="117" t="s">
        <v>3850</v>
      </c>
      <c r="G54" s="117" t="s">
        <v>3850</v>
      </c>
      <c r="H54" s="120">
        <v>0</v>
      </c>
      <c r="I54" s="120">
        <v>247680</v>
      </c>
      <c r="J54" s="120">
        <v>247680</v>
      </c>
      <c r="K54" s="118" t="s">
        <v>3880</v>
      </c>
      <c r="L54" s="121" t="s">
        <v>3881</v>
      </c>
      <c r="M54" s="121" t="s">
        <v>3882</v>
      </c>
      <c r="N54" s="122" t="s">
        <v>3878</v>
      </c>
      <c r="O54" s="122" t="s">
        <v>3883</v>
      </c>
      <c r="P54" s="123"/>
      <c r="Q54" t="e">
        <f>IF(C54="","",'[1]OPĆI DIO'!#REF!)</f>
        <v>#REF!</v>
      </c>
      <c r="R54" t="str">
        <f t="shared" si="0"/>
        <v>451</v>
      </c>
      <c r="S54" t="str">
        <f t="shared" si="1"/>
        <v>45</v>
      </c>
      <c r="T54" t="str">
        <f t="shared" si="2"/>
        <v/>
      </c>
      <c r="U54" t="str">
        <f t="shared" si="3"/>
        <v>4</v>
      </c>
      <c r="Y54">
        <v>3632</v>
      </c>
      <c r="Z54" t="s">
        <v>400</v>
      </c>
      <c r="AB54" t="str">
        <f t="shared" si="4"/>
        <v>36</v>
      </c>
      <c r="AC54" t="str">
        <f t="shared" si="5"/>
        <v>363</v>
      </c>
      <c r="AE54" t="s">
        <v>401</v>
      </c>
      <c r="AF54" t="s">
        <v>402</v>
      </c>
      <c r="AG54" t="str">
        <f t="shared" si="6"/>
        <v>A679071</v>
      </c>
      <c r="AH54" t="str">
        <f>IFERROR(VLOOKUP(AG54,[1]AKT!$E$4:$G$350,3,FALSE),"")</f>
        <v>0942</v>
      </c>
    </row>
    <row r="55" spans="1:34">
      <c r="A55" s="116">
        <v>52</v>
      </c>
      <c r="B55" s="117" t="s">
        <v>263</v>
      </c>
      <c r="C55" s="118">
        <v>4224</v>
      </c>
      <c r="D55" s="117" t="s">
        <v>523</v>
      </c>
      <c r="E55" s="119"/>
      <c r="F55" s="117" t="s">
        <v>3850</v>
      </c>
      <c r="G55" s="117" t="s">
        <v>3850</v>
      </c>
      <c r="H55" s="120">
        <v>0</v>
      </c>
      <c r="I55" s="120">
        <v>142419</v>
      </c>
      <c r="J55" s="120">
        <v>142419</v>
      </c>
      <c r="K55" s="118" t="s">
        <v>3875</v>
      </c>
      <c r="L55" s="121" t="s">
        <v>3876</v>
      </c>
      <c r="M55" s="121" t="s">
        <v>3877</v>
      </c>
      <c r="N55" s="122" t="s">
        <v>3878</v>
      </c>
      <c r="O55" s="122" t="s">
        <v>3879</v>
      </c>
      <c r="P55" s="123"/>
      <c r="Q55" t="e">
        <f>IF(C55="","",'[1]OPĆI DIO'!#REF!)</f>
        <v>#REF!</v>
      </c>
      <c r="R55" t="str">
        <f t="shared" si="0"/>
        <v>422</v>
      </c>
      <c r="S55" t="str">
        <f t="shared" si="1"/>
        <v>42</v>
      </c>
      <c r="T55" t="str">
        <f t="shared" si="2"/>
        <v/>
      </c>
      <c r="U55" t="str">
        <f t="shared" si="3"/>
        <v>4</v>
      </c>
      <c r="Y55">
        <v>3661</v>
      </c>
      <c r="Z55" t="s">
        <v>403</v>
      </c>
      <c r="AB55" t="str">
        <f t="shared" si="4"/>
        <v>36</v>
      </c>
      <c r="AC55" t="str">
        <f t="shared" si="5"/>
        <v>366</v>
      </c>
      <c r="AE55" t="s">
        <v>404</v>
      </c>
      <c r="AF55" t="s">
        <v>405</v>
      </c>
      <c r="AG55" t="str">
        <f t="shared" si="6"/>
        <v>A679071</v>
      </c>
      <c r="AH55" t="str">
        <f>IFERROR(VLOOKUP(AG55,[1]AKT!$E$4:$G$350,3,FALSE),"")</f>
        <v>0942</v>
      </c>
    </row>
    <row r="56" spans="1:34">
      <c r="A56" s="116">
        <v>581</v>
      </c>
      <c r="B56" s="117" t="s">
        <v>288</v>
      </c>
      <c r="C56" s="118">
        <v>3237</v>
      </c>
      <c r="D56" s="117" t="s">
        <v>321</v>
      </c>
      <c r="E56" s="119" t="s">
        <v>3733</v>
      </c>
      <c r="F56" s="117" t="s">
        <v>3734</v>
      </c>
      <c r="G56" s="117" t="s">
        <v>3840</v>
      </c>
      <c r="H56" s="120">
        <v>110000</v>
      </c>
      <c r="I56" s="120">
        <v>-110000</v>
      </c>
      <c r="J56" s="120">
        <v>0</v>
      </c>
      <c r="K56" s="118" t="s">
        <v>3734</v>
      </c>
      <c r="L56" s="121"/>
      <c r="M56" s="121"/>
      <c r="N56" s="122" t="s">
        <v>3884</v>
      </c>
      <c r="O56" s="122" t="s">
        <v>3885</v>
      </c>
      <c r="P56" s="123"/>
      <c r="Q56" t="e">
        <f>IF(C56="","",'[1]OPĆI DIO'!#REF!)</f>
        <v>#REF!</v>
      </c>
      <c r="R56" t="str">
        <f t="shared" si="0"/>
        <v>323</v>
      </c>
      <c r="S56" t="str">
        <f t="shared" si="1"/>
        <v>32</v>
      </c>
      <c r="T56" t="str">
        <f t="shared" si="2"/>
        <v>94</v>
      </c>
      <c r="U56" t="str">
        <f t="shared" si="3"/>
        <v>3</v>
      </c>
      <c r="Y56">
        <v>3662</v>
      </c>
      <c r="Z56" t="s">
        <v>406</v>
      </c>
      <c r="AB56" t="str">
        <f t="shared" si="4"/>
        <v>36</v>
      </c>
      <c r="AC56" t="str">
        <f t="shared" si="5"/>
        <v>366</v>
      </c>
      <c r="AE56" t="s">
        <v>407</v>
      </c>
      <c r="AF56" t="s">
        <v>408</v>
      </c>
      <c r="AG56" t="str">
        <f t="shared" si="6"/>
        <v>A679071</v>
      </c>
      <c r="AH56" t="str">
        <f>IFERROR(VLOOKUP(AG56,[1]AKT!$E$4:$G$350,3,FALSE),"")</f>
        <v>0942</v>
      </c>
    </row>
    <row r="57" spans="1:34">
      <c r="A57" s="116">
        <v>581</v>
      </c>
      <c r="B57" s="117" t="s">
        <v>288</v>
      </c>
      <c r="C57" s="118">
        <v>3233</v>
      </c>
      <c r="D57" s="117" t="s">
        <v>309</v>
      </c>
      <c r="E57" s="119" t="s">
        <v>3733</v>
      </c>
      <c r="F57" s="117" t="s">
        <v>3734</v>
      </c>
      <c r="G57" s="117" t="s">
        <v>3840</v>
      </c>
      <c r="H57" s="120">
        <v>8850</v>
      </c>
      <c r="I57" s="120">
        <v>-8850</v>
      </c>
      <c r="J57" s="120">
        <v>0</v>
      </c>
      <c r="K57" s="118" t="s">
        <v>3734</v>
      </c>
      <c r="L57" s="121"/>
      <c r="M57" s="121"/>
      <c r="N57" s="122" t="s">
        <v>3884</v>
      </c>
      <c r="O57" s="122" t="s">
        <v>3885</v>
      </c>
      <c r="P57" s="123"/>
      <c r="Q57" t="e">
        <f>IF(C57="","",'[1]OPĆI DIO'!#REF!)</f>
        <v>#REF!</v>
      </c>
      <c r="R57" t="str">
        <f t="shared" si="0"/>
        <v>323</v>
      </c>
      <c r="S57" t="str">
        <f t="shared" si="1"/>
        <v>32</v>
      </c>
      <c r="T57" t="str">
        <f t="shared" si="2"/>
        <v>94</v>
      </c>
      <c r="U57" t="str">
        <f t="shared" si="3"/>
        <v>3</v>
      </c>
      <c r="Y57">
        <v>3681</v>
      </c>
      <c r="Z57" t="s">
        <v>409</v>
      </c>
      <c r="AB57" t="str">
        <f t="shared" si="4"/>
        <v>36</v>
      </c>
      <c r="AC57" t="str">
        <f t="shared" si="5"/>
        <v>368</v>
      </c>
      <c r="AE57" t="s">
        <v>410</v>
      </c>
      <c r="AF57" t="s">
        <v>411</v>
      </c>
      <c r="AG57" t="str">
        <f t="shared" si="6"/>
        <v>A679071</v>
      </c>
      <c r="AH57" t="str">
        <f>IFERROR(VLOOKUP(AG57,[1]AKT!$E$4:$G$350,3,FALSE),"")</f>
        <v>0942</v>
      </c>
    </row>
    <row r="58" spans="1:34">
      <c r="A58" s="116">
        <v>581</v>
      </c>
      <c r="B58" s="117" t="s">
        <v>288</v>
      </c>
      <c r="C58" s="118">
        <v>4212</v>
      </c>
      <c r="D58" s="117" t="s">
        <v>505</v>
      </c>
      <c r="E58" s="119" t="s">
        <v>3733</v>
      </c>
      <c r="F58" s="117" t="s">
        <v>3734</v>
      </c>
      <c r="G58" s="117" t="s">
        <v>3840</v>
      </c>
      <c r="H58" s="120">
        <v>18609007</v>
      </c>
      <c r="I58" s="120">
        <v>-18609007</v>
      </c>
      <c r="J58" s="120">
        <v>0</v>
      </c>
      <c r="K58" s="118" t="s">
        <v>3734</v>
      </c>
      <c r="L58" s="121"/>
      <c r="M58" s="121"/>
      <c r="N58" s="122" t="s">
        <v>3884</v>
      </c>
      <c r="O58" s="122" t="s">
        <v>3885</v>
      </c>
      <c r="P58" s="123"/>
      <c r="Q58" t="e">
        <f>IF(C58="","",'[1]OPĆI DIO'!#REF!)</f>
        <v>#REF!</v>
      </c>
      <c r="R58" t="str">
        <f t="shared" si="0"/>
        <v>421</v>
      </c>
      <c r="S58" t="str">
        <f t="shared" si="1"/>
        <v>42</v>
      </c>
      <c r="T58" t="str">
        <f t="shared" si="2"/>
        <v>94</v>
      </c>
      <c r="U58" t="str">
        <f t="shared" si="3"/>
        <v>4</v>
      </c>
      <c r="Y58">
        <v>3682</v>
      </c>
      <c r="Z58" t="s">
        <v>412</v>
      </c>
      <c r="AB58" t="str">
        <f t="shared" si="4"/>
        <v>36</v>
      </c>
      <c r="AC58" t="str">
        <f t="shared" si="5"/>
        <v>368</v>
      </c>
      <c r="AE58" t="s">
        <v>413</v>
      </c>
      <c r="AF58" t="s">
        <v>414</v>
      </c>
      <c r="AG58" t="str">
        <f t="shared" si="6"/>
        <v>A679071</v>
      </c>
      <c r="AH58" t="str">
        <f>IFERROR(VLOOKUP(AG58,[1]AKT!$E$4:$G$350,3,FALSE),"")</f>
        <v>0942</v>
      </c>
    </row>
    <row r="59" spans="1:34">
      <c r="A59" s="116">
        <v>51</v>
      </c>
      <c r="B59" s="117" t="s">
        <v>259</v>
      </c>
      <c r="C59" s="118">
        <v>3211</v>
      </c>
      <c r="D59" s="117" t="s">
        <v>260</v>
      </c>
      <c r="E59" s="119" t="s">
        <v>568</v>
      </c>
      <c r="F59" s="117" t="s">
        <v>569</v>
      </c>
      <c r="G59" s="117" t="s">
        <v>3840</v>
      </c>
      <c r="H59" s="120">
        <v>1600</v>
      </c>
      <c r="I59" s="120">
        <v>0</v>
      </c>
      <c r="J59" s="120">
        <v>1600</v>
      </c>
      <c r="K59" s="118" t="s">
        <v>3886</v>
      </c>
      <c r="L59" s="121"/>
      <c r="M59" s="121"/>
      <c r="N59" s="122" t="s">
        <v>3887</v>
      </c>
      <c r="O59" s="122" t="s">
        <v>3888</v>
      </c>
      <c r="P59" s="123"/>
      <c r="Q59" t="e">
        <f>IF(C59="","",'[1]OPĆI DIO'!#REF!)</f>
        <v>#REF!</v>
      </c>
      <c r="R59" t="str">
        <f t="shared" si="0"/>
        <v>321</v>
      </c>
      <c r="S59" t="str">
        <f t="shared" si="1"/>
        <v>32</v>
      </c>
      <c r="T59" t="str">
        <f t="shared" si="2"/>
        <v>94</v>
      </c>
      <c r="U59" t="str">
        <f t="shared" si="3"/>
        <v>3</v>
      </c>
      <c r="Y59">
        <v>3691</v>
      </c>
      <c r="Z59" t="s">
        <v>415</v>
      </c>
      <c r="AB59" t="str">
        <f t="shared" si="4"/>
        <v>36</v>
      </c>
      <c r="AC59" t="str">
        <f t="shared" si="5"/>
        <v>369</v>
      </c>
      <c r="AE59" t="s">
        <v>416</v>
      </c>
      <c r="AF59" t="s">
        <v>417</v>
      </c>
      <c r="AG59" t="str">
        <f t="shared" si="6"/>
        <v>A679071</v>
      </c>
      <c r="AH59" t="str">
        <f>IFERROR(VLOOKUP(AG59,[1]AKT!$E$4:$G$350,3,FALSE),"")</f>
        <v>0942</v>
      </c>
    </row>
    <row r="60" spans="1:34">
      <c r="A60" s="116">
        <v>51</v>
      </c>
      <c r="B60" s="117" t="s">
        <v>259</v>
      </c>
      <c r="C60" s="118">
        <v>3213</v>
      </c>
      <c r="D60" s="117" t="s">
        <v>269</v>
      </c>
      <c r="E60" s="119" t="s">
        <v>239</v>
      </c>
      <c r="F60" s="117" t="s">
        <v>239</v>
      </c>
      <c r="G60" s="117" t="s">
        <v>239</v>
      </c>
      <c r="H60" s="120">
        <v>3000</v>
      </c>
      <c r="I60" s="120">
        <v>0</v>
      </c>
      <c r="J60" s="120">
        <v>3000</v>
      </c>
      <c r="K60" s="118" t="s">
        <v>3889</v>
      </c>
      <c r="L60" s="121"/>
      <c r="M60" s="121"/>
      <c r="N60" s="122" t="s">
        <v>3890</v>
      </c>
      <c r="O60" s="122" t="s">
        <v>3891</v>
      </c>
      <c r="P60" s="123"/>
      <c r="Q60" t="e">
        <f>IF(C60="","",'[1]OPĆI DIO'!#REF!)</f>
        <v>#REF!</v>
      </c>
      <c r="R60" t="str">
        <f t="shared" si="0"/>
        <v>321</v>
      </c>
      <c r="S60" t="str">
        <f t="shared" si="1"/>
        <v>32</v>
      </c>
      <c r="T60" t="str">
        <f t="shared" si="2"/>
        <v>OV</v>
      </c>
      <c r="U60" t="str">
        <f t="shared" si="3"/>
        <v>3</v>
      </c>
      <c r="Y60">
        <v>3692</v>
      </c>
      <c r="Z60" t="s">
        <v>418</v>
      </c>
      <c r="AB60" t="str">
        <f t="shared" si="4"/>
        <v>36</v>
      </c>
      <c r="AC60" t="str">
        <f t="shared" si="5"/>
        <v>369</v>
      </c>
      <c r="AE60" t="s">
        <v>419</v>
      </c>
      <c r="AF60" t="s">
        <v>420</v>
      </c>
      <c r="AG60" t="str">
        <f t="shared" si="6"/>
        <v>A679071</v>
      </c>
      <c r="AH60" t="str">
        <f>IFERROR(VLOOKUP(AG60,[1]AKT!$E$4:$G$350,3,FALSE),"")</f>
        <v>0942</v>
      </c>
    </row>
    <row r="61" spans="1:34">
      <c r="A61" s="116">
        <v>51</v>
      </c>
      <c r="B61" s="117" t="s">
        <v>259</v>
      </c>
      <c r="C61" s="118">
        <v>3211</v>
      </c>
      <c r="D61" s="117" t="s">
        <v>260</v>
      </c>
      <c r="E61" s="119" t="s">
        <v>239</v>
      </c>
      <c r="F61" s="117" t="s">
        <v>239</v>
      </c>
      <c r="G61" s="117" t="s">
        <v>239</v>
      </c>
      <c r="H61" s="120">
        <v>17500</v>
      </c>
      <c r="I61" s="120">
        <v>-17500</v>
      </c>
      <c r="J61" s="120">
        <v>0</v>
      </c>
      <c r="K61" s="118" t="s">
        <v>3889</v>
      </c>
      <c r="L61" s="121"/>
      <c r="M61" s="121"/>
      <c r="N61" s="122" t="s">
        <v>3890</v>
      </c>
      <c r="O61" s="122" t="s">
        <v>3891</v>
      </c>
      <c r="P61" s="123"/>
      <c r="Q61" t="e">
        <f>IF(C61="","",'[1]OPĆI DIO'!#REF!)</f>
        <v>#REF!</v>
      </c>
      <c r="R61" t="str">
        <f t="shared" si="0"/>
        <v>321</v>
      </c>
      <c r="S61" t="str">
        <f t="shared" si="1"/>
        <v>32</v>
      </c>
      <c r="T61" t="str">
        <f t="shared" si="2"/>
        <v>OV</v>
      </c>
      <c r="U61" t="str">
        <f t="shared" si="3"/>
        <v>3</v>
      </c>
      <c r="Y61">
        <v>3693</v>
      </c>
      <c r="Z61" t="s">
        <v>415</v>
      </c>
      <c r="AB61" t="str">
        <f t="shared" si="4"/>
        <v>36</v>
      </c>
      <c r="AC61" t="str">
        <f t="shared" si="5"/>
        <v>369</v>
      </c>
      <c r="AE61" t="s">
        <v>421</v>
      </c>
      <c r="AF61" t="s">
        <v>422</v>
      </c>
      <c r="AG61" t="str">
        <f t="shared" si="6"/>
        <v>A679071</v>
      </c>
      <c r="AH61" t="str">
        <f>IFERROR(VLOOKUP(AG61,[1]AKT!$E$4:$G$350,3,FALSE),"")</f>
        <v>0942</v>
      </c>
    </row>
    <row r="62" spans="1:34">
      <c r="A62" s="116">
        <v>51</v>
      </c>
      <c r="B62" s="117" t="s">
        <v>259</v>
      </c>
      <c r="C62" s="118">
        <v>3237</v>
      </c>
      <c r="D62" s="117" t="s">
        <v>321</v>
      </c>
      <c r="E62" s="119" t="s">
        <v>239</v>
      </c>
      <c r="F62" s="117" t="s">
        <v>239</v>
      </c>
      <c r="G62" s="117" t="s">
        <v>239</v>
      </c>
      <c r="H62" s="120">
        <v>1500</v>
      </c>
      <c r="I62" s="120">
        <v>-1500</v>
      </c>
      <c r="J62" s="120">
        <v>0</v>
      </c>
      <c r="K62" s="118" t="s">
        <v>3889</v>
      </c>
      <c r="L62" s="121"/>
      <c r="M62" s="121"/>
      <c r="N62" s="122" t="s">
        <v>3890</v>
      </c>
      <c r="O62" s="122" t="s">
        <v>3891</v>
      </c>
      <c r="P62" s="123"/>
      <c r="Q62" t="e">
        <f>IF(C62="","",'[1]OPĆI DIO'!#REF!)</f>
        <v>#REF!</v>
      </c>
      <c r="R62" t="str">
        <f t="shared" si="0"/>
        <v>323</v>
      </c>
      <c r="S62" t="str">
        <f t="shared" si="1"/>
        <v>32</v>
      </c>
      <c r="T62" t="str">
        <f t="shared" si="2"/>
        <v>OV</v>
      </c>
      <c r="U62" t="str">
        <f t="shared" si="3"/>
        <v>3</v>
      </c>
      <c r="Y62">
        <v>3694</v>
      </c>
      <c r="Z62" t="s">
        <v>418</v>
      </c>
      <c r="AB62" t="str">
        <f t="shared" si="4"/>
        <v>36</v>
      </c>
      <c r="AC62" t="str">
        <f t="shared" si="5"/>
        <v>369</v>
      </c>
      <c r="AE62" t="s">
        <v>423</v>
      </c>
      <c r="AF62" t="s">
        <v>424</v>
      </c>
      <c r="AG62" t="str">
        <f t="shared" si="6"/>
        <v>A679071</v>
      </c>
      <c r="AH62" t="str">
        <f>IFERROR(VLOOKUP(AG62,[1]AKT!$E$4:$G$350,3,FALSE),"")</f>
        <v>0942</v>
      </c>
    </row>
    <row r="63" spans="1:34">
      <c r="A63" s="116">
        <v>51</v>
      </c>
      <c r="B63" s="117" t="s">
        <v>259</v>
      </c>
      <c r="C63" s="118">
        <v>3293</v>
      </c>
      <c r="D63" s="117" t="s">
        <v>339</v>
      </c>
      <c r="E63" s="119" t="s">
        <v>239</v>
      </c>
      <c r="F63" s="117" t="s">
        <v>239</v>
      </c>
      <c r="G63" s="117" t="s">
        <v>239</v>
      </c>
      <c r="H63" s="120">
        <v>10000</v>
      </c>
      <c r="I63" s="120">
        <v>-10000</v>
      </c>
      <c r="J63" s="120">
        <v>0</v>
      </c>
      <c r="K63" s="118" t="s">
        <v>3889</v>
      </c>
      <c r="L63" s="121"/>
      <c r="M63" s="121"/>
      <c r="N63" s="122" t="s">
        <v>3890</v>
      </c>
      <c r="O63" s="122" t="s">
        <v>3891</v>
      </c>
      <c r="P63" s="123"/>
      <c r="Q63" t="e">
        <f>IF(C63="","",'[1]OPĆI DIO'!#REF!)</f>
        <v>#REF!</v>
      </c>
      <c r="R63" t="str">
        <f t="shared" si="0"/>
        <v>329</v>
      </c>
      <c r="S63" t="str">
        <f t="shared" si="1"/>
        <v>32</v>
      </c>
      <c r="T63" t="str">
        <f t="shared" si="2"/>
        <v>OV</v>
      </c>
      <c r="U63" t="str">
        <f t="shared" si="3"/>
        <v>3</v>
      </c>
      <c r="Y63">
        <v>3711</v>
      </c>
      <c r="Z63" t="s">
        <v>425</v>
      </c>
      <c r="AB63" t="str">
        <f t="shared" si="4"/>
        <v>37</v>
      </c>
      <c r="AC63" t="str">
        <f t="shared" si="5"/>
        <v>371</v>
      </c>
      <c r="AE63" t="s">
        <v>426</v>
      </c>
      <c r="AF63" t="s">
        <v>427</v>
      </c>
      <c r="AG63" t="str">
        <f t="shared" si="6"/>
        <v>A679071</v>
      </c>
      <c r="AH63" t="str">
        <f>IFERROR(VLOOKUP(AG63,[1]AKT!$E$4:$G$350,3,FALSE),"")</f>
        <v>0942</v>
      </c>
    </row>
    <row r="64" spans="1:34">
      <c r="A64" s="116">
        <v>581</v>
      </c>
      <c r="B64" s="117" t="s">
        <v>288</v>
      </c>
      <c r="C64" s="118">
        <v>3211</v>
      </c>
      <c r="D64" s="117" t="s">
        <v>260</v>
      </c>
      <c r="E64" s="119" t="s">
        <v>239</v>
      </c>
      <c r="F64" s="117" t="s">
        <v>239</v>
      </c>
      <c r="G64" s="117" t="s">
        <v>239</v>
      </c>
      <c r="H64" s="120">
        <v>3000</v>
      </c>
      <c r="I64" s="120">
        <v>3000</v>
      </c>
      <c r="J64" s="120">
        <v>6000</v>
      </c>
      <c r="K64" s="118" t="s">
        <v>3892</v>
      </c>
      <c r="L64" s="121"/>
      <c r="M64" s="121"/>
      <c r="N64" s="122" t="s">
        <v>3884</v>
      </c>
      <c r="O64" s="122" t="s">
        <v>3893</v>
      </c>
      <c r="P64" s="123"/>
      <c r="Q64" t="e">
        <f>IF(C64="","",'[1]OPĆI DIO'!#REF!)</f>
        <v>#REF!</v>
      </c>
      <c r="R64" t="str">
        <f t="shared" si="0"/>
        <v>321</v>
      </c>
      <c r="S64" t="str">
        <f t="shared" si="1"/>
        <v>32</v>
      </c>
      <c r="T64" t="str">
        <f t="shared" si="2"/>
        <v>OV</v>
      </c>
      <c r="U64" t="str">
        <f t="shared" si="3"/>
        <v>3</v>
      </c>
      <c r="Y64">
        <v>3712</v>
      </c>
      <c r="Z64" t="s">
        <v>428</v>
      </c>
      <c r="AB64" t="str">
        <f t="shared" si="4"/>
        <v>37</v>
      </c>
      <c r="AC64" t="str">
        <f t="shared" si="5"/>
        <v>371</v>
      </c>
      <c r="AE64" t="s">
        <v>429</v>
      </c>
      <c r="AF64" t="s">
        <v>430</v>
      </c>
      <c r="AG64" t="str">
        <f t="shared" si="6"/>
        <v>A679071</v>
      </c>
      <c r="AH64" t="str">
        <f>IFERROR(VLOOKUP(AG64,[1]AKT!$E$4:$G$350,3,FALSE),"")</f>
        <v>0942</v>
      </c>
    </row>
    <row r="65" spans="1:34">
      <c r="A65" s="116">
        <v>581</v>
      </c>
      <c r="B65" s="117" t="s">
        <v>288</v>
      </c>
      <c r="C65" s="118">
        <v>4224</v>
      </c>
      <c r="D65" s="117" t="s">
        <v>523</v>
      </c>
      <c r="E65" s="119" t="s">
        <v>239</v>
      </c>
      <c r="F65" s="117" t="s">
        <v>239</v>
      </c>
      <c r="G65" s="117" t="s">
        <v>239</v>
      </c>
      <c r="H65" s="120">
        <v>4000</v>
      </c>
      <c r="I65" s="120">
        <v>2000</v>
      </c>
      <c r="J65" s="120">
        <v>6000</v>
      </c>
      <c r="K65" s="118" t="s">
        <v>3892</v>
      </c>
      <c r="L65" s="121"/>
      <c r="M65" s="121"/>
      <c r="N65" s="122" t="s">
        <v>3884</v>
      </c>
      <c r="O65" s="122" t="s">
        <v>3893</v>
      </c>
      <c r="P65" s="123"/>
      <c r="Q65" t="e">
        <f>IF(C65="","",'[1]OPĆI DIO'!#REF!)</f>
        <v>#REF!</v>
      </c>
      <c r="R65" t="str">
        <f t="shared" si="0"/>
        <v>422</v>
      </c>
      <c r="S65" t="str">
        <f t="shared" si="1"/>
        <v>42</v>
      </c>
      <c r="T65" t="str">
        <f t="shared" si="2"/>
        <v>OV</v>
      </c>
      <c r="U65" t="str">
        <f t="shared" si="3"/>
        <v>4</v>
      </c>
      <c r="Y65">
        <v>3713</v>
      </c>
      <c r="Z65" t="s">
        <v>431</v>
      </c>
      <c r="AB65" t="str">
        <f t="shared" si="4"/>
        <v>37</v>
      </c>
      <c r="AC65" t="str">
        <f t="shared" si="5"/>
        <v>371</v>
      </c>
      <c r="AE65" t="s">
        <v>432</v>
      </c>
      <c r="AF65" t="s">
        <v>433</v>
      </c>
      <c r="AG65" t="str">
        <f t="shared" si="6"/>
        <v>A679071</v>
      </c>
      <c r="AH65" t="str">
        <f>IFERROR(VLOOKUP(AG65,[1]AKT!$E$4:$G$350,3,FALSE),"")</f>
        <v>0942</v>
      </c>
    </row>
    <row r="66" spans="1:34">
      <c r="A66" s="116">
        <v>581</v>
      </c>
      <c r="B66" s="117" t="s">
        <v>288</v>
      </c>
      <c r="C66" s="118">
        <v>3224</v>
      </c>
      <c r="D66" s="117" t="s">
        <v>289</v>
      </c>
      <c r="E66" s="119" t="s">
        <v>239</v>
      </c>
      <c r="F66" s="117" t="s">
        <v>239</v>
      </c>
      <c r="G66" s="117" t="s">
        <v>239</v>
      </c>
      <c r="H66" s="120">
        <v>4000</v>
      </c>
      <c r="I66" s="120">
        <v>2000</v>
      </c>
      <c r="J66" s="120">
        <v>6000</v>
      </c>
      <c r="K66" s="118" t="s">
        <v>3892</v>
      </c>
      <c r="L66" s="121"/>
      <c r="M66" s="121"/>
      <c r="N66" s="122" t="s">
        <v>3884</v>
      </c>
      <c r="O66" s="122" t="s">
        <v>3893</v>
      </c>
      <c r="P66" s="123"/>
      <c r="Q66" t="e">
        <f>IF(C66="","",'[1]OPĆI DIO'!#REF!)</f>
        <v>#REF!</v>
      </c>
      <c r="R66" t="str">
        <f t="shared" si="0"/>
        <v>322</v>
      </c>
      <c r="S66" t="str">
        <f t="shared" si="1"/>
        <v>32</v>
      </c>
      <c r="T66" t="str">
        <f t="shared" si="2"/>
        <v>OV</v>
      </c>
      <c r="U66" t="str">
        <f t="shared" si="3"/>
        <v>3</v>
      </c>
      <c r="Y66">
        <v>3714</v>
      </c>
      <c r="Z66" t="s">
        <v>434</v>
      </c>
      <c r="AB66" t="str">
        <f t="shared" si="4"/>
        <v>37</v>
      </c>
      <c r="AC66" t="str">
        <f t="shared" si="5"/>
        <v>371</v>
      </c>
      <c r="AE66" t="s">
        <v>435</v>
      </c>
      <c r="AF66" t="s">
        <v>436</v>
      </c>
      <c r="AG66" t="str">
        <f t="shared" si="6"/>
        <v>A679071</v>
      </c>
      <c r="AH66" t="str">
        <f>IFERROR(VLOOKUP(AG66,[1]AKT!$E$4:$G$350,3,FALSE),"")</f>
        <v>0942</v>
      </c>
    </row>
    <row r="67" spans="1:34">
      <c r="A67" s="116">
        <v>581</v>
      </c>
      <c r="B67" s="117" t="s">
        <v>288</v>
      </c>
      <c r="C67" s="118">
        <v>3237</v>
      </c>
      <c r="D67" s="117" t="s">
        <v>321</v>
      </c>
      <c r="E67" s="119" t="s">
        <v>239</v>
      </c>
      <c r="F67" s="117" t="s">
        <v>239</v>
      </c>
      <c r="G67" s="117" t="s">
        <v>239</v>
      </c>
      <c r="H67" s="120">
        <v>12000</v>
      </c>
      <c r="I67" s="120">
        <v>2845</v>
      </c>
      <c r="J67" s="120">
        <v>14845</v>
      </c>
      <c r="K67" s="118" t="s">
        <v>3892</v>
      </c>
      <c r="L67" s="121"/>
      <c r="M67" s="121"/>
      <c r="N67" s="122" t="s">
        <v>3884</v>
      </c>
      <c r="O67" s="122" t="s">
        <v>3893</v>
      </c>
      <c r="P67" s="123"/>
      <c r="Q67" t="e">
        <f>IF(C67="","",'[1]OPĆI DIO'!#REF!)</f>
        <v>#REF!</v>
      </c>
      <c r="R67" t="str">
        <f t="shared" si="0"/>
        <v>323</v>
      </c>
      <c r="S67" t="str">
        <f t="shared" si="1"/>
        <v>32</v>
      </c>
      <c r="T67" t="str">
        <f t="shared" si="2"/>
        <v>OV</v>
      </c>
      <c r="U67" t="str">
        <f t="shared" si="3"/>
        <v>3</v>
      </c>
      <c r="Y67">
        <v>3715</v>
      </c>
      <c r="Z67" t="s">
        <v>437</v>
      </c>
      <c r="AB67" t="str">
        <f t="shared" si="4"/>
        <v>37</v>
      </c>
      <c r="AC67" t="str">
        <f t="shared" si="5"/>
        <v>371</v>
      </c>
      <c r="AE67" t="s">
        <v>438</v>
      </c>
      <c r="AF67" t="s">
        <v>439</v>
      </c>
      <c r="AG67" t="str">
        <f t="shared" si="6"/>
        <v>A679071</v>
      </c>
      <c r="AH67" t="str">
        <f>IFERROR(VLOOKUP(AG67,[1]AKT!$E$4:$G$350,3,FALSE),"")</f>
        <v>0942</v>
      </c>
    </row>
    <row r="68" spans="1:34">
      <c r="A68" s="116">
        <v>581</v>
      </c>
      <c r="B68" s="117" t="s">
        <v>288</v>
      </c>
      <c r="C68" s="118">
        <v>3213</v>
      </c>
      <c r="D68" s="117" t="s">
        <v>269</v>
      </c>
      <c r="E68" s="119" t="s">
        <v>239</v>
      </c>
      <c r="F68" s="117" t="s">
        <v>239</v>
      </c>
      <c r="G68" s="117" t="s">
        <v>239</v>
      </c>
      <c r="H68" s="120">
        <v>800</v>
      </c>
      <c r="I68" s="120">
        <v>1000</v>
      </c>
      <c r="J68" s="120">
        <v>1800</v>
      </c>
      <c r="K68" s="118" t="s">
        <v>3894</v>
      </c>
      <c r="L68" s="121"/>
      <c r="M68" s="121"/>
      <c r="N68" s="122" t="s">
        <v>3884</v>
      </c>
      <c r="O68" s="122" t="s">
        <v>3895</v>
      </c>
      <c r="P68" s="123"/>
      <c r="Q68" t="e">
        <f>IF(C68="","",'[1]OPĆI DIO'!#REF!)</f>
        <v>#REF!</v>
      </c>
      <c r="R68" t="str">
        <f t="shared" ref="R68:R131" si="7">LEFT(C68,3)</f>
        <v>321</v>
      </c>
      <c r="S68" t="str">
        <f t="shared" ref="S68:S131" si="8">LEFT(C68,2)</f>
        <v>32</v>
      </c>
      <c r="T68" t="str">
        <f t="shared" ref="T68:T131" si="9">IF(U68="5",0,MID(G68,2,2))</f>
        <v>OV</v>
      </c>
      <c r="U68" t="str">
        <f t="shared" ref="U68:U131" si="10">LEFT(C68,1)</f>
        <v>3</v>
      </c>
      <c r="Y68">
        <v>3721</v>
      </c>
      <c r="Z68" t="s">
        <v>440</v>
      </c>
      <c r="AB68" t="str">
        <f t="shared" si="4"/>
        <v>37</v>
      </c>
      <c r="AC68" t="str">
        <f t="shared" si="5"/>
        <v>372</v>
      </c>
      <c r="AE68" t="s">
        <v>441</v>
      </c>
      <c r="AF68" t="s">
        <v>442</v>
      </c>
      <c r="AG68" t="str">
        <f t="shared" si="6"/>
        <v>A679071</v>
      </c>
      <c r="AH68" t="str">
        <f>IFERROR(VLOOKUP(AG68,[1]AKT!$E$4:$G$350,3,FALSE),"")</f>
        <v>0942</v>
      </c>
    </row>
    <row r="69" spans="1:34">
      <c r="A69" s="116">
        <v>581</v>
      </c>
      <c r="B69" s="117" t="s">
        <v>288</v>
      </c>
      <c r="C69" s="118">
        <v>3211</v>
      </c>
      <c r="D69" s="117" t="s">
        <v>260</v>
      </c>
      <c r="E69" s="119" t="s">
        <v>239</v>
      </c>
      <c r="F69" s="117" t="s">
        <v>239</v>
      </c>
      <c r="G69" s="117" t="s">
        <v>239</v>
      </c>
      <c r="H69" s="120">
        <v>2160</v>
      </c>
      <c r="I69" s="120">
        <v>5000</v>
      </c>
      <c r="J69" s="120">
        <v>7160</v>
      </c>
      <c r="K69" s="118" t="s">
        <v>3894</v>
      </c>
      <c r="L69" s="121"/>
      <c r="M69" s="121"/>
      <c r="N69" s="122" t="s">
        <v>3884</v>
      </c>
      <c r="O69" s="122" t="s">
        <v>3895</v>
      </c>
      <c r="P69" s="123"/>
      <c r="Q69" t="e">
        <f>IF(C69="","",'[1]OPĆI DIO'!#REF!)</f>
        <v>#REF!</v>
      </c>
      <c r="R69" t="str">
        <f t="shared" si="7"/>
        <v>321</v>
      </c>
      <c r="S69" t="str">
        <f t="shared" si="8"/>
        <v>32</v>
      </c>
      <c r="T69" t="str">
        <f t="shared" si="9"/>
        <v>OV</v>
      </c>
      <c r="U69" t="str">
        <f t="shared" si="10"/>
        <v>3</v>
      </c>
      <c r="Y69">
        <v>3722</v>
      </c>
      <c r="Z69" t="s">
        <v>443</v>
      </c>
      <c r="AB69" t="str">
        <f t="shared" ref="AB69:AB128" si="11">LEFT(Y69,2)</f>
        <v>37</v>
      </c>
      <c r="AC69" t="str">
        <f t="shared" si="5"/>
        <v>372</v>
      </c>
      <c r="AE69" t="s">
        <v>444</v>
      </c>
      <c r="AF69" t="s">
        <v>445</v>
      </c>
      <c r="AG69" t="str">
        <f t="shared" si="6"/>
        <v>A679071</v>
      </c>
      <c r="AH69" t="str">
        <f>IFERROR(VLOOKUP(AG69,[1]AKT!$E$4:$G$350,3,FALSE),"")</f>
        <v>0942</v>
      </c>
    </row>
    <row r="70" spans="1:34">
      <c r="A70" s="116">
        <v>581</v>
      </c>
      <c r="B70" s="117" t="s">
        <v>288</v>
      </c>
      <c r="C70" s="118">
        <v>4224</v>
      </c>
      <c r="D70" s="117" t="s">
        <v>523</v>
      </c>
      <c r="E70" s="119" t="s">
        <v>239</v>
      </c>
      <c r="F70" s="117" t="s">
        <v>239</v>
      </c>
      <c r="G70" s="117" t="s">
        <v>239</v>
      </c>
      <c r="H70" s="120">
        <v>7000</v>
      </c>
      <c r="I70" s="120">
        <v>10000</v>
      </c>
      <c r="J70" s="120">
        <v>17000</v>
      </c>
      <c r="K70" s="118" t="s">
        <v>3894</v>
      </c>
      <c r="L70" s="121"/>
      <c r="M70" s="121"/>
      <c r="N70" s="122" t="s">
        <v>3884</v>
      </c>
      <c r="O70" s="122" t="s">
        <v>3895</v>
      </c>
      <c r="P70" s="123"/>
      <c r="Q70" t="e">
        <f>IF(C70="","",'[1]OPĆI DIO'!#REF!)</f>
        <v>#REF!</v>
      </c>
      <c r="R70" t="str">
        <f t="shared" si="7"/>
        <v>422</v>
      </c>
      <c r="S70" t="str">
        <f t="shared" si="8"/>
        <v>42</v>
      </c>
      <c r="T70" t="str">
        <f t="shared" si="9"/>
        <v>OV</v>
      </c>
      <c r="U70" t="str">
        <f t="shared" si="10"/>
        <v>4</v>
      </c>
      <c r="Y70">
        <v>3723</v>
      </c>
      <c r="Z70" t="s">
        <v>446</v>
      </c>
      <c r="AB70" t="str">
        <f t="shared" si="11"/>
        <v>37</v>
      </c>
      <c r="AC70" t="str">
        <f t="shared" ref="AC70:AC128" si="12">LEFT(Y70,3)</f>
        <v>372</v>
      </c>
      <c r="AE70" t="s">
        <v>447</v>
      </c>
      <c r="AF70" t="s">
        <v>448</v>
      </c>
      <c r="AG70" t="str">
        <f t="shared" si="6"/>
        <v>A679071</v>
      </c>
      <c r="AH70" t="str">
        <f>IFERROR(VLOOKUP(AG70,[1]AKT!$E$4:$G$350,3,FALSE),"")</f>
        <v>0942</v>
      </c>
    </row>
    <row r="71" spans="1:34">
      <c r="A71" s="116">
        <v>581</v>
      </c>
      <c r="B71" s="117" t="s">
        <v>288</v>
      </c>
      <c r="C71" s="118">
        <v>3221</v>
      </c>
      <c r="D71" s="117" t="s">
        <v>277</v>
      </c>
      <c r="E71" s="119" t="s">
        <v>239</v>
      </c>
      <c r="F71" s="117" t="s">
        <v>239</v>
      </c>
      <c r="G71" s="117" t="s">
        <v>239</v>
      </c>
      <c r="H71" s="120">
        <v>400</v>
      </c>
      <c r="I71" s="120">
        <v>5000</v>
      </c>
      <c r="J71" s="120">
        <v>5400</v>
      </c>
      <c r="K71" s="118" t="s">
        <v>3894</v>
      </c>
      <c r="L71" s="121"/>
      <c r="M71" s="121"/>
      <c r="N71" s="122" t="s">
        <v>3884</v>
      </c>
      <c r="O71" s="122" t="s">
        <v>3895</v>
      </c>
      <c r="P71" s="123"/>
      <c r="Q71" t="e">
        <f>IF(C71="","",'[1]OPĆI DIO'!#REF!)</f>
        <v>#REF!</v>
      </c>
      <c r="R71" t="str">
        <f t="shared" si="7"/>
        <v>322</v>
      </c>
      <c r="S71" t="str">
        <f t="shared" si="8"/>
        <v>32</v>
      </c>
      <c r="T71" t="str">
        <f t="shared" si="9"/>
        <v>OV</v>
      </c>
      <c r="U71" t="str">
        <f t="shared" si="10"/>
        <v>3</v>
      </c>
      <c r="Y71">
        <v>3811</v>
      </c>
      <c r="Z71" t="s">
        <v>449</v>
      </c>
      <c r="AB71" t="str">
        <f t="shared" si="11"/>
        <v>38</v>
      </c>
      <c r="AC71" t="str">
        <f t="shared" si="12"/>
        <v>381</v>
      </c>
      <c r="AE71" t="s">
        <v>450</v>
      </c>
      <c r="AF71" t="s">
        <v>451</v>
      </c>
      <c r="AG71" t="str">
        <f t="shared" si="6"/>
        <v>A679071</v>
      </c>
      <c r="AH71" t="str">
        <f>IFERROR(VLOOKUP(AG71,[1]AKT!$E$4:$G$350,3,FALSE),"")</f>
        <v>0942</v>
      </c>
    </row>
    <row r="72" spans="1:34">
      <c r="A72" s="116">
        <v>581</v>
      </c>
      <c r="B72" s="117" t="s">
        <v>288</v>
      </c>
      <c r="C72" s="118">
        <v>3213</v>
      </c>
      <c r="D72" s="117" t="s">
        <v>269</v>
      </c>
      <c r="E72" s="119" t="s">
        <v>239</v>
      </c>
      <c r="F72" s="117" t="s">
        <v>239</v>
      </c>
      <c r="G72" s="117" t="s">
        <v>239</v>
      </c>
      <c r="H72" s="120">
        <v>3000</v>
      </c>
      <c r="I72" s="120">
        <v>5000</v>
      </c>
      <c r="J72" s="120">
        <v>8000</v>
      </c>
      <c r="K72" s="118" t="s">
        <v>3894</v>
      </c>
      <c r="L72" s="121"/>
      <c r="M72" s="121"/>
      <c r="N72" s="122" t="s">
        <v>3884</v>
      </c>
      <c r="O72" s="122" t="s">
        <v>3895</v>
      </c>
      <c r="P72" s="123"/>
      <c r="Q72" t="e">
        <f>IF(C72="","",'[1]OPĆI DIO'!#REF!)</f>
        <v>#REF!</v>
      </c>
      <c r="R72" t="str">
        <f t="shared" si="7"/>
        <v>321</v>
      </c>
      <c r="S72" t="str">
        <f t="shared" si="8"/>
        <v>32</v>
      </c>
      <c r="T72" t="str">
        <f t="shared" si="9"/>
        <v>OV</v>
      </c>
      <c r="U72" t="str">
        <f t="shared" si="10"/>
        <v>3</v>
      </c>
      <c r="Y72">
        <v>3812</v>
      </c>
      <c r="Z72" t="s">
        <v>452</v>
      </c>
      <c r="AB72" t="str">
        <f t="shared" si="11"/>
        <v>38</v>
      </c>
      <c r="AC72" t="str">
        <f t="shared" si="12"/>
        <v>381</v>
      </c>
      <c r="AE72" t="s">
        <v>453</v>
      </c>
      <c r="AF72" t="s">
        <v>454</v>
      </c>
      <c r="AG72" t="str">
        <f t="shared" si="6"/>
        <v>A679071</v>
      </c>
      <c r="AH72" t="str">
        <f>IFERROR(VLOOKUP(AG72,[1]AKT!$E$4:$G$350,3,FALSE),"")</f>
        <v>0942</v>
      </c>
    </row>
    <row r="73" spans="1:34">
      <c r="A73" s="116">
        <v>581</v>
      </c>
      <c r="B73" s="117" t="s">
        <v>288</v>
      </c>
      <c r="C73" s="118">
        <v>3237</v>
      </c>
      <c r="D73" s="117" t="s">
        <v>321</v>
      </c>
      <c r="E73" s="119" t="s">
        <v>239</v>
      </c>
      <c r="F73" s="117" t="s">
        <v>239</v>
      </c>
      <c r="G73" s="117" t="s">
        <v>239</v>
      </c>
      <c r="H73" s="120">
        <v>3810</v>
      </c>
      <c r="I73" s="120">
        <v>5000</v>
      </c>
      <c r="J73" s="120">
        <v>8810</v>
      </c>
      <c r="K73" s="118" t="s">
        <v>3894</v>
      </c>
      <c r="L73" s="121"/>
      <c r="M73" s="121"/>
      <c r="N73" s="122" t="s">
        <v>3884</v>
      </c>
      <c r="O73" s="122" t="s">
        <v>3895</v>
      </c>
      <c r="P73" s="123"/>
      <c r="Q73" t="e">
        <f>IF(C73="","",'[1]OPĆI DIO'!#REF!)</f>
        <v>#REF!</v>
      </c>
      <c r="R73" t="str">
        <f t="shared" si="7"/>
        <v>323</v>
      </c>
      <c r="S73" t="str">
        <f t="shared" si="8"/>
        <v>32</v>
      </c>
      <c r="T73" t="str">
        <f t="shared" si="9"/>
        <v>OV</v>
      </c>
      <c r="U73" t="str">
        <f t="shared" si="10"/>
        <v>3</v>
      </c>
      <c r="Y73">
        <v>3813</v>
      </c>
      <c r="Z73" t="s">
        <v>455</v>
      </c>
      <c r="AB73" t="str">
        <f t="shared" si="11"/>
        <v>38</v>
      </c>
      <c r="AC73" t="str">
        <f t="shared" si="12"/>
        <v>381</v>
      </c>
      <c r="AE73" t="s">
        <v>456</v>
      </c>
      <c r="AF73" t="s">
        <v>457</v>
      </c>
      <c r="AG73" t="str">
        <f t="shared" ref="AG73:AG136" si="13">LEFT(AE73,7)</f>
        <v>A679071</v>
      </c>
      <c r="AH73" t="str">
        <f>IFERROR(VLOOKUP(AG73,[1]AKT!$E$4:$G$350,3,FALSE),"")</f>
        <v>0942</v>
      </c>
    </row>
    <row r="74" spans="1:34">
      <c r="A74" s="116">
        <v>581</v>
      </c>
      <c r="B74" s="117" t="s">
        <v>288</v>
      </c>
      <c r="C74" s="118">
        <v>3213</v>
      </c>
      <c r="D74" s="117" t="s">
        <v>269</v>
      </c>
      <c r="E74" s="119" t="s">
        <v>239</v>
      </c>
      <c r="F74" s="117" t="s">
        <v>239</v>
      </c>
      <c r="G74" s="117" t="s">
        <v>239</v>
      </c>
      <c r="H74" s="120">
        <v>2000</v>
      </c>
      <c r="I74" s="120">
        <v>1200</v>
      </c>
      <c r="J74" s="120">
        <v>3200</v>
      </c>
      <c r="K74" s="118" t="s">
        <v>3896</v>
      </c>
      <c r="L74" s="121"/>
      <c r="M74" s="121"/>
      <c r="N74" s="122" t="s">
        <v>3884</v>
      </c>
      <c r="O74" s="122" t="s">
        <v>3897</v>
      </c>
      <c r="P74" s="123"/>
      <c r="Q74" t="e">
        <f>IF(C74="","",'[1]OPĆI DIO'!#REF!)</f>
        <v>#REF!</v>
      </c>
      <c r="R74" t="str">
        <f t="shared" si="7"/>
        <v>321</v>
      </c>
      <c r="S74" t="str">
        <f t="shared" si="8"/>
        <v>32</v>
      </c>
      <c r="T74" t="str">
        <f t="shared" si="9"/>
        <v>OV</v>
      </c>
      <c r="U74" t="str">
        <f t="shared" si="10"/>
        <v>3</v>
      </c>
      <c r="Y74">
        <v>3821</v>
      </c>
      <c r="Z74" t="s">
        <v>458</v>
      </c>
      <c r="AB74" t="str">
        <f t="shared" si="11"/>
        <v>38</v>
      </c>
      <c r="AC74" t="str">
        <f t="shared" si="12"/>
        <v>382</v>
      </c>
      <c r="AE74" t="s">
        <v>459</v>
      </c>
      <c r="AF74" t="s">
        <v>460</v>
      </c>
      <c r="AG74" t="str">
        <f t="shared" si="13"/>
        <v>A679071</v>
      </c>
      <c r="AH74" t="str">
        <f>IFERROR(VLOOKUP(AG74,[1]AKT!$E$4:$G$350,3,FALSE),"")</f>
        <v>0942</v>
      </c>
    </row>
    <row r="75" spans="1:34">
      <c r="A75" s="116">
        <v>581</v>
      </c>
      <c r="B75" s="117" t="s">
        <v>288</v>
      </c>
      <c r="C75" s="118">
        <v>3211</v>
      </c>
      <c r="D75" s="117" t="s">
        <v>260</v>
      </c>
      <c r="E75" s="119" t="s">
        <v>239</v>
      </c>
      <c r="F75" s="117" t="s">
        <v>239</v>
      </c>
      <c r="G75" s="117" t="s">
        <v>239</v>
      </c>
      <c r="H75" s="120">
        <v>7000</v>
      </c>
      <c r="I75" s="120">
        <v>9000</v>
      </c>
      <c r="J75" s="120">
        <v>16000</v>
      </c>
      <c r="K75" s="118" t="s">
        <v>3896</v>
      </c>
      <c r="L75" s="121"/>
      <c r="M75" s="121"/>
      <c r="N75" s="122" t="s">
        <v>3884</v>
      </c>
      <c r="O75" s="122" t="s">
        <v>3897</v>
      </c>
      <c r="P75" s="123"/>
      <c r="Q75" t="e">
        <f>IF(C75="","",'[1]OPĆI DIO'!#REF!)</f>
        <v>#REF!</v>
      </c>
      <c r="R75" t="str">
        <f t="shared" si="7"/>
        <v>321</v>
      </c>
      <c r="S75" t="str">
        <f t="shared" si="8"/>
        <v>32</v>
      </c>
      <c r="T75" t="str">
        <f t="shared" si="9"/>
        <v>OV</v>
      </c>
      <c r="U75" t="str">
        <f t="shared" si="10"/>
        <v>3</v>
      </c>
      <c r="Y75">
        <v>3831</v>
      </c>
      <c r="Z75" t="s">
        <v>461</v>
      </c>
      <c r="AB75" t="str">
        <f t="shared" si="11"/>
        <v>38</v>
      </c>
      <c r="AC75" t="str">
        <f t="shared" si="12"/>
        <v>383</v>
      </c>
      <c r="AE75" t="s">
        <v>462</v>
      </c>
      <c r="AF75" t="s">
        <v>463</v>
      </c>
      <c r="AG75" t="str">
        <f t="shared" si="13"/>
        <v>A679071</v>
      </c>
      <c r="AH75" t="str">
        <f>IFERROR(VLOOKUP(AG75,[1]AKT!$E$4:$G$350,3,FALSE),"")</f>
        <v>0942</v>
      </c>
    </row>
    <row r="76" spans="1:34">
      <c r="A76" s="116">
        <v>581</v>
      </c>
      <c r="B76" s="117" t="s">
        <v>288</v>
      </c>
      <c r="C76" s="118">
        <v>4224</v>
      </c>
      <c r="D76" s="117" t="s">
        <v>523</v>
      </c>
      <c r="E76" s="119" t="s">
        <v>239</v>
      </c>
      <c r="F76" s="117" t="s">
        <v>239</v>
      </c>
      <c r="G76" s="117" t="s">
        <v>239</v>
      </c>
      <c r="H76" s="120">
        <v>6623</v>
      </c>
      <c r="I76" s="120">
        <v>10000</v>
      </c>
      <c r="J76" s="120">
        <v>16623</v>
      </c>
      <c r="K76" s="118" t="s">
        <v>3896</v>
      </c>
      <c r="L76" s="121"/>
      <c r="M76" s="121"/>
      <c r="N76" s="122" t="s">
        <v>3884</v>
      </c>
      <c r="O76" s="122" t="s">
        <v>3897</v>
      </c>
      <c r="P76" s="123"/>
      <c r="Q76" t="e">
        <f>IF(C76="","",'[1]OPĆI DIO'!#REF!)</f>
        <v>#REF!</v>
      </c>
      <c r="R76" t="str">
        <f t="shared" si="7"/>
        <v>422</v>
      </c>
      <c r="S76" t="str">
        <f t="shared" si="8"/>
        <v>42</v>
      </c>
      <c r="T76" t="str">
        <f t="shared" si="9"/>
        <v>OV</v>
      </c>
      <c r="U76" t="str">
        <f t="shared" si="10"/>
        <v>4</v>
      </c>
      <c r="Y76">
        <v>3832</v>
      </c>
      <c r="Z76" t="s">
        <v>464</v>
      </c>
      <c r="AB76" t="str">
        <f t="shared" si="11"/>
        <v>38</v>
      </c>
      <c r="AC76" t="str">
        <f t="shared" si="12"/>
        <v>383</v>
      </c>
      <c r="AE76" t="s">
        <v>465</v>
      </c>
      <c r="AF76" t="s">
        <v>466</v>
      </c>
      <c r="AG76" t="str">
        <f t="shared" si="13"/>
        <v>A679071</v>
      </c>
      <c r="AH76" t="str">
        <f>IFERROR(VLOOKUP(AG76,[1]AKT!$E$4:$G$350,3,FALSE),"")</f>
        <v>0942</v>
      </c>
    </row>
    <row r="77" spans="1:34">
      <c r="A77" s="116">
        <v>581</v>
      </c>
      <c r="B77" s="117" t="s">
        <v>288</v>
      </c>
      <c r="C77" s="118">
        <v>3221</v>
      </c>
      <c r="D77" s="117" t="s">
        <v>277</v>
      </c>
      <c r="E77" s="119" t="s">
        <v>239</v>
      </c>
      <c r="F77" s="117" t="s">
        <v>239</v>
      </c>
      <c r="G77" s="117" t="s">
        <v>239</v>
      </c>
      <c r="H77" s="120">
        <v>1000</v>
      </c>
      <c r="I77" s="120">
        <v>10000</v>
      </c>
      <c r="J77" s="120">
        <v>11000</v>
      </c>
      <c r="K77" s="118" t="s">
        <v>3896</v>
      </c>
      <c r="L77" s="121"/>
      <c r="M77" s="121"/>
      <c r="N77" s="122" t="s">
        <v>3884</v>
      </c>
      <c r="O77" s="122" t="s">
        <v>3897</v>
      </c>
      <c r="P77" s="123"/>
      <c r="Q77" t="e">
        <f>IF(C77="","",'[1]OPĆI DIO'!#REF!)</f>
        <v>#REF!</v>
      </c>
      <c r="R77" t="str">
        <f t="shared" si="7"/>
        <v>322</v>
      </c>
      <c r="S77" t="str">
        <f t="shared" si="8"/>
        <v>32</v>
      </c>
      <c r="T77" t="str">
        <f t="shared" si="9"/>
        <v>OV</v>
      </c>
      <c r="U77" t="str">
        <f t="shared" si="10"/>
        <v>3</v>
      </c>
      <c r="Y77">
        <v>3833</v>
      </c>
      <c r="Z77" t="s">
        <v>467</v>
      </c>
      <c r="AB77" t="str">
        <f t="shared" si="11"/>
        <v>38</v>
      </c>
      <c r="AC77" t="str">
        <f t="shared" si="12"/>
        <v>383</v>
      </c>
      <c r="AE77" t="s">
        <v>468</v>
      </c>
      <c r="AF77" t="s">
        <v>466</v>
      </c>
      <c r="AG77" t="str">
        <f t="shared" si="13"/>
        <v>A679071</v>
      </c>
      <c r="AH77" t="str">
        <f>IFERROR(VLOOKUP(AG77,[1]AKT!$E$4:$G$350,3,FALSE),"")</f>
        <v>0942</v>
      </c>
    </row>
    <row r="78" spans="1:34">
      <c r="A78" s="116">
        <v>581</v>
      </c>
      <c r="B78" s="117" t="s">
        <v>288</v>
      </c>
      <c r="C78" s="118">
        <v>3238</v>
      </c>
      <c r="D78" s="117" t="s">
        <v>324</v>
      </c>
      <c r="E78" s="119" t="s">
        <v>239</v>
      </c>
      <c r="F78" s="117" t="s">
        <v>239</v>
      </c>
      <c r="G78" s="117" t="s">
        <v>239</v>
      </c>
      <c r="H78" s="120">
        <v>3400</v>
      </c>
      <c r="I78" s="120">
        <v>5000</v>
      </c>
      <c r="J78" s="120">
        <v>8400</v>
      </c>
      <c r="K78" s="118" t="s">
        <v>3896</v>
      </c>
      <c r="L78" s="121"/>
      <c r="M78" s="121"/>
      <c r="N78" s="122" t="s">
        <v>3884</v>
      </c>
      <c r="O78" s="122" t="s">
        <v>3897</v>
      </c>
      <c r="P78" s="123"/>
      <c r="Q78" t="e">
        <f>IF(C78="","",'[1]OPĆI DIO'!#REF!)</f>
        <v>#REF!</v>
      </c>
      <c r="R78" t="str">
        <f t="shared" si="7"/>
        <v>323</v>
      </c>
      <c r="S78" t="str">
        <f t="shared" si="8"/>
        <v>32</v>
      </c>
      <c r="T78" t="str">
        <f t="shared" si="9"/>
        <v>OV</v>
      </c>
      <c r="U78" t="str">
        <f t="shared" si="10"/>
        <v>3</v>
      </c>
      <c r="Y78">
        <v>3834</v>
      </c>
      <c r="Z78" t="s">
        <v>469</v>
      </c>
      <c r="AB78" t="str">
        <f t="shared" si="11"/>
        <v>38</v>
      </c>
      <c r="AC78" t="str">
        <f t="shared" si="12"/>
        <v>383</v>
      </c>
      <c r="AE78" t="s">
        <v>470</v>
      </c>
      <c r="AF78" t="s">
        <v>471</v>
      </c>
      <c r="AG78" t="str">
        <f t="shared" si="13"/>
        <v>A679071</v>
      </c>
      <c r="AH78" t="str">
        <f>IFERROR(VLOOKUP(AG78,[1]AKT!$E$4:$G$350,3,FALSE),"")</f>
        <v>0942</v>
      </c>
    </row>
    <row r="79" spans="1:34">
      <c r="A79" s="116">
        <v>51</v>
      </c>
      <c r="B79" s="117" t="s">
        <v>259</v>
      </c>
      <c r="C79" s="118">
        <v>3211</v>
      </c>
      <c r="D79" s="117" t="s">
        <v>260</v>
      </c>
      <c r="E79" s="119" t="s">
        <v>239</v>
      </c>
      <c r="F79" s="117" t="s">
        <v>239</v>
      </c>
      <c r="G79" s="117" t="s">
        <v>239</v>
      </c>
      <c r="H79" s="120">
        <v>8075</v>
      </c>
      <c r="I79" s="120">
        <v>-7869</v>
      </c>
      <c r="J79" s="120">
        <v>206</v>
      </c>
      <c r="K79" s="118" t="s">
        <v>3898</v>
      </c>
      <c r="L79" s="121"/>
      <c r="M79" s="121"/>
      <c r="N79" s="122" t="s">
        <v>3899</v>
      </c>
      <c r="O79" s="122" t="s">
        <v>3900</v>
      </c>
      <c r="P79" s="123"/>
      <c r="Q79" t="e">
        <f>IF(C79="","",'[1]OPĆI DIO'!#REF!)</f>
        <v>#REF!</v>
      </c>
      <c r="R79" t="str">
        <f t="shared" si="7"/>
        <v>321</v>
      </c>
      <c r="S79" t="str">
        <f t="shared" si="8"/>
        <v>32</v>
      </c>
      <c r="T79" t="str">
        <f t="shared" si="9"/>
        <v>OV</v>
      </c>
      <c r="U79" t="str">
        <f t="shared" si="10"/>
        <v>3</v>
      </c>
      <c r="Y79">
        <v>3835</v>
      </c>
      <c r="Z79" t="s">
        <v>472</v>
      </c>
      <c r="AB79" t="str">
        <f t="shared" si="11"/>
        <v>38</v>
      </c>
      <c r="AC79" t="str">
        <f t="shared" si="12"/>
        <v>383</v>
      </c>
      <c r="AE79" t="s">
        <v>473</v>
      </c>
      <c r="AF79" t="s">
        <v>474</v>
      </c>
      <c r="AG79" t="str">
        <f t="shared" si="13"/>
        <v>A679071</v>
      </c>
      <c r="AH79" t="str">
        <f>IFERROR(VLOOKUP(AG79,[1]AKT!$E$4:$G$350,3,FALSE),"")</f>
        <v>0942</v>
      </c>
    </row>
    <row r="80" spans="1:34">
      <c r="A80" s="116">
        <v>51</v>
      </c>
      <c r="B80" s="117" t="s">
        <v>259</v>
      </c>
      <c r="C80" s="118">
        <v>4224</v>
      </c>
      <c r="D80" s="117" t="s">
        <v>523</v>
      </c>
      <c r="E80" s="119" t="s">
        <v>239</v>
      </c>
      <c r="F80" s="117" t="s">
        <v>239</v>
      </c>
      <c r="G80" s="117" t="s">
        <v>239</v>
      </c>
      <c r="H80" s="120">
        <v>5700</v>
      </c>
      <c r="I80" s="120">
        <v>-5700</v>
      </c>
      <c r="J80" s="120">
        <v>0</v>
      </c>
      <c r="K80" s="118" t="s">
        <v>3898</v>
      </c>
      <c r="L80" s="121"/>
      <c r="M80" s="121"/>
      <c r="N80" s="122" t="s">
        <v>3899</v>
      </c>
      <c r="O80" s="122" t="s">
        <v>3900</v>
      </c>
      <c r="P80" s="123"/>
      <c r="Q80" t="e">
        <f>IF(C80="","",'[1]OPĆI DIO'!#REF!)</f>
        <v>#REF!</v>
      </c>
      <c r="R80" t="str">
        <f t="shared" si="7"/>
        <v>422</v>
      </c>
      <c r="S80" t="str">
        <f t="shared" si="8"/>
        <v>42</v>
      </c>
      <c r="T80" t="str">
        <f t="shared" si="9"/>
        <v>OV</v>
      </c>
      <c r="U80" t="str">
        <f t="shared" si="10"/>
        <v>4</v>
      </c>
      <c r="Y80">
        <v>3861</v>
      </c>
      <c r="Z80" s="129" t="s">
        <v>475</v>
      </c>
      <c r="AB80" t="str">
        <f t="shared" si="11"/>
        <v>38</v>
      </c>
      <c r="AC80" t="str">
        <f t="shared" si="12"/>
        <v>386</v>
      </c>
      <c r="AE80" t="s">
        <v>476</v>
      </c>
      <c r="AF80" t="s">
        <v>477</v>
      </c>
      <c r="AG80" t="str">
        <f t="shared" si="13"/>
        <v>A679071</v>
      </c>
      <c r="AH80" t="str">
        <f>IFERROR(VLOOKUP(AG80,[1]AKT!$E$4:$G$350,3,FALSE),"")</f>
        <v>0942</v>
      </c>
    </row>
    <row r="81" spans="1:34">
      <c r="A81" s="116">
        <v>51</v>
      </c>
      <c r="B81" s="117" t="s">
        <v>259</v>
      </c>
      <c r="C81" s="118">
        <v>3237</v>
      </c>
      <c r="D81" s="117" t="s">
        <v>321</v>
      </c>
      <c r="E81" s="119" t="s">
        <v>239</v>
      </c>
      <c r="F81" s="117" t="s">
        <v>239</v>
      </c>
      <c r="G81" s="117" t="s">
        <v>239</v>
      </c>
      <c r="H81" s="120">
        <v>5200</v>
      </c>
      <c r="I81" s="120">
        <v>-5200</v>
      </c>
      <c r="J81" s="120">
        <v>0</v>
      </c>
      <c r="K81" s="118" t="s">
        <v>3898</v>
      </c>
      <c r="L81" s="121"/>
      <c r="M81" s="121"/>
      <c r="N81" s="122" t="s">
        <v>3899</v>
      </c>
      <c r="O81" s="122" t="s">
        <v>3900</v>
      </c>
      <c r="P81" s="123"/>
      <c r="Q81" t="e">
        <f>IF(C81="","",'[1]OPĆI DIO'!#REF!)</f>
        <v>#REF!</v>
      </c>
      <c r="R81" t="str">
        <f t="shared" si="7"/>
        <v>323</v>
      </c>
      <c r="S81" t="str">
        <f t="shared" si="8"/>
        <v>32</v>
      </c>
      <c r="T81" t="str">
        <f t="shared" si="9"/>
        <v>OV</v>
      </c>
      <c r="U81" t="str">
        <f t="shared" si="10"/>
        <v>3</v>
      </c>
      <c r="Y81">
        <v>3862</v>
      </c>
      <c r="Z81" t="s">
        <v>478</v>
      </c>
      <c r="AB81" t="str">
        <f t="shared" si="11"/>
        <v>38</v>
      </c>
      <c r="AC81" t="str">
        <f t="shared" si="12"/>
        <v>386</v>
      </c>
      <c r="AE81" t="s">
        <v>479</v>
      </c>
      <c r="AF81" t="s">
        <v>480</v>
      </c>
      <c r="AG81" t="str">
        <f t="shared" si="13"/>
        <v>A679071</v>
      </c>
      <c r="AH81" t="str">
        <f>IFERROR(VLOOKUP(AG81,[1]AKT!$E$4:$G$350,3,FALSE),"")</f>
        <v>0942</v>
      </c>
    </row>
    <row r="82" spans="1:34">
      <c r="A82" s="116">
        <v>51</v>
      </c>
      <c r="B82" s="117" t="s">
        <v>259</v>
      </c>
      <c r="C82" s="118">
        <v>3239</v>
      </c>
      <c r="D82" s="117" t="s">
        <v>327</v>
      </c>
      <c r="E82" s="119" t="s">
        <v>239</v>
      </c>
      <c r="F82" s="117" t="s">
        <v>239</v>
      </c>
      <c r="G82" s="117" t="s">
        <v>239</v>
      </c>
      <c r="H82" s="120">
        <v>2500</v>
      </c>
      <c r="I82" s="120">
        <v>-2500</v>
      </c>
      <c r="J82" s="120">
        <v>0</v>
      </c>
      <c r="K82" s="118" t="s">
        <v>3898</v>
      </c>
      <c r="L82" s="121"/>
      <c r="M82" s="121"/>
      <c r="N82" s="122" t="s">
        <v>3899</v>
      </c>
      <c r="O82" s="122" t="s">
        <v>3900</v>
      </c>
      <c r="P82" s="123"/>
      <c r="Q82" t="e">
        <f>IF(C82="","",'[1]OPĆI DIO'!#REF!)</f>
        <v>#REF!</v>
      </c>
      <c r="R82" t="str">
        <f t="shared" si="7"/>
        <v>323</v>
      </c>
      <c r="S82" t="str">
        <f t="shared" si="8"/>
        <v>32</v>
      </c>
      <c r="T82" t="str">
        <f t="shared" si="9"/>
        <v>OV</v>
      </c>
      <c r="U82" t="str">
        <f t="shared" si="10"/>
        <v>3</v>
      </c>
      <c r="Y82">
        <v>3863</v>
      </c>
      <c r="Z82" t="s">
        <v>481</v>
      </c>
      <c r="AB82" t="str">
        <f t="shared" si="11"/>
        <v>38</v>
      </c>
      <c r="AC82" t="str">
        <f t="shared" si="12"/>
        <v>386</v>
      </c>
      <c r="AE82" t="s">
        <v>482</v>
      </c>
      <c r="AF82" t="s">
        <v>483</v>
      </c>
      <c r="AG82" t="str">
        <f t="shared" si="13"/>
        <v>A679071</v>
      </c>
      <c r="AH82" t="str">
        <f>IFERROR(VLOOKUP(AG82,[1]AKT!$E$4:$G$350,3,FALSE),"")</f>
        <v>0942</v>
      </c>
    </row>
    <row r="83" spans="1:34">
      <c r="A83" s="116">
        <v>51</v>
      </c>
      <c r="B83" s="117" t="s">
        <v>259</v>
      </c>
      <c r="C83" s="118">
        <v>3293</v>
      </c>
      <c r="D83" s="117" t="s">
        <v>339</v>
      </c>
      <c r="E83" s="119" t="s">
        <v>239</v>
      </c>
      <c r="F83" s="117" t="s">
        <v>239</v>
      </c>
      <c r="G83" s="117" t="s">
        <v>239</v>
      </c>
      <c r="H83" s="120">
        <v>7300</v>
      </c>
      <c r="I83" s="120">
        <v>-7300</v>
      </c>
      <c r="J83" s="120">
        <v>0</v>
      </c>
      <c r="K83" s="118" t="s">
        <v>3898</v>
      </c>
      <c r="L83" s="121"/>
      <c r="M83" s="121"/>
      <c r="N83" s="122" t="s">
        <v>3899</v>
      </c>
      <c r="O83" s="122" t="s">
        <v>3900</v>
      </c>
      <c r="P83" s="123"/>
      <c r="Q83" t="e">
        <f>IF(C83="","",'[1]OPĆI DIO'!#REF!)</f>
        <v>#REF!</v>
      </c>
      <c r="R83" t="str">
        <f t="shared" si="7"/>
        <v>329</v>
      </c>
      <c r="S83" t="str">
        <f t="shared" si="8"/>
        <v>32</v>
      </c>
      <c r="T83" t="str">
        <f t="shared" si="9"/>
        <v>OV</v>
      </c>
      <c r="U83" t="str">
        <f t="shared" si="10"/>
        <v>3</v>
      </c>
      <c r="Y83">
        <v>4111</v>
      </c>
      <c r="Z83" t="s">
        <v>484</v>
      </c>
      <c r="AB83" t="str">
        <f t="shared" si="11"/>
        <v>41</v>
      </c>
      <c r="AC83" t="str">
        <f t="shared" si="12"/>
        <v>411</v>
      </c>
      <c r="AE83" t="s">
        <v>485</v>
      </c>
      <c r="AF83" t="s">
        <v>486</v>
      </c>
      <c r="AG83" t="str">
        <f t="shared" si="13"/>
        <v>A679071</v>
      </c>
      <c r="AH83" t="str">
        <f>IFERROR(VLOOKUP(AG83,[1]AKT!$E$4:$G$350,3,FALSE),"")</f>
        <v>0942</v>
      </c>
    </row>
    <row r="84" spans="1:34">
      <c r="A84" s="116">
        <v>51</v>
      </c>
      <c r="B84" s="117" t="s">
        <v>259</v>
      </c>
      <c r="C84" s="118">
        <v>3233</v>
      </c>
      <c r="D84" s="117" t="s">
        <v>309</v>
      </c>
      <c r="E84" s="119" t="s">
        <v>239</v>
      </c>
      <c r="F84" s="117" t="s">
        <v>239</v>
      </c>
      <c r="G84" s="117" t="s">
        <v>239</v>
      </c>
      <c r="H84" s="120">
        <v>0</v>
      </c>
      <c r="I84" s="120">
        <v>1500</v>
      </c>
      <c r="J84" s="120">
        <v>1500</v>
      </c>
      <c r="K84" s="118" t="s">
        <v>3898</v>
      </c>
      <c r="L84" s="121"/>
      <c r="M84" s="121"/>
      <c r="N84" s="122" t="s">
        <v>3899</v>
      </c>
      <c r="O84" s="122" t="s">
        <v>3900</v>
      </c>
      <c r="P84" s="123"/>
      <c r="Q84" t="e">
        <f>IF(C84="","",'[1]OPĆI DIO'!#REF!)</f>
        <v>#REF!</v>
      </c>
      <c r="R84" t="str">
        <f t="shared" si="7"/>
        <v>323</v>
      </c>
      <c r="S84" t="str">
        <f t="shared" si="8"/>
        <v>32</v>
      </c>
      <c r="T84" t="str">
        <f t="shared" si="9"/>
        <v>OV</v>
      </c>
      <c r="U84" t="str">
        <f t="shared" si="10"/>
        <v>3</v>
      </c>
      <c r="Y84">
        <v>4113</v>
      </c>
      <c r="Z84" t="s">
        <v>487</v>
      </c>
      <c r="AB84" t="str">
        <f t="shared" si="11"/>
        <v>41</v>
      </c>
      <c r="AC84" t="str">
        <f t="shared" si="12"/>
        <v>411</v>
      </c>
      <c r="AE84" t="s">
        <v>488</v>
      </c>
      <c r="AF84" t="s">
        <v>489</v>
      </c>
      <c r="AG84" t="str">
        <f t="shared" si="13"/>
        <v>A679071</v>
      </c>
      <c r="AH84" t="str">
        <f>IFERROR(VLOOKUP(AG84,[1]AKT!$E$4:$G$350,3,FALSE),"")</f>
        <v>0942</v>
      </c>
    </row>
    <row r="85" spans="1:34">
      <c r="A85" s="116">
        <v>581</v>
      </c>
      <c r="B85" s="117" t="s">
        <v>288</v>
      </c>
      <c r="C85" s="118">
        <v>3531</v>
      </c>
      <c r="D85" s="117" t="s">
        <v>388</v>
      </c>
      <c r="E85" s="119" t="s">
        <v>239</v>
      </c>
      <c r="F85" s="117" t="s">
        <v>239</v>
      </c>
      <c r="G85" s="117" t="s">
        <v>239</v>
      </c>
      <c r="H85" s="120">
        <v>0</v>
      </c>
      <c r="I85" s="120">
        <v>2133</v>
      </c>
      <c r="J85" s="120">
        <v>2133</v>
      </c>
      <c r="K85" s="118" t="s">
        <v>3892</v>
      </c>
      <c r="L85" s="121"/>
      <c r="M85" s="121"/>
      <c r="N85" s="122" t="s">
        <v>3884</v>
      </c>
      <c r="O85" s="122" t="s">
        <v>3893</v>
      </c>
      <c r="P85" s="123"/>
      <c r="Q85" t="e">
        <f>IF(C85="","",'[1]OPĆI DIO'!#REF!)</f>
        <v>#REF!</v>
      </c>
      <c r="R85" t="str">
        <f t="shared" si="7"/>
        <v>353</v>
      </c>
      <c r="S85" t="str">
        <f t="shared" si="8"/>
        <v>35</v>
      </c>
      <c r="T85" t="str">
        <f t="shared" si="9"/>
        <v>OV</v>
      </c>
      <c r="U85" t="str">
        <f t="shared" si="10"/>
        <v>3</v>
      </c>
      <c r="Y85">
        <v>4122</v>
      </c>
      <c r="Z85" t="s">
        <v>490</v>
      </c>
      <c r="AB85" t="str">
        <f t="shared" si="11"/>
        <v>41</v>
      </c>
      <c r="AC85" t="str">
        <f t="shared" si="12"/>
        <v>412</v>
      </c>
      <c r="AE85" t="s">
        <v>491</v>
      </c>
      <c r="AF85" t="s">
        <v>492</v>
      </c>
      <c r="AG85" t="str">
        <f t="shared" si="13"/>
        <v>A679071</v>
      </c>
      <c r="AH85" t="str">
        <f>IFERROR(VLOOKUP(AG85,[1]AKT!$E$4:$G$350,3,FALSE),"")</f>
        <v>0942</v>
      </c>
    </row>
    <row r="86" spans="1:34">
      <c r="A86" s="116">
        <v>581</v>
      </c>
      <c r="B86" s="117" t="s">
        <v>288</v>
      </c>
      <c r="C86" s="118">
        <v>3531</v>
      </c>
      <c r="D86" s="117" t="s">
        <v>388</v>
      </c>
      <c r="E86" s="119" t="s">
        <v>239</v>
      </c>
      <c r="F86" s="117" t="s">
        <v>239</v>
      </c>
      <c r="G86" s="117" t="s">
        <v>239</v>
      </c>
      <c r="H86" s="120">
        <v>0</v>
      </c>
      <c r="I86" s="120">
        <v>1413</v>
      </c>
      <c r="J86" s="120">
        <v>1413</v>
      </c>
      <c r="K86" s="118" t="s">
        <v>3894</v>
      </c>
      <c r="L86" s="121"/>
      <c r="M86" s="121"/>
      <c r="N86" s="122" t="s">
        <v>3884</v>
      </c>
      <c r="O86" s="122" t="s">
        <v>3895</v>
      </c>
      <c r="P86" s="123"/>
      <c r="Q86" t="e">
        <f>IF(C86="","",'[1]OPĆI DIO'!#REF!)</f>
        <v>#REF!</v>
      </c>
      <c r="R86" t="str">
        <f t="shared" si="7"/>
        <v>353</v>
      </c>
      <c r="S86" t="str">
        <f t="shared" si="8"/>
        <v>35</v>
      </c>
      <c r="T86" t="str">
        <f t="shared" si="9"/>
        <v>OV</v>
      </c>
      <c r="U86" t="str">
        <f t="shared" si="10"/>
        <v>3</v>
      </c>
      <c r="Y86">
        <v>4123</v>
      </c>
      <c r="Z86" t="s">
        <v>493</v>
      </c>
      <c r="AB86" t="str">
        <f t="shared" si="11"/>
        <v>41</v>
      </c>
      <c r="AC86" t="str">
        <f t="shared" si="12"/>
        <v>412</v>
      </c>
      <c r="AE86" t="s">
        <v>494</v>
      </c>
      <c r="AF86" t="s">
        <v>495</v>
      </c>
      <c r="AG86" t="str">
        <f t="shared" si="13"/>
        <v>A679071</v>
      </c>
      <c r="AH86" t="str">
        <f>IFERROR(VLOOKUP(AG86,[1]AKT!$E$4:$G$350,3,FALSE),"")</f>
        <v>0942</v>
      </c>
    </row>
    <row r="87" spans="1:34">
      <c r="A87" s="116">
        <v>581</v>
      </c>
      <c r="B87" s="117" t="s">
        <v>288</v>
      </c>
      <c r="C87" s="118">
        <v>3231</v>
      </c>
      <c r="D87" s="117" t="s">
        <v>301</v>
      </c>
      <c r="E87" s="119" t="s">
        <v>239</v>
      </c>
      <c r="F87" s="117" t="s">
        <v>239</v>
      </c>
      <c r="G87" s="117" t="s">
        <v>239</v>
      </c>
      <c r="H87" s="120">
        <v>0</v>
      </c>
      <c r="I87" s="120">
        <v>820</v>
      </c>
      <c r="J87" s="120">
        <v>820</v>
      </c>
      <c r="K87" s="118" t="s">
        <v>3896</v>
      </c>
      <c r="L87" s="121"/>
      <c r="M87" s="121"/>
      <c r="N87" s="122" t="s">
        <v>3884</v>
      </c>
      <c r="O87" s="122" t="s">
        <v>3897</v>
      </c>
      <c r="P87" s="123"/>
      <c r="Q87" t="e">
        <f>IF(C87="","",'[1]OPĆI DIO'!#REF!)</f>
        <v>#REF!</v>
      </c>
      <c r="R87" t="str">
        <f t="shared" si="7"/>
        <v>323</v>
      </c>
      <c r="S87" t="str">
        <f t="shared" si="8"/>
        <v>32</v>
      </c>
      <c r="T87" t="str">
        <f t="shared" si="9"/>
        <v>OV</v>
      </c>
      <c r="U87" t="str">
        <f t="shared" si="10"/>
        <v>3</v>
      </c>
      <c r="Y87">
        <v>4124</v>
      </c>
      <c r="Z87" t="s">
        <v>496</v>
      </c>
      <c r="AB87" t="str">
        <f t="shared" si="11"/>
        <v>41</v>
      </c>
      <c r="AC87" t="str">
        <f t="shared" si="12"/>
        <v>412</v>
      </c>
      <c r="AE87" t="s">
        <v>497</v>
      </c>
      <c r="AF87" t="s">
        <v>498</v>
      </c>
      <c r="AG87" t="str">
        <f t="shared" si="13"/>
        <v>A679071</v>
      </c>
      <c r="AH87" t="str">
        <f>IFERROR(VLOOKUP(AG87,[1]AKT!$E$4:$G$350,3,FALSE),"")</f>
        <v>0942</v>
      </c>
    </row>
    <row r="88" spans="1:34">
      <c r="A88" s="116">
        <v>581</v>
      </c>
      <c r="B88" s="117" t="s">
        <v>288</v>
      </c>
      <c r="C88" s="118">
        <v>4221</v>
      </c>
      <c r="D88" s="117" t="s">
        <v>514</v>
      </c>
      <c r="E88" s="119" t="s">
        <v>239</v>
      </c>
      <c r="F88" s="117" t="s">
        <v>239</v>
      </c>
      <c r="G88" s="117" t="s">
        <v>239</v>
      </c>
      <c r="H88" s="120">
        <v>0</v>
      </c>
      <c r="I88" s="120">
        <v>2700</v>
      </c>
      <c r="J88" s="120">
        <v>2700</v>
      </c>
      <c r="K88" s="118" t="s">
        <v>3896</v>
      </c>
      <c r="L88" s="121"/>
      <c r="M88" s="121"/>
      <c r="N88" s="122" t="s">
        <v>3884</v>
      </c>
      <c r="O88" s="122" t="s">
        <v>3897</v>
      </c>
      <c r="P88" s="123"/>
      <c r="Q88" t="e">
        <f>IF(C88="","",'[1]OPĆI DIO'!#REF!)</f>
        <v>#REF!</v>
      </c>
      <c r="R88" t="str">
        <f t="shared" si="7"/>
        <v>422</v>
      </c>
      <c r="S88" t="str">
        <f t="shared" si="8"/>
        <v>42</v>
      </c>
      <c r="T88" t="str">
        <f t="shared" si="9"/>
        <v>OV</v>
      </c>
      <c r="U88" t="str">
        <f t="shared" si="10"/>
        <v>4</v>
      </c>
      <c r="Y88">
        <v>4126</v>
      </c>
      <c r="Z88" t="s">
        <v>499</v>
      </c>
      <c r="AB88" t="str">
        <f t="shared" si="11"/>
        <v>41</v>
      </c>
      <c r="AC88" t="str">
        <f t="shared" si="12"/>
        <v>412</v>
      </c>
      <c r="AE88" t="s">
        <v>500</v>
      </c>
      <c r="AF88" t="s">
        <v>501</v>
      </c>
      <c r="AG88" t="str">
        <f t="shared" si="13"/>
        <v>A679071</v>
      </c>
      <c r="AH88" t="str">
        <f>IFERROR(VLOOKUP(AG88,[1]AKT!$E$4:$G$350,3,FALSE),"")</f>
        <v>0942</v>
      </c>
    </row>
    <row r="89" spans="1:34">
      <c r="A89" s="116">
        <v>581</v>
      </c>
      <c r="B89" s="117" t="s">
        <v>288</v>
      </c>
      <c r="C89" s="118">
        <v>3225</v>
      </c>
      <c r="D89" s="117" t="s">
        <v>3850</v>
      </c>
      <c r="E89" s="119" t="s">
        <v>239</v>
      </c>
      <c r="F89" s="117" t="s">
        <v>239</v>
      </c>
      <c r="G89" s="117" t="s">
        <v>239</v>
      </c>
      <c r="H89" s="120">
        <v>0</v>
      </c>
      <c r="I89" s="120">
        <v>400</v>
      </c>
      <c r="J89" s="120">
        <v>400</v>
      </c>
      <c r="K89" s="118" t="s">
        <v>3894</v>
      </c>
      <c r="L89" s="121"/>
      <c r="M89" s="121"/>
      <c r="N89" s="122" t="s">
        <v>3884</v>
      </c>
      <c r="O89" s="122" t="s">
        <v>3895</v>
      </c>
      <c r="P89" s="123"/>
      <c r="Q89" t="e">
        <f>IF(C89="","",'[1]OPĆI DIO'!#REF!)</f>
        <v>#REF!</v>
      </c>
      <c r="R89" t="str">
        <f t="shared" si="7"/>
        <v>322</v>
      </c>
      <c r="S89" t="str">
        <f t="shared" si="8"/>
        <v>32</v>
      </c>
      <c r="T89" t="str">
        <f t="shared" si="9"/>
        <v>OV</v>
      </c>
      <c r="U89" t="str">
        <f t="shared" si="10"/>
        <v>3</v>
      </c>
      <c r="Y89">
        <v>4211</v>
      </c>
      <c r="Z89" t="s">
        <v>502</v>
      </c>
      <c r="AB89" t="str">
        <f t="shared" si="11"/>
        <v>42</v>
      </c>
      <c r="AC89" t="str">
        <f t="shared" si="12"/>
        <v>421</v>
      </c>
      <c r="AE89" t="s">
        <v>503</v>
      </c>
      <c r="AF89" t="s">
        <v>504</v>
      </c>
      <c r="AG89" t="str">
        <f t="shared" si="13"/>
        <v>A679071</v>
      </c>
      <c r="AH89" t="str">
        <f>IFERROR(VLOOKUP(AG89,[1]AKT!$E$4:$G$350,3,FALSE),"")</f>
        <v>0942</v>
      </c>
    </row>
    <row r="90" spans="1:34">
      <c r="A90" s="116">
        <v>581</v>
      </c>
      <c r="B90" s="117" t="s">
        <v>288</v>
      </c>
      <c r="C90" s="118">
        <v>4221</v>
      </c>
      <c r="D90" s="117" t="s">
        <v>514</v>
      </c>
      <c r="E90" s="119" t="s">
        <v>239</v>
      </c>
      <c r="F90" s="117" t="s">
        <v>239</v>
      </c>
      <c r="G90" s="117" t="s">
        <v>239</v>
      </c>
      <c r="H90" s="120">
        <v>0</v>
      </c>
      <c r="I90" s="120">
        <v>4300</v>
      </c>
      <c r="J90" s="120">
        <v>4300</v>
      </c>
      <c r="K90" s="118" t="s">
        <v>3894</v>
      </c>
      <c r="L90" s="121"/>
      <c r="M90" s="121"/>
      <c r="N90" s="122" t="s">
        <v>3884</v>
      </c>
      <c r="O90" s="122" t="s">
        <v>3895</v>
      </c>
      <c r="P90" s="123"/>
      <c r="Q90" t="e">
        <f>IF(C90="","",'[1]OPĆI DIO'!#REF!)</f>
        <v>#REF!</v>
      </c>
      <c r="R90" t="str">
        <f t="shared" si="7"/>
        <v>422</v>
      </c>
      <c r="S90" t="str">
        <f t="shared" si="8"/>
        <v>42</v>
      </c>
      <c r="T90" t="str">
        <f t="shared" si="9"/>
        <v>OV</v>
      </c>
      <c r="U90" t="str">
        <f t="shared" si="10"/>
        <v>4</v>
      </c>
      <c r="Y90">
        <v>4212</v>
      </c>
      <c r="Z90" t="s">
        <v>505</v>
      </c>
      <c r="AB90" t="str">
        <f t="shared" si="11"/>
        <v>42</v>
      </c>
      <c r="AC90" t="str">
        <f t="shared" si="12"/>
        <v>421</v>
      </c>
      <c r="AE90" t="s">
        <v>506</v>
      </c>
      <c r="AF90" t="s">
        <v>507</v>
      </c>
      <c r="AG90" t="str">
        <f t="shared" si="13"/>
        <v>A679071</v>
      </c>
      <c r="AH90" t="str">
        <f>IFERROR(VLOOKUP(AG90,[1]AKT!$E$4:$G$350,3,FALSE),"")</f>
        <v>0942</v>
      </c>
    </row>
    <row r="91" spans="1:34">
      <c r="A91" s="116">
        <v>581</v>
      </c>
      <c r="B91" s="117" t="s">
        <v>288</v>
      </c>
      <c r="C91" s="118">
        <v>3221</v>
      </c>
      <c r="D91" s="117" t="s">
        <v>277</v>
      </c>
      <c r="E91" s="119" t="s">
        <v>239</v>
      </c>
      <c r="F91" s="117" t="s">
        <v>239</v>
      </c>
      <c r="G91" s="117" t="s">
        <v>239</v>
      </c>
      <c r="H91" s="120">
        <v>0</v>
      </c>
      <c r="I91" s="120">
        <v>1000</v>
      </c>
      <c r="J91" s="120">
        <v>1000</v>
      </c>
      <c r="K91" s="118" t="s">
        <v>3892</v>
      </c>
      <c r="L91" s="121"/>
      <c r="M91" s="121"/>
      <c r="N91" s="122" t="s">
        <v>3884</v>
      </c>
      <c r="O91" s="122" t="s">
        <v>3893</v>
      </c>
      <c r="P91" s="123"/>
      <c r="Q91" t="e">
        <f>IF(C91="","",'[1]OPĆI DIO'!#REF!)</f>
        <v>#REF!</v>
      </c>
      <c r="R91" t="str">
        <f t="shared" si="7"/>
        <v>322</v>
      </c>
      <c r="S91" t="str">
        <f t="shared" si="8"/>
        <v>32</v>
      </c>
      <c r="T91" t="str">
        <f t="shared" si="9"/>
        <v>OV</v>
      </c>
      <c r="U91" t="str">
        <f t="shared" si="10"/>
        <v>3</v>
      </c>
      <c r="Y91">
        <v>4213</v>
      </c>
      <c r="Z91" t="s">
        <v>508</v>
      </c>
      <c r="AB91" t="str">
        <f t="shared" si="11"/>
        <v>42</v>
      </c>
      <c r="AC91" t="str">
        <f t="shared" si="12"/>
        <v>421</v>
      </c>
      <c r="AE91" t="s">
        <v>509</v>
      </c>
      <c r="AF91" t="s">
        <v>510</v>
      </c>
      <c r="AG91" t="str">
        <f t="shared" si="13"/>
        <v>A679071</v>
      </c>
      <c r="AH91" t="str">
        <f>IFERROR(VLOOKUP(AG91,[1]AKT!$E$4:$G$350,3,FALSE),"")</f>
        <v>0942</v>
      </c>
    </row>
    <row r="92" spans="1:34">
      <c r="A92" s="116">
        <v>581</v>
      </c>
      <c r="B92" s="117" t="s">
        <v>288</v>
      </c>
      <c r="C92" s="118">
        <v>4221</v>
      </c>
      <c r="D92" s="117" t="s">
        <v>514</v>
      </c>
      <c r="E92" s="119" t="s">
        <v>239</v>
      </c>
      <c r="F92" s="117" t="s">
        <v>239</v>
      </c>
      <c r="G92" s="117" t="s">
        <v>239</v>
      </c>
      <c r="H92" s="120">
        <v>0</v>
      </c>
      <c r="I92" s="120">
        <v>3800</v>
      </c>
      <c r="J92" s="120">
        <v>3800</v>
      </c>
      <c r="K92" s="118" t="s">
        <v>3892</v>
      </c>
      <c r="L92" s="121"/>
      <c r="M92" s="121"/>
      <c r="N92" s="122" t="s">
        <v>3884</v>
      </c>
      <c r="O92" s="122" t="s">
        <v>3893</v>
      </c>
      <c r="P92" s="123"/>
      <c r="Q92" t="e">
        <f>IF(C92="","",'[1]OPĆI DIO'!#REF!)</f>
        <v>#REF!</v>
      </c>
      <c r="R92" t="str">
        <f t="shared" si="7"/>
        <v>422</v>
      </c>
      <c r="S92" t="str">
        <f t="shared" si="8"/>
        <v>42</v>
      </c>
      <c r="T92" t="str">
        <f t="shared" si="9"/>
        <v>OV</v>
      </c>
      <c r="U92" t="str">
        <f t="shared" si="10"/>
        <v>4</v>
      </c>
      <c r="Y92">
        <v>4214</v>
      </c>
      <c r="Z92" t="s">
        <v>511</v>
      </c>
      <c r="AB92" t="str">
        <f t="shared" si="11"/>
        <v>42</v>
      </c>
      <c r="AC92" t="str">
        <f t="shared" si="12"/>
        <v>421</v>
      </c>
      <c r="AE92" t="s">
        <v>512</v>
      </c>
      <c r="AF92" t="s">
        <v>513</v>
      </c>
      <c r="AG92" t="str">
        <f t="shared" si="13"/>
        <v>A679071</v>
      </c>
      <c r="AH92" t="str">
        <f>IFERROR(VLOOKUP(AG92,[1]AKT!$E$4:$G$350,3,FALSE),"")</f>
        <v>0942</v>
      </c>
    </row>
    <row r="93" spans="1:34">
      <c r="A93" s="116">
        <v>581</v>
      </c>
      <c r="B93" s="117" t="s">
        <v>288</v>
      </c>
      <c r="C93" s="118">
        <v>4222</v>
      </c>
      <c r="D93" s="117" t="s">
        <v>517</v>
      </c>
      <c r="E93" s="119" t="s">
        <v>239</v>
      </c>
      <c r="F93" s="117" t="s">
        <v>239</v>
      </c>
      <c r="G93" s="117" t="s">
        <v>239</v>
      </c>
      <c r="H93" s="120">
        <v>0</v>
      </c>
      <c r="I93" s="120">
        <v>6205</v>
      </c>
      <c r="J93" s="120">
        <v>6205</v>
      </c>
      <c r="K93" s="118" t="s">
        <v>3892</v>
      </c>
      <c r="L93" s="121"/>
      <c r="M93" s="121"/>
      <c r="N93" s="122" t="s">
        <v>3884</v>
      </c>
      <c r="O93" s="122" t="s">
        <v>3893</v>
      </c>
      <c r="P93" s="123"/>
      <c r="Q93" t="e">
        <f>IF(C93="","",'[1]OPĆI DIO'!#REF!)</f>
        <v>#REF!</v>
      </c>
      <c r="R93" t="str">
        <f t="shared" si="7"/>
        <v>422</v>
      </c>
      <c r="S93" t="str">
        <f t="shared" si="8"/>
        <v>42</v>
      </c>
      <c r="T93" t="str">
        <f t="shared" si="9"/>
        <v>OV</v>
      </c>
      <c r="U93" t="str">
        <f t="shared" si="10"/>
        <v>4</v>
      </c>
      <c r="Y93">
        <v>4221</v>
      </c>
      <c r="Z93" t="s">
        <v>514</v>
      </c>
      <c r="AB93" t="str">
        <f t="shared" si="11"/>
        <v>42</v>
      </c>
      <c r="AC93" t="str">
        <f t="shared" si="12"/>
        <v>422</v>
      </c>
      <c r="AE93" t="s">
        <v>515</v>
      </c>
      <c r="AF93" t="s">
        <v>516</v>
      </c>
      <c r="AG93" t="str">
        <f t="shared" si="13"/>
        <v>A679071</v>
      </c>
      <c r="AH93" t="str">
        <f>IFERROR(VLOOKUP(AG93,[1]AKT!$E$4:$G$350,3,FALSE),"")</f>
        <v>0942</v>
      </c>
    </row>
    <row r="94" spans="1:34">
      <c r="A94" s="116">
        <v>52</v>
      </c>
      <c r="B94" s="117" t="s">
        <v>263</v>
      </c>
      <c r="C94" s="118">
        <v>3213</v>
      </c>
      <c r="D94" s="117" t="s">
        <v>269</v>
      </c>
      <c r="E94" s="119" t="s">
        <v>267</v>
      </c>
      <c r="F94" s="117" t="s">
        <v>349</v>
      </c>
      <c r="G94" s="117" t="s">
        <v>3840</v>
      </c>
      <c r="H94" s="120">
        <v>0</v>
      </c>
      <c r="I94" s="120">
        <v>13629</v>
      </c>
      <c r="J94" s="120">
        <v>13629</v>
      </c>
      <c r="K94" s="118" t="s">
        <v>3901</v>
      </c>
      <c r="L94" s="121" t="s">
        <v>3902</v>
      </c>
      <c r="M94" s="121" t="s">
        <v>3837</v>
      </c>
      <c r="N94" s="122" t="s">
        <v>3903</v>
      </c>
      <c r="O94" s="122" t="s">
        <v>3904</v>
      </c>
      <c r="P94" s="123"/>
      <c r="Q94" t="e">
        <f>IF(C94="","",'[1]OPĆI DIO'!#REF!)</f>
        <v>#REF!</v>
      </c>
      <c r="R94" t="str">
        <f t="shared" si="7"/>
        <v>321</v>
      </c>
      <c r="S94" t="str">
        <f t="shared" si="8"/>
        <v>32</v>
      </c>
      <c r="T94" t="str">
        <f t="shared" si="9"/>
        <v>94</v>
      </c>
      <c r="U94" t="str">
        <f t="shared" si="10"/>
        <v>3</v>
      </c>
      <c r="Y94">
        <v>4222</v>
      </c>
      <c r="Z94" t="s">
        <v>517</v>
      </c>
      <c r="AB94" t="str">
        <f t="shared" si="11"/>
        <v>42</v>
      </c>
      <c r="AC94" t="str">
        <f t="shared" si="12"/>
        <v>422</v>
      </c>
      <c r="AE94" t="s">
        <v>518</v>
      </c>
      <c r="AF94" t="s">
        <v>519</v>
      </c>
      <c r="AG94" t="str">
        <f t="shared" si="13"/>
        <v>A679071</v>
      </c>
      <c r="AH94" t="str">
        <f>IFERROR(VLOOKUP(AG94,[1]AKT!$E$4:$G$350,3,FALSE),"")</f>
        <v>0942</v>
      </c>
    </row>
    <row r="95" spans="1:34">
      <c r="A95" s="116">
        <v>52</v>
      </c>
      <c r="B95" s="117" t="s">
        <v>263</v>
      </c>
      <c r="C95" s="118">
        <v>3223</v>
      </c>
      <c r="D95" s="117" t="s">
        <v>285</v>
      </c>
      <c r="E95" s="119" t="s">
        <v>438</v>
      </c>
      <c r="F95" s="117" t="s">
        <v>439</v>
      </c>
      <c r="G95" s="117" t="s">
        <v>3840</v>
      </c>
      <c r="H95" s="120">
        <v>0</v>
      </c>
      <c r="I95" s="120">
        <v>1358</v>
      </c>
      <c r="J95" s="120">
        <v>1358</v>
      </c>
      <c r="K95" s="118"/>
      <c r="L95" s="121"/>
      <c r="M95" s="121"/>
      <c r="N95" s="122"/>
      <c r="O95" s="122"/>
      <c r="P95" s="123"/>
      <c r="Q95" t="e">
        <f>IF(C95="","",'[1]OPĆI DIO'!#REF!)</f>
        <v>#REF!</v>
      </c>
      <c r="R95" t="str">
        <f t="shared" si="7"/>
        <v>322</v>
      </c>
      <c r="S95" t="str">
        <f t="shared" si="8"/>
        <v>32</v>
      </c>
      <c r="T95" t="str">
        <f t="shared" si="9"/>
        <v>94</v>
      </c>
      <c r="U95" t="str">
        <f t="shared" si="10"/>
        <v>3</v>
      </c>
      <c r="Y95">
        <v>4223</v>
      </c>
      <c r="Z95" t="s">
        <v>520</v>
      </c>
      <c r="AB95" t="str">
        <f t="shared" si="11"/>
        <v>42</v>
      </c>
      <c r="AC95" t="str">
        <f t="shared" si="12"/>
        <v>422</v>
      </c>
      <c r="AE95" t="s">
        <v>521</v>
      </c>
      <c r="AF95" t="s">
        <v>522</v>
      </c>
      <c r="AG95" t="str">
        <f t="shared" si="13"/>
        <v>A679071</v>
      </c>
      <c r="AH95" t="str">
        <f>IFERROR(VLOOKUP(AG95,[1]AKT!$E$4:$G$350,3,FALSE),"")</f>
        <v>0942</v>
      </c>
    </row>
    <row r="96" spans="1:34">
      <c r="A96" s="116">
        <v>52</v>
      </c>
      <c r="B96" s="117" t="s">
        <v>263</v>
      </c>
      <c r="C96" s="118">
        <v>3294</v>
      </c>
      <c r="D96" s="117" t="s">
        <v>345</v>
      </c>
      <c r="E96" s="119" t="s">
        <v>438</v>
      </c>
      <c r="F96" s="117" t="s">
        <v>439</v>
      </c>
      <c r="G96" s="117" t="s">
        <v>3840</v>
      </c>
      <c r="H96" s="120">
        <v>0</v>
      </c>
      <c r="I96" s="120">
        <v>88</v>
      </c>
      <c r="J96" s="120">
        <v>88</v>
      </c>
      <c r="K96" s="118"/>
      <c r="L96" s="121"/>
      <c r="M96" s="121"/>
      <c r="N96" s="122"/>
      <c r="O96" s="122"/>
      <c r="P96" s="123"/>
      <c r="Q96" t="e">
        <f>IF(C96="","",'[1]OPĆI DIO'!#REF!)</f>
        <v>#REF!</v>
      </c>
      <c r="R96" t="str">
        <f t="shared" si="7"/>
        <v>329</v>
      </c>
      <c r="S96" t="str">
        <f t="shared" si="8"/>
        <v>32</v>
      </c>
      <c r="T96" t="str">
        <f t="shared" si="9"/>
        <v>94</v>
      </c>
      <c r="U96" t="str">
        <f t="shared" si="10"/>
        <v>3</v>
      </c>
      <c r="Y96">
        <v>4224</v>
      </c>
      <c r="Z96" t="s">
        <v>523</v>
      </c>
      <c r="AB96" t="str">
        <f t="shared" si="11"/>
        <v>42</v>
      </c>
      <c r="AC96" t="str">
        <f t="shared" si="12"/>
        <v>422</v>
      </c>
      <c r="AE96" t="s">
        <v>304</v>
      </c>
      <c r="AF96" t="s">
        <v>524</v>
      </c>
      <c r="AG96" t="str">
        <f t="shared" si="13"/>
        <v>A679071</v>
      </c>
      <c r="AH96" t="str">
        <f>IFERROR(VLOOKUP(AG96,[1]AKT!$E$4:$G$350,3,FALSE),"")</f>
        <v>0942</v>
      </c>
    </row>
    <row r="97" spans="1:34">
      <c r="A97" s="116">
        <v>52</v>
      </c>
      <c r="B97" s="117" t="s">
        <v>263</v>
      </c>
      <c r="C97" s="118">
        <v>3432</v>
      </c>
      <c r="D97" s="117" t="s">
        <v>370</v>
      </c>
      <c r="E97" s="119" t="s">
        <v>438</v>
      </c>
      <c r="F97" s="117" t="s">
        <v>439</v>
      </c>
      <c r="G97" s="117" t="s">
        <v>3840</v>
      </c>
      <c r="H97" s="120">
        <v>0</v>
      </c>
      <c r="I97" s="120">
        <v>2</v>
      </c>
      <c r="J97" s="120">
        <v>2</v>
      </c>
      <c r="K97" s="118"/>
      <c r="L97" s="121"/>
      <c r="M97" s="121"/>
      <c r="N97" s="122"/>
      <c r="O97" s="122"/>
      <c r="P97" s="123"/>
      <c r="Q97" t="e">
        <f>IF(C97="","",'[1]OPĆI DIO'!#REF!)</f>
        <v>#REF!</v>
      </c>
      <c r="R97" t="str">
        <f t="shared" si="7"/>
        <v>343</v>
      </c>
      <c r="S97" t="str">
        <f t="shared" si="8"/>
        <v>34</v>
      </c>
      <c r="T97" t="str">
        <f t="shared" si="9"/>
        <v>94</v>
      </c>
      <c r="U97" t="str">
        <f t="shared" si="10"/>
        <v>3</v>
      </c>
      <c r="Y97">
        <v>4225</v>
      </c>
      <c r="Z97" t="s">
        <v>525</v>
      </c>
      <c r="AB97" t="str">
        <f t="shared" si="11"/>
        <v>42</v>
      </c>
      <c r="AC97" t="str">
        <f t="shared" si="12"/>
        <v>422</v>
      </c>
      <c r="AE97" t="s">
        <v>526</v>
      </c>
      <c r="AF97" t="s">
        <v>275</v>
      </c>
      <c r="AG97" t="str">
        <f t="shared" si="13"/>
        <v>A679071</v>
      </c>
      <c r="AH97" t="str">
        <f>IFERROR(VLOOKUP(AG97,[1]AKT!$E$4:$G$350,3,FALSE),"")</f>
        <v>0942</v>
      </c>
    </row>
    <row r="98" spans="1:34">
      <c r="A98" s="116">
        <v>51</v>
      </c>
      <c r="B98" s="117" t="s">
        <v>259</v>
      </c>
      <c r="C98" s="118">
        <v>3237</v>
      </c>
      <c r="D98" s="117" t="s">
        <v>321</v>
      </c>
      <c r="E98" s="119" t="s">
        <v>239</v>
      </c>
      <c r="F98" s="117" t="s">
        <v>239</v>
      </c>
      <c r="G98" s="117" t="s">
        <v>239</v>
      </c>
      <c r="H98" s="120">
        <v>0</v>
      </c>
      <c r="I98" s="120">
        <v>3927</v>
      </c>
      <c r="J98" s="120">
        <v>3927</v>
      </c>
      <c r="K98" s="118" t="s">
        <v>3905</v>
      </c>
      <c r="L98" s="121" t="s">
        <v>3906</v>
      </c>
      <c r="M98" s="121" t="s">
        <v>3907</v>
      </c>
      <c r="N98" s="122" t="s">
        <v>3908</v>
      </c>
      <c r="O98" s="122" t="s">
        <v>3909</v>
      </c>
      <c r="P98" s="123"/>
      <c r="Q98" t="e">
        <f>IF(C98="","",'[1]OPĆI DIO'!#REF!)</f>
        <v>#REF!</v>
      </c>
      <c r="R98" t="str">
        <f t="shared" si="7"/>
        <v>323</v>
      </c>
      <c r="S98" t="str">
        <f t="shared" si="8"/>
        <v>32</v>
      </c>
      <c r="T98" t="str">
        <f t="shared" si="9"/>
        <v>OV</v>
      </c>
      <c r="U98" t="str">
        <f t="shared" si="10"/>
        <v>3</v>
      </c>
      <c r="Y98">
        <v>4226</v>
      </c>
      <c r="Z98" t="s">
        <v>527</v>
      </c>
      <c r="AB98" t="str">
        <f t="shared" si="11"/>
        <v>42</v>
      </c>
      <c r="AC98" t="str">
        <f t="shared" si="12"/>
        <v>422</v>
      </c>
      <c r="AE98" t="s">
        <v>528</v>
      </c>
      <c r="AF98" t="s">
        <v>529</v>
      </c>
      <c r="AG98" t="str">
        <f t="shared" si="13"/>
        <v>A679071</v>
      </c>
      <c r="AH98" t="str">
        <f>IFERROR(VLOOKUP(AG98,[1]AKT!$E$4:$G$350,3,FALSE),"")</f>
        <v>0942</v>
      </c>
    </row>
    <row r="99" spans="1:34">
      <c r="A99" s="116">
        <v>52</v>
      </c>
      <c r="B99" s="117" t="s">
        <v>263</v>
      </c>
      <c r="C99" s="118">
        <v>3211</v>
      </c>
      <c r="D99" s="117" t="s">
        <v>260</v>
      </c>
      <c r="E99" s="119" t="s">
        <v>267</v>
      </c>
      <c r="F99" s="117" t="s">
        <v>349</v>
      </c>
      <c r="G99" s="117" t="s">
        <v>3840</v>
      </c>
      <c r="H99" s="120">
        <v>0</v>
      </c>
      <c r="I99" s="120">
        <v>1000</v>
      </c>
      <c r="J99" s="120">
        <v>1000</v>
      </c>
      <c r="K99" s="118"/>
      <c r="L99" s="121"/>
      <c r="M99" s="121"/>
      <c r="N99" s="122" t="s">
        <v>3910</v>
      </c>
      <c r="O99" s="122" t="s">
        <v>3911</v>
      </c>
      <c r="P99" s="123" t="s">
        <v>3912</v>
      </c>
      <c r="Q99" t="e">
        <f>IF(C99="","",'[1]OPĆI DIO'!#REF!)</f>
        <v>#REF!</v>
      </c>
      <c r="R99" t="str">
        <f t="shared" si="7"/>
        <v>321</v>
      </c>
      <c r="S99" t="str">
        <f t="shared" si="8"/>
        <v>32</v>
      </c>
      <c r="T99" t="str">
        <f t="shared" si="9"/>
        <v>94</v>
      </c>
      <c r="U99" t="str">
        <f t="shared" si="10"/>
        <v>3</v>
      </c>
      <c r="Y99">
        <v>4227</v>
      </c>
      <c r="Z99" t="s">
        <v>530</v>
      </c>
      <c r="AB99" t="str">
        <f t="shared" si="11"/>
        <v>42</v>
      </c>
      <c r="AC99" t="str">
        <f t="shared" si="12"/>
        <v>422</v>
      </c>
      <c r="AE99" t="s">
        <v>531</v>
      </c>
      <c r="AF99" t="s">
        <v>532</v>
      </c>
      <c r="AG99" t="str">
        <f t="shared" si="13"/>
        <v>A679071</v>
      </c>
      <c r="AH99" t="str">
        <f>IFERROR(VLOOKUP(AG99,[1]AKT!$E$4:$G$350,3,FALSE),"")</f>
        <v>0942</v>
      </c>
    </row>
    <row r="100" spans="1:34">
      <c r="A100" s="116">
        <v>52</v>
      </c>
      <c r="B100" s="117" t="s">
        <v>263</v>
      </c>
      <c r="C100" s="118">
        <v>3213</v>
      </c>
      <c r="D100" s="117" t="s">
        <v>269</v>
      </c>
      <c r="E100" s="119" t="s">
        <v>267</v>
      </c>
      <c r="F100" s="117" t="s">
        <v>349</v>
      </c>
      <c r="G100" s="117" t="s">
        <v>3840</v>
      </c>
      <c r="H100" s="120">
        <v>0</v>
      </c>
      <c r="I100" s="120">
        <v>2000</v>
      </c>
      <c r="J100" s="120">
        <v>2000</v>
      </c>
      <c r="K100" s="118"/>
      <c r="L100" s="121"/>
      <c r="M100" s="121"/>
      <c r="N100" s="122" t="s">
        <v>3910</v>
      </c>
      <c r="O100" s="122" t="s">
        <v>3911</v>
      </c>
      <c r="P100" s="123" t="s">
        <v>3912</v>
      </c>
      <c r="Q100" t="e">
        <f>IF(C100="","",'[1]OPĆI DIO'!#REF!)</f>
        <v>#REF!</v>
      </c>
      <c r="R100" t="str">
        <f t="shared" si="7"/>
        <v>321</v>
      </c>
      <c r="S100" t="str">
        <f t="shared" si="8"/>
        <v>32</v>
      </c>
      <c r="T100" t="str">
        <f t="shared" si="9"/>
        <v>94</v>
      </c>
      <c r="U100" t="str">
        <f t="shared" si="10"/>
        <v>3</v>
      </c>
      <c r="Y100">
        <v>4231</v>
      </c>
      <c r="Z100" t="s">
        <v>533</v>
      </c>
      <c r="AB100" t="str">
        <f t="shared" si="11"/>
        <v>42</v>
      </c>
      <c r="AC100" t="str">
        <f t="shared" si="12"/>
        <v>423</v>
      </c>
      <c r="AE100" t="s">
        <v>534</v>
      </c>
      <c r="AF100" t="s">
        <v>535</v>
      </c>
      <c r="AG100" t="str">
        <f t="shared" si="13"/>
        <v>A679071</v>
      </c>
      <c r="AH100" t="str">
        <f>IFERROR(VLOOKUP(AG100,[1]AKT!$E$4:$G$350,3,FALSE),"")</f>
        <v>0942</v>
      </c>
    </row>
    <row r="101" spans="1:34">
      <c r="A101" s="116">
        <v>52</v>
      </c>
      <c r="B101" s="117" t="s">
        <v>263</v>
      </c>
      <c r="C101" s="118">
        <v>3233</v>
      </c>
      <c r="D101" s="117" t="s">
        <v>309</v>
      </c>
      <c r="E101" s="119" t="s">
        <v>267</v>
      </c>
      <c r="F101" s="117" t="s">
        <v>349</v>
      </c>
      <c r="G101" s="117" t="s">
        <v>3840</v>
      </c>
      <c r="H101" s="120">
        <v>0</v>
      </c>
      <c r="I101" s="120">
        <v>0</v>
      </c>
      <c r="J101" s="120">
        <v>0</v>
      </c>
      <c r="K101" s="118"/>
      <c r="L101" s="121"/>
      <c r="M101" s="121"/>
      <c r="N101" s="122" t="s">
        <v>3910</v>
      </c>
      <c r="O101" s="122" t="s">
        <v>3911</v>
      </c>
      <c r="P101" s="123" t="s">
        <v>3912</v>
      </c>
      <c r="Q101" t="e">
        <f>IF(C101="","",'[1]OPĆI DIO'!#REF!)</f>
        <v>#REF!</v>
      </c>
      <c r="R101" t="str">
        <f t="shared" si="7"/>
        <v>323</v>
      </c>
      <c r="S101" t="str">
        <f t="shared" si="8"/>
        <v>32</v>
      </c>
      <c r="T101" t="str">
        <f t="shared" si="9"/>
        <v>94</v>
      </c>
      <c r="U101" t="str">
        <f t="shared" si="10"/>
        <v>3</v>
      </c>
      <c r="Y101">
        <v>4233</v>
      </c>
      <c r="Z101" t="s">
        <v>536</v>
      </c>
      <c r="AB101" t="str">
        <f t="shared" si="11"/>
        <v>42</v>
      </c>
      <c r="AC101" t="str">
        <f t="shared" si="12"/>
        <v>423</v>
      </c>
      <c r="AE101" t="s">
        <v>537</v>
      </c>
      <c r="AF101" t="s">
        <v>538</v>
      </c>
      <c r="AG101" t="str">
        <f t="shared" si="13"/>
        <v>A679071</v>
      </c>
      <c r="AH101" t="str">
        <f>IFERROR(VLOOKUP(AG101,[1]AKT!$E$4:$G$350,3,FALSE),"")</f>
        <v>0942</v>
      </c>
    </row>
    <row r="102" spans="1:34">
      <c r="A102" s="116">
        <v>52</v>
      </c>
      <c r="B102" s="117" t="s">
        <v>263</v>
      </c>
      <c r="C102" s="118">
        <v>3239</v>
      </c>
      <c r="D102" s="117" t="s">
        <v>327</v>
      </c>
      <c r="E102" s="119" t="s">
        <v>267</v>
      </c>
      <c r="F102" s="117" t="s">
        <v>349</v>
      </c>
      <c r="G102" s="117" t="s">
        <v>3840</v>
      </c>
      <c r="H102" s="120">
        <v>0</v>
      </c>
      <c r="I102" s="120">
        <v>1000</v>
      </c>
      <c r="J102" s="120">
        <v>1000</v>
      </c>
      <c r="K102" s="118"/>
      <c r="L102" s="121"/>
      <c r="M102" s="121"/>
      <c r="N102" s="122" t="s">
        <v>3910</v>
      </c>
      <c r="O102" s="122" t="s">
        <v>3911</v>
      </c>
      <c r="P102" s="123" t="s">
        <v>3912</v>
      </c>
      <c r="Q102" t="e">
        <f>IF(C102="","",'[1]OPĆI DIO'!#REF!)</f>
        <v>#REF!</v>
      </c>
      <c r="R102" t="str">
        <f t="shared" si="7"/>
        <v>323</v>
      </c>
      <c r="S102" t="str">
        <f t="shared" si="8"/>
        <v>32</v>
      </c>
      <c r="T102" t="str">
        <f t="shared" si="9"/>
        <v>94</v>
      </c>
      <c r="U102" t="str">
        <f t="shared" si="10"/>
        <v>3</v>
      </c>
      <c r="Y102">
        <v>4241</v>
      </c>
      <c r="Z102" t="s">
        <v>539</v>
      </c>
      <c r="AB102" t="str">
        <f t="shared" si="11"/>
        <v>42</v>
      </c>
      <c r="AC102" t="str">
        <f t="shared" si="12"/>
        <v>424</v>
      </c>
      <c r="AE102" t="s">
        <v>540</v>
      </c>
      <c r="AF102" t="s">
        <v>541</v>
      </c>
      <c r="AG102" t="str">
        <f t="shared" si="13"/>
        <v>A679071</v>
      </c>
      <c r="AH102" t="str">
        <f>IFERROR(VLOOKUP(AG102,[1]AKT!$E$4:$G$350,3,FALSE),"")</f>
        <v>0942</v>
      </c>
    </row>
    <row r="103" spans="1:34">
      <c r="A103" s="116">
        <v>52</v>
      </c>
      <c r="B103" s="117" t="s">
        <v>263</v>
      </c>
      <c r="C103" s="118">
        <v>3293</v>
      </c>
      <c r="D103" s="117" t="s">
        <v>339</v>
      </c>
      <c r="E103" s="119" t="s">
        <v>267</v>
      </c>
      <c r="F103" s="117" t="s">
        <v>349</v>
      </c>
      <c r="G103" s="117" t="s">
        <v>3840</v>
      </c>
      <c r="H103" s="120">
        <v>0</v>
      </c>
      <c r="I103" s="120">
        <v>0</v>
      </c>
      <c r="J103" s="120">
        <v>0</v>
      </c>
      <c r="K103" s="118"/>
      <c r="L103" s="121"/>
      <c r="M103" s="121"/>
      <c r="N103" s="122" t="s">
        <v>3910</v>
      </c>
      <c r="O103" s="122" t="s">
        <v>3911</v>
      </c>
      <c r="P103" s="123" t="s">
        <v>3912</v>
      </c>
      <c r="Q103" t="e">
        <f>IF(C103="","",'[1]OPĆI DIO'!#REF!)</f>
        <v>#REF!</v>
      </c>
      <c r="R103" t="str">
        <f t="shared" si="7"/>
        <v>329</v>
      </c>
      <c r="S103" t="str">
        <f t="shared" si="8"/>
        <v>32</v>
      </c>
      <c r="T103" t="str">
        <f t="shared" si="9"/>
        <v>94</v>
      </c>
      <c r="U103" t="str">
        <f t="shared" si="10"/>
        <v>3</v>
      </c>
      <c r="Y103">
        <v>4242</v>
      </c>
      <c r="Z103" t="s">
        <v>542</v>
      </c>
      <c r="AB103" t="str">
        <f t="shared" si="11"/>
        <v>42</v>
      </c>
      <c r="AC103" t="str">
        <f t="shared" si="12"/>
        <v>424</v>
      </c>
      <c r="AE103" t="s">
        <v>543</v>
      </c>
      <c r="AF103" t="s">
        <v>544</v>
      </c>
      <c r="AG103" t="str">
        <f t="shared" si="13"/>
        <v>A679071</v>
      </c>
      <c r="AH103" t="str">
        <f>IFERROR(VLOOKUP(AG103,[1]AKT!$E$4:$G$350,3,FALSE),"")</f>
        <v>0942</v>
      </c>
    </row>
    <row r="104" spans="1:34">
      <c r="A104" s="116">
        <v>52</v>
      </c>
      <c r="B104" s="117" t="s">
        <v>263</v>
      </c>
      <c r="C104" s="118">
        <v>3241</v>
      </c>
      <c r="D104" s="117" t="s">
        <v>330</v>
      </c>
      <c r="E104" s="119" t="s">
        <v>267</v>
      </c>
      <c r="F104" s="117" t="s">
        <v>349</v>
      </c>
      <c r="G104" s="117" t="s">
        <v>3840</v>
      </c>
      <c r="H104" s="120">
        <v>0</v>
      </c>
      <c r="I104" s="120">
        <v>17000</v>
      </c>
      <c r="J104" s="120">
        <v>17000</v>
      </c>
      <c r="K104" s="118"/>
      <c r="L104" s="121"/>
      <c r="M104" s="121"/>
      <c r="N104" s="122" t="s">
        <v>3910</v>
      </c>
      <c r="O104" s="122" t="s">
        <v>3911</v>
      </c>
      <c r="P104" s="123" t="s">
        <v>3912</v>
      </c>
      <c r="Q104" t="e">
        <f>IF(C104="","",'[1]OPĆI DIO'!#REF!)</f>
        <v>#REF!</v>
      </c>
      <c r="R104" t="str">
        <f t="shared" si="7"/>
        <v>324</v>
      </c>
      <c r="S104" t="str">
        <f t="shared" si="8"/>
        <v>32</v>
      </c>
      <c r="T104" t="str">
        <f t="shared" si="9"/>
        <v>94</v>
      </c>
      <c r="U104" t="str">
        <f t="shared" si="10"/>
        <v>3</v>
      </c>
      <c r="Y104">
        <v>4244</v>
      </c>
      <c r="Z104" t="s">
        <v>545</v>
      </c>
      <c r="AB104" t="str">
        <f t="shared" si="11"/>
        <v>42</v>
      </c>
      <c r="AC104" t="str">
        <f t="shared" si="12"/>
        <v>424</v>
      </c>
      <c r="AE104" t="s">
        <v>546</v>
      </c>
      <c r="AF104" t="s">
        <v>547</v>
      </c>
      <c r="AG104" t="str">
        <f t="shared" si="13"/>
        <v>A679071</v>
      </c>
      <c r="AH104" t="str">
        <f>IFERROR(VLOOKUP(AG104,[1]AKT!$E$4:$G$350,3,FALSE),"")</f>
        <v>0942</v>
      </c>
    </row>
    <row r="105" spans="1:34">
      <c r="A105" s="116">
        <v>43</v>
      </c>
      <c r="B105" s="117" t="s">
        <v>255</v>
      </c>
      <c r="C105" s="118">
        <v>3111</v>
      </c>
      <c r="D105" s="117" t="s">
        <v>241</v>
      </c>
      <c r="E105" s="119" t="s">
        <v>239</v>
      </c>
      <c r="F105" s="117" t="s">
        <v>239</v>
      </c>
      <c r="G105" s="117" t="s">
        <v>239</v>
      </c>
      <c r="H105" s="120">
        <v>0</v>
      </c>
      <c r="I105" s="120">
        <v>4846</v>
      </c>
      <c r="J105" s="120">
        <v>4846</v>
      </c>
      <c r="K105" s="118" t="s">
        <v>3913</v>
      </c>
      <c r="L105" s="121" t="s">
        <v>3902</v>
      </c>
      <c r="M105" s="121" t="s">
        <v>3914</v>
      </c>
      <c r="N105" s="122" t="s">
        <v>3915</v>
      </c>
      <c r="O105" s="122" t="s">
        <v>3916</v>
      </c>
      <c r="P105" s="123"/>
      <c r="Q105" t="e">
        <f>IF(C105="","",'[1]OPĆI DIO'!#REF!)</f>
        <v>#REF!</v>
      </c>
      <c r="R105" t="str">
        <f t="shared" si="7"/>
        <v>311</v>
      </c>
      <c r="S105" t="str">
        <f t="shared" si="8"/>
        <v>31</v>
      </c>
      <c r="T105" t="str">
        <f t="shared" si="9"/>
        <v>OV</v>
      </c>
      <c r="U105" t="str">
        <f t="shared" si="10"/>
        <v>3</v>
      </c>
      <c r="Y105">
        <v>4251</v>
      </c>
      <c r="Z105" t="s">
        <v>548</v>
      </c>
      <c r="AB105" t="str">
        <f t="shared" si="11"/>
        <v>42</v>
      </c>
      <c r="AC105" t="str">
        <f t="shared" si="12"/>
        <v>425</v>
      </c>
      <c r="AE105" t="s">
        <v>549</v>
      </c>
      <c r="AF105" t="s">
        <v>408</v>
      </c>
      <c r="AG105" t="str">
        <f t="shared" si="13"/>
        <v>A679071</v>
      </c>
      <c r="AH105" t="str">
        <f>IFERROR(VLOOKUP(AG105,[1]AKT!$E$4:$G$350,3,FALSE),"")</f>
        <v>0942</v>
      </c>
    </row>
    <row r="106" spans="1:34">
      <c r="A106" s="116">
        <v>61</v>
      </c>
      <c r="B106" s="117" t="s">
        <v>3850</v>
      </c>
      <c r="C106" s="118">
        <v>3111</v>
      </c>
      <c r="D106" s="117" t="s">
        <v>241</v>
      </c>
      <c r="E106" s="119" t="s">
        <v>239</v>
      </c>
      <c r="F106" s="117" t="s">
        <v>239</v>
      </c>
      <c r="G106" s="117" t="s">
        <v>239</v>
      </c>
      <c r="H106" s="120">
        <v>0</v>
      </c>
      <c r="I106" s="120">
        <v>16000</v>
      </c>
      <c r="J106" s="120">
        <v>16000</v>
      </c>
      <c r="K106" s="118" t="s">
        <v>3913</v>
      </c>
      <c r="L106" s="121" t="s">
        <v>3902</v>
      </c>
      <c r="M106" s="121" t="s">
        <v>3914</v>
      </c>
      <c r="N106" s="122" t="s">
        <v>3915</v>
      </c>
      <c r="O106" s="122" t="s">
        <v>3916</v>
      </c>
      <c r="P106" s="123" t="s">
        <v>3912</v>
      </c>
      <c r="Q106" t="e">
        <f>IF(C106="","",'[1]OPĆI DIO'!#REF!)</f>
        <v>#REF!</v>
      </c>
      <c r="R106" t="str">
        <f t="shared" si="7"/>
        <v>311</v>
      </c>
      <c r="S106" t="str">
        <f t="shared" si="8"/>
        <v>31</v>
      </c>
      <c r="T106" t="str">
        <f t="shared" si="9"/>
        <v>OV</v>
      </c>
      <c r="U106" t="str">
        <f t="shared" si="10"/>
        <v>3</v>
      </c>
      <c r="Y106">
        <v>4252</v>
      </c>
      <c r="Z106" t="s">
        <v>550</v>
      </c>
      <c r="AB106" t="str">
        <f t="shared" si="11"/>
        <v>42</v>
      </c>
      <c r="AC106" t="str">
        <f t="shared" si="12"/>
        <v>425</v>
      </c>
      <c r="AE106" t="s">
        <v>551</v>
      </c>
      <c r="AF106" t="s">
        <v>390</v>
      </c>
      <c r="AG106" t="str">
        <f t="shared" si="13"/>
        <v>A679071</v>
      </c>
      <c r="AH106" t="str">
        <f>IFERROR(VLOOKUP(AG106,[1]AKT!$E$4:$G$350,3,FALSE),"")</f>
        <v>0942</v>
      </c>
    </row>
    <row r="107" spans="1:34">
      <c r="A107" s="116">
        <v>61</v>
      </c>
      <c r="B107" s="117" t="s">
        <v>3850</v>
      </c>
      <c r="C107" s="118">
        <v>3132</v>
      </c>
      <c r="D107" s="117" t="s">
        <v>256</v>
      </c>
      <c r="E107" s="119" t="s">
        <v>239</v>
      </c>
      <c r="F107" s="117" t="s">
        <v>239</v>
      </c>
      <c r="G107" s="117" t="s">
        <v>239</v>
      </c>
      <c r="H107" s="120">
        <v>0</v>
      </c>
      <c r="I107" s="120">
        <v>2500</v>
      </c>
      <c r="J107" s="120">
        <v>2500</v>
      </c>
      <c r="K107" s="118" t="s">
        <v>3913</v>
      </c>
      <c r="L107" s="121" t="s">
        <v>3902</v>
      </c>
      <c r="M107" s="121" t="s">
        <v>3914</v>
      </c>
      <c r="N107" s="122" t="s">
        <v>3915</v>
      </c>
      <c r="O107" s="122" t="s">
        <v>3916</v>
      </c>
      <c r="P107" s="123" t="s">
        <v>3912</v>
      </c>
      <c r="Q107" t="e">
        <f>IF(C107="","",'[1]OPĆI DIO'!#REF!)</f>
        <v>#REF!</v>
      </c>
      <c r="R107" t="str">
        <f t="shared" si="7"/>
        <v>313</v>
      </c>
      <c r="S107" t="str">
        <f t="shared" si="8"/>
        <v>31</v>
      </c>
      <c r="T107" t="str">
        <f t="shared" si="9"/>
        <v>OV</v>
      </c>
      <c r="U107" t="str">
        <f t="shared" si="10"/>
        <v>3</v>
      </c>
      <c r="Y107">
        <v>4262</v>
      </c>
      <c r="Z107" t="s">
        <v>552</v>
      </c>
      <c r="AB107" t="str">
        <f t="shared" si="11"/>
        <v>42</v>
      </c>
      <c r="AC107" t="str">
        <f t="shared" si="12"/>
        <v>426</v>
      </c>
      <c r="AE107" t="s">
        <v>553</v>
      </c>
      <c r="AF107" t="s">
        <v>554</v>
      </c>
      <c r="AG107" t="str">
        <f t="shared" si="13"/>
        <v>A679071</v>
      </c>
      <c r="AH107" t="str">
        <f>IFERROR(VLOOKUP(AG107,[1]AKT!$E$4:$G$350,3,FALSE),"")</f>
        <v>0942</v>
      </c>
    </row>
    <row r="108" spans="1:34">
      <c r="A108" s="116">
        <v>43</v>
      </c>
      <c r="B108" s="117" t="s">
        <v>255</v>
      </c>
      <c r="C108" s="118">
        <v>3121</v>
      </c>
      <c r="D108" s="117" t="s">
        <v>252</v>
      </c>
      <c r="E108" s="119" t="s">
        <v>239</v>
      </c>
      <c r="F108" s="117" t="s">
        <v>239</v>
      </c>
      <c r="G108" s="117" t="s">
        <v>239</v>
      </c>
      <c r="H108" s="120">
        <v>0</v>
      </c>
      <c r="I108" s="120">
        <v>400</v>
      </c>
      <c r="J108" s="120">
        <v>400</v>
      </c>
      <c r="K108" s="118" t="s">
        <v>3913</v>
      </c>
      <c r="L108" s="121" t="s">
        <v>3902</v>
      </c>
      <c r="M108" s="121" t="s">
        <v>3914</v>
      </c>
      <c r="N108" s="122" t="s">
        <v>3915</v>
      </c>
      <c r="O108" s="122" t="s">
        <v>3916</v>
      </c>
      <c r="P108" s="123" t="s">
        <v>3912</v>
      </c>
      <c r="Q108" t="e">
        <f>IF(C108="","",'[1]OPĆI DIO'!#REF!)</f>
        <v>#REF!</v>
      </c>
      <c r="R108" t="str">
        <f t="shared" si="7"/>
        <v>312</v>
      </c>
      <c r="S108" t="str">
        <f t="shared" si="8"/>
        <v>31</v>
      </c>
      <c r="T108" t="str">
        <f t="shared" si="9"/>
        <v>OV</v>
      </c>
      <c r="U108" t="str">
        <f t="shared" si="10"/>
        <v>3</v>
      </c>
      <c r="Y108">
        <v>4263</v>
      </c>
      <c r="Z108" t="s">
        <v>555</v>
      </c>
      <c r="AB108" t="str">
        <f t="shared" si="11"/>
        <v>42</v>
      </c>
      <c r="AC108" t="str">
        <f t="shared" si="12"/>
        <v>426</v>
      </c>
      <c r="AE108" t="s">
        <v>556</v>
      </c>
      <c r="AF108" t="s">
        <v>557</v>
      </c>
      <c r="AG108" t="str">
        <f t="shared" si="13"/>
        <v>A679071</v>
      </c>
      <c r="AH108" t="str">
        <f>IFERROR(VLOOKUP(AG108,[1]AKT!$E$4:$G$350,3,FALSE),"")</f>
        <v>0942</v>
      </c>
    </row>
    <row r="109" spans="1:34">
      <c r="A109" s="116">
        <v>43</v>
      </c>
      <c r="B109" s="117" t="s">
        <v>255</v>
      </c>
      <c r="C109" s="118">
        <v>3212</v>
      </c>
      <c r="D109" s="117" t="s">
        <v>264</v>
      </c>
      <c r="E109" s="119" t="s">
        <v>239</v>
      </c>
      <c r="F109" s="117" t="s">
        <v>239</v>
      </c>
      <c r="G109" s="117" t="s">
        <v>239</v>
      </c>
      <c r="H109" s="120">
        <v>0</v>
      </c>
      <c r="I109" s="120">
        <v>300</v>
      </c>
      <c r="J109" s="120">
        <v>300</v>
      </c>
      <c r="K109" s="118" t="s">
        <v>3913</v>
      </c>
      <c r="L109" s="121" t="s">
        <v>3902</v>
      </c>
      <c r="M109" s="121" t="s">
        <v>3914</v>
      </c>
      <c r="N109" s="122" t="s">
        <v>3915</v>
      </c>
      <c r="O109" s="122" t="s">
        <v>3916</v>
      </c>
      <c r="P109" s="123" t="s">
        <v>3912</v>
      </c>
      <c r="Q109" t="e">
        <f>IF(C109="","",'[1]OPĆI DIO'!#REF!)</f>
        <v>#REF!</v>
      </c>
      <c r="R109" t="str">
        <f t="shared" si="7"/>
        <v>321</v>
      </c>
      <c r="S109" t="str">
        <f t="shared" si="8"/>
        <v>32</v>
      </c>
      <c r="T109" t="str">
        <f t="shared" si="9"/>
        <v>OV</v>
      </c>
      <c r="U109" t="str">
        <f t="shared" si="10"/>
        <v>3</v>
      </c>
      <c r="Y109">
        <v>4264</v>
      </c>
      <c r="Z109" t="s">
        <v>558</v>
      </c>
      <c r="AB109" t="str">
        <f t="shared" si="11"/>
        <v>42</v>
      </c>
      <c r="AC109" t="str">
        <f t="shared" si="12"/>
        <v>426</v>
      </c>
      <c r="AE109" t="s">
        <v>559</v>
      </c>
      <c r="AF109" t="s">
        <v>560</v>
      </c>
      <c r="AG109" t="str">
        <f t="shared" si="13"/>
        <v>A679071</v>
      </c>
      <c r="AH109" t="str">
        <f>IFERROR(VLOOKUP(AG109,[1]AKT!$E$4:$G$350,3,FALSE),"")</f>
        <v>0942</v>
      </c>
    </row>
    <row r="110" spans="1:34">
      <c r="A110" s="116">
        <v>43</v>
      </c>
      <c r="B110" s="117" t="s">
        <v>255</v>
      </c>
      <c r="C110" s="118">
        <v>3132</v>
      </c>
      <c r="D110" s="117" t="s">
        <v>256</v>
      </c>
      <c r="E110" s="119" t="s">
        <v>239</v>
      </c>
      <c r="F110" s="117" t="s">
        <v>239</v>
      </c>
      <c r="G110" s="117" t="s">
        <v>239</v>
      </c>
      <c r="H110" s="120">
        <v>0</v>
      </c>
      <c r="I110" s="120">
        <v>1211</v>
      </c>
      <c r="J110" s="120">
        <v>1211</v>
      </c>
      <c r="K110" s="118" t="s">
        <v>3913</v>
      </c>
      <c r="L110" s="121" t="s">
        <v>3902</v>
      </c>
      <c r="M110" s="121" t="s">
        <v>3914</v>
      </c>
      <c r="N110" s="122" t="s">
        <v>3915</v>
      </c>
      <c r="O110" s="122" t="s">
        <v>3916</v>
      </c>
      <c r="P110" s="123"/>
      <c r="Q110" t="e">
        <f>IF(C110="","",'[1]OPĆI DIO'!#REF!)</f>
        <v>#REF!</v>
      </c>
      <c r="R110" t="str">
        <f t="shared" si="7"/>
        <v>313</v>
      </c>
      <c r="S110" t="str">
        <f t="shared" si="8"/>
        <v>31</v>
      </c>
      <c r="T110" t="str">
        <f t="shared" si="9"/>
        <v>OV</v>
      </c>
      <c r="U110" t="str">
        <f t="shared" si="10"/>
        <v>3</v>
      </c>
      <c r="Y110">
        <v>4312</v>
      </c>
      <c r="Z110" t="s">
        <v>561</v>
      </c>
      <c r="AB110" t="str">
        <f t="shared" si="11"/>
        <v>43</v>
      </c>
      <c r="AC110" t="str">
        <f t="shared" si="12"/>
        <v>431</v>
      </c>
      <c r="AE110" t="s">
        <v>562</v>
      </c>
      <c r="AF110" t="s">
        <v>563</v>
      </c>
      <c r="AG110" t="str">
        <f t="shared" si="13"/>
        <v>A679071</v>
      </c>
      <c r="AH110" t="str">
        <f>IFERROR(VLOOKUP(AG110,[1]AKT!$E$4:$G$350,3,FALSE),"")</f>
        <v>0942</v>
      </c>
    </row>
    <row r="111" spans="1:34">
      <c r="A111" s="116">
        <v>52</v>
      </c>
      <c r="B111" s="117" t="s">
        <v>263</v>
      </c>
      <c r="C111" s="118">
        <v>4124</v>
      </c>
      <c r="D111" s="117" t="s">
        <v>496</v>
      </c>
      <c r="E111" s="119" t="s">
        <v>239</v>
      </c>
      <c r="F111" s="117" t="s">
        <v>239</v>
      </c>
      <c r="G111" s="117" t="s">
        <v>239</v>
      </c>
      <c r="H111" s="120">
        <v>0</v>
      </c>
      <c r="I111" s="120">
        <v>12146</v>
      </c>
      <c r="J111" s="120">
        <v>12146</v>
      </c>
      <c r="K111" s="118" t="s">
        <v>3917</v>
      </c>
      <c r="L111" s="121" t="s">
        <v>3918</v>
      </c>
      <c r="M111" s="121" t="s">
        <v>3919</v>
      </c>
      <c r="N111" s="122" t="s">
        <v>3920</v>
      </c>
      <c r="O111" s="122" t="s">
        <v>3921</v>
      </c>
      <c r="P111" s="123" t="s">
        <v>3912</v>
      </c>
      <c r="Q111" t="e">
        <f>IF(C111="","",'[1]OPĆI DIO'!#REF!)</f>
        <v>#REF!</v>
      </c>
      <c r="R111" t="str">
        <f t="shared" si="7"/>
        <v>412</v>
      </c>
      <c r="S111" t="str">
        <f t="shared" si="8"/>
        <v>41</v>
      </c>
      <c r="T111" t="str">
        <f t="shared" si="9"/>
        <v>OV</v>
      </c>
      <c r="U111" t="str">
        <f t="shared" si="10"/>
        <v>4</v>
      </c>
      <c r="Y111">
        <v>4411</v>
      </c>
      <c r="Z111" t="s">
        <v>564</v>
      </c>
      <c r="AB111" t="str">
        <f t="shared" si="11"/>
        <v>44</v>
      </c>
      <c r="AC111" t="str">
        <f t="shared" si="12"/>
        <v>441</v>
      </c>
      <c r="AE111" t="s">
        <v>565</v>
      </c>
      <c r="AF111" t="s">
        <v>566</v>
      </c>
      <c r="AG111" t="str">
        <f t="shared" si="13"/>
        <v>A679071</v>
      </c>
      <c r="AH111" t="str">
        <f>IFERROR(VLOOKUP(AG111,[1]AKT!$E$4:$G$350,3,FALSE),"")</f>
        <v>0942</v>
      </c>
    </row>
    <row r="112" spans="1:34">
      <c r="A112" s="116">
        <v>43</v>
      </c>
      <c r="B112" s="117" t="s">
        <v>255</v>
      </c>
      <c r="C112" s="118">
        <v>3233</v>
      </c>
      <c r="D112" s="117" t="s">
        <v>309</v>
      </c>
      <c r="E112" s="119" t="s">
        <v>239</v>
      </c>
      <c r="F112" s="117" t="s">
        <v>239</v>
      </c>
      <c r="G112" s="117" t="s">
        <v>239</v>
      </c>
      <c r="H112" s="120">
        <v>0</v>
      </c>
      <c r="I112" s="120">
        <v>100</v>
      </c>
      <c r="J112" s="120">
        <v>100</v>
      </c>
      <c r="K112" s="118" t="s">
        <v>3917</v>
      </c>
      <c r="L112" s="121" t="s">
        <v>3918</v>
      </c>
      <c r="M112" s="121" t="s">
        <v>3919</v>
      </c>
      <c r="N112" s="122" t="s">
        <v>3920</v>
      </c>
      <c r="O112" s="122" t="s">
        <v>3921</v>
      </c>
      <c r="P112" s="123" t="s">
        <v>3912</v>
      </c>
      <c r="Q112" t="e">
        <f>IF(C112="","",'[1]OPĆI DIO'!#REF!)</f>
        <v>#REF!</v>
      </c>
      <c r="R112" t="str">
        <f t="shared" si="7"/>
        <v>323</v>
      </c>
      <c r="S112" t="str">
        <f t="shared" si="8"/>
        <v>32</v>
      </c>
      <c r="T112" t="str">
        <f t="shared" si="9"/>
        <v>OV</v>
      </c>
      <c r="U112" t="str">
        <f t="shared" si="10"/>
        <v>3</v>
      </c>
      <c r="Y112">
        <v>4511</v>
      </c>
      <c r="Z112" t="s">
        <v>567</v>
      </c>
      <c r="AB112" t="str">
        <f t="shared" si="11"/>
        <v>45</v>
      </c>
      <c r="AC112" t="str">
        <f t="shared" si="12"/>
        <v>451</v>
      </c>
      <c r="AE112" t="s">
        <v>568</v>
      </c>
      <c r="AF112" t="s">
        <v>569</v>
      </c>
      <c r="AG112" t="str">
        <f t="shared" si="13"/>
        <v>A679071</v>
      </c>
      <c r="AH112" t="str">
        <f>IFERROR(VLOOKUP(AG112,[1]AKT!$E$4:$G$350,3,FALSE),"")</f>
        <v>0942</v>
      </c>
    </row>
    <row r="113" spans="1:34">
      <c r="A113" s="116">
        <v>52</v>
      </c>
      <c r="B113" s="117" t="s">
        <v>263</v>
      </c>
      <c r="C113" s="118">
        <v>3237</v>
      </c>
      <c r="D113" s="117" t="s">
        <v>321</v>
      </c>
      <c r="E113" s="119" t="s">
        <v>239</v>
      </c>
      <c r="F113" s="117" t="s">
        <v>239</v>
      </c>
      <c r="G113" s="117" t="s">
        <v>239</v>
      </c>
      <c r="H113" s="120">
        <v>0</v>
      </c>
      <c r="I113" s="120">
        <v>0</v>
      </c>
      <c r="J113" s="120">
        <v>0</v>
      </c>
      <c r="K113" s="118" t="s">
        <v>3917</v>
      </c>
      <c r="L113" s="121" t="s">
        <v>3918</v>
      </c>
      <c r="M113" s="121" t="s">
        <v>3919</v>
      </c>
      <c r="N113" s="122" t="s">
        <v>3920</v>
      </c>
      <c r="O113" s="122" t="s">
        <v>3921</v>
      </c>
      <c r="P113" s="123" t="s">
        <v>3912</v>
      </c>
      <c r="Q113" t="e">
        <f>IF(C113="","",'[1]OPĆI DIO'!#REF!)</f>
        <v>#REF!</v>
      </c>
      <c r="R113" t="str">
        <f t="shared" si="7"/>
        <v>323</v>
      </c>
      <c r="S113" t="str">
        <f t="shared" si="8"/>
        <v>32</v>
      </c>
      <c r="T113" t="str">
        <f t="shared" si="9"/>
        <v>OV</v>
      </c>
      <c r="U113" t="str">
        <f t="shared" si="10"/>
        <v>3</v>
      </c>
      <c r="Y113">
        <v>4521</v>
      </c>
      <c r="Z113" t="s">
        <v>570</v>
      </c>
      <c r="AB113" t="str">
        <f t="shared" si="11"/>
        <v>45</v>
      </c>
      <c r="AC113" t="str">
        <f t="shared" si="12"/>
        <v>452</v>
      </c>
      <c r="AE113" t="s">
        <v>571</v>
      </c>
      <c r="AF113" t="s">
        <v>572</v>
      </c>
      <c r="AG113" t="str">
        <f t="shared" si="13"/>
        <v>A679071</v>
      </c>
      <c r="AH113" t="str">
        <f>IFERROR(VLOOKUP(AG113,[1]AKT!$E$4:$G$350,3,FALSE),"")</f>
        <v>0942</v>
      </c>
    </row>
    <row r="114" spans="1:34">
      <c r="A114" s="116">
        <v>51</v>
      </c>
      <c r="B114" s="117" t="s">
        <v>259</v>
      </c>
      <c r="C114" s="118">
        <v>3211</v>
      </c>
      <c r="D114" s="117" t="s">
        <v>260</v>
      </c>
      <c r="E114" s="119" t="s">
        <v>239</v>
      </c>
      <c r="F114" s="117" t="s">
        <v>239</v>
      </c>
      <c r="G114" s="117" t="s">
        <v>239</v>
      </c>
      <c r="H114" s="120">
        <v>17108</v>
      </c>
      <c r="I114" s="120">
        <v>0</v>
      </c>
      <c r="J114" s="120">
        <v>17108</v>
      </c>
      <c r="K114" s="118" t="s">
        <v>3922</v>
      </c>
      <c r="L114" s="121" t="s">
        <v>3923</v>
      </c>
      <c r="M114" s="121" t="s">
        <v>3924</v>
      </c>
      <c r="N114" s="122" t="s">
        <v>3925</v>
      </c>
      <c r="O114" s="122" t="s">
        <v>3926</v>
      </c>
      <c r="P114" s="123"/>
      <c r="Q114" t="e">
        <f>IF(C114="","",'[1]OPĆI DIO'!#REF!)</f>
        <v>#REF!</v>
      </c>
      <c r="R114" t="str">
        <f t="shared" si="7"/>
        <v>321</v>
      </c>
      <c r="S114" t="str">
        <f t="shared" si="8"/>
        <v>32</v>
      </c>
      <c r="T114" t="str">
        <f t="shared" si="9"/>
        <v>OV</v>
      </c>
      <c r="U114" t="str">
        <f t="shared" si="10"/>
        <v>3</v>
      </c>
      <c r="Y114">
        <v>4531</v>
      </c>
      <c r="Z114" t="s">
        <v>573</v>
      </c>
      <c r="AB114" t="str">
        <f t="shared" si="11"/>
        <v>45</v>
      </c>
      <c r="AC114" t="str">
        <f t="shared" si="12"/>
        <v>453</v>
      </c>
      <c r="AE114" t="s">
        <v>574</v>
      </c>
      <c r="AF114" t="s">
        <v>575</v>
      </c>
      <c r="AG114" t="str">
        <f t="shared" si="13"/>
        <v>A679071</v>
      </c>
      <c r="AH114" t="str">
        <f>IFERROR(VLOOKUP(AG114,[1]AKT!$E$4:$G$350,3,FALSE),"")</f>
        <v>0942</v>
      </c>
    </row>
    <row r="115" spans="1:34">
      <c r="A115" s="116">
        <v>51</v>
      </c>
      <c r="B115" s="117" t="s">
        <v>259</v>
      </c>
      <c r="C115" s="118">
        <v>3237</v>
      </c>
      <c r="D115" s="117" t="s">
        <v>321</v>
      </c>
      <c r="E115" s="119" t="s">
        <v>239</v>
      </c>
      <c r="F115" s="117" t="s">
        <v>239</v>
      </c>
      <c r="G115" s="117" t="s">
        <v>239</v>
      </c>
      <c r="H115" s="120">
        <v>15000</v>
      </c>
      <c r="I115" s="120">
        <v>0</v>
      </c>
      <c r="J115" s="120">
        <v>15000</v>
      </c>
      <c r="K115" s="118" t="s">
        <v>3922</v>
      </c>
      <c r="L115" s="121" t="s">
        <v>3923</v>
      </c>
      <c r="M115" s="121" t="s">
        <v>3924</v>
      </c>
      <c r="N115" s="122" t="s">
        <v>3925</v>
      </c>
      <c r="O115" s="122" t="s">
        <v>3926</v>
      </c>
      <c r="P115" s="123"/>
      <c r="Q115" t="e">
        <f>IF(C115="","",'[1]OPĆI DIO'!#REF!)</f>
        <v>#REF!</v>
      </c>
      <c r="R115" t="str">
        <f t="shared" si="7"/>
        <v>323</v>
      </c>
      <c r="S115" t="str">
        <f t="shared" si="8"/>
        <v>32</v>
      </c>
      <c r="T115" t="str">
        <f t="shared" si="9"/>
        <v>OV</v>
      </c>
      <c r="U115" t="str">
        <f t="shared" si="10"/>
        <v>3</v>
      </c>
      <c r="Y115">
        <v>4541</v>
      </c>
      <c r="Z115" t="s">
        <v>576</v>
      </c>
      <c r="AB115" t="str">
        <f t="shared" si="11"/>
        <v>45</v>
      </c>
      <c r="AC115" t="str">
        <f t="shared" si="12"/>
        <v>454</v>
      </c>
      <c r="AE115" t="s">
        <v>577</v>
      </c>
      <c r="AF115" t="s">
        <v>566</v>
      </c>
      <c r="AG115" t="str">
        <f t="shared" si="13"/>
        <v>A679071</v>
      </c>
      <c r="AH115" t="str">
        <f>IFERROR(VLOOKUP(AG115,[1]AKT!$E$4:$G$350,3,FALSE),"")</f>
        <v>0942</v>
      </c>
    </row>
    <row r="116" spans="1:34">
      <c r="A116" s="116">
        <v>51</v>
      </c>
      <c r="B116" s="117" t="s">
        <v>259</v>
      </c>
      <c r="C116" s="118">
        <v>3233</v>
      </c>
      <c r="D116" s="117" t="s">
        <v>309</v>
      </c>
      <c r="E116" s="119" t="s">
        <v>239</v>
      </c>
      <c r="F116" s="117" t="s">
        <v>239</v>
      </c>
      <c r="G116" s="117" t="s">
        <v>239</v>
      </c>
      <c r="H116" s="120">
        <v>0</v>
      </c>
      <c r="I116" s="120">
        <v>0</v>
      </c>
      <c r="J116" s="120">
        <v>0</v>
      </c>
      <c r="K116" s="118" t="s">
        <v>3922</v>
      </c>
      <c r="L116" s="121" t="s">
        <v>3923</v>
      </c>
      <c r="M116" s="121" t="s">
        <v>3924</v>
      </c>
      <c r="N116" s="122" t="s">
        <v>3925</v>
      </c>
      <c r="O116" s="122" t="s">
        <v>3926</v>
      </c>
      <c r="P116" s="123"/>
      <c r="Q116" t="e">
        <f>IF(C116="","",'[1]OPĆI DIO'!#REF!)</f>
        <v>#REF!</v>
      </c>
      <c r="R116" t="str">
        <f t="shared" si="7"/>
        <v>323</v>
      </c>
      <c r="S116" t="str">
        <f t="shared" si="8"/>
        <v>32</v>
      </c>
      <c r="T116" t="str">
        <f t="shared" si="9"/>
        <v>OV</v>
      </c>
      <c r="U116" t="str">
        <f t="shared" si="10"/>
        <v>3</v>
      </c>
      <c r="Y116">
        <v>5121</v>
      </c>
      <c r="Z116" t="s">
        <v>578</v>
      </c>
      <c r="AB116" t="str">
        <f t="shared" si="11"/>
        <v>51</v>
      </c>
      <c r="AC116" t="str">
        <f t="shared" si="12"/>
        <v>512</v>
      </c>
      <c r="AE116" t="s">
        <v>579</v>
      </c>
      <c r="AF116" t="s">
        <v>580</v>
      </c>
      <c r="AG116" t="str">
        <f t="shared" si="13"/>
        <v>A679071</v>
      </c>
      <c r="AH116" t="str">
        <f>IFERROR(VLOOKUP(AG116,[1]AKT!$E$4:$G$350,3,FALSE),"")</f>
        <v>0942</v>
      </c>
    </row>
    <row r="117" spans="1:34">
      <c r="A117" s="116">
        <v>51</v>
      </c>
      <c r="B117" s="117" t="s">
        <v>259</v>
      </c>
      <c r="C117" s="118">
        <v>3239</v>
      </c>
      <c r="D117" s="117" t="s">
        <v>327</v>
      </c>
      <c r="E117" s="119" t="s">
        <v>239</v>
      </c>
      <c r="F117" s="117" t="s">
        <v>239</v>
      </c>
      <c r="G117" s="117" t="s">
        <v>239</v>
      </c>
      <c r="H117" s="120">
        <v>0</v>
      </c>
      <c r="I117" s="120">
        <v>0</v>
      </c>
      <c r="J117" s="120">
        <v>0</v>
      </c>
      <c r="K117" s="118" t="s">
        <v>3922</v>
      </c>
      <c r="L117" s="121" t="s">
        <v>3923</v>
      </c>
      <c r="M117" s="121" t="s">
        <v>3924</v>
      </c>
      <c r="N117" s="122" t="s">
        <v>3925</v>
      </c>
      <c r="O117" s="122" t="s">
        <v>3927</v>
      </c>
      <c r="P117" s="123"/>
      <c r="Q117" t="e">
        <f>IF(C117="","",'[1]OPĆI DIO'!#REF!)</f>
        <v>#REF!</v>
      </c>
      <c r="R117" t="str">
        <f t="shared" si="7"/>
        <v>323</v>
      </c>
      <c r="S117" t="str">
        <f t="shared" si="8"/>
        <v>32</v>
      </c>
      <c r="T117" t="str">
        <f t="shared" si="9"/>
        <v>OV</v>
      </c>
      <c r="U117" t="str">
        <f t="shared" si="10"/>
        <v>3</v>
      </c>
      <c r="Y117">
        <v>5443</v>
      </c>
      <c r="Z117" t="s">
        <v>581</v>
      </c>
      <c r="AB117" t="str">
        <f t="shared" si="11"/>
        <v>54</v>
      </c>
      <c r="AC117" t="str">
        <f t="shared" si="12"/>
        <v>544</v>
      </c>
      <c r="AE117" t="s">
        <v>582</v>
      </c>
      <c r="AF117" t="s">
        <v>583</v>
      </c>
      <c r="AG117" t="str">
        <f t="shared" si="13"/>
        <v>A679071</v>
      </c>
      <c r="AH117" t="str">
        <f>IFERROR(VLOOKUP(AG117,[1]AKT!$E$4:$G$350,3,FALSE),"")</f>
        <v>0942</v>
      </c>
    </row>
    <row r="118" spans="1:34">
      <c r="A118" s="116">
        <v>51</v>
      </c>
      <c r="B118" s="117" t="s">
        <v>259</v>
      </c>
      <c r="C118" s="118">
        <v>4123</v>
      </c>
      <c r="D118" s="117" t="s">
        <v>493</v>
      </c>
      <c r="E118" s="119" t="s">
        <v>239</v>
      </c>
      <c r="F118" s="117" t="s">
        <v>239</v>
      </c>
      <c r="G118" s="117" t="s">
        <v>239</v>
      </c>
      <c r="H118" s="120">
        <v>25500</v>
      </c>
      <c r="I118" s="120">
        <v>0</v>
      </c>
      <c r="J118" s="120">
        <v>25500</v>
      </c>
      <c r="K118" s="118" t="s">
        <v>3922</v>
      </c>
      <c r="L118" s="121" t="s">
        <v>3923</v>
      </c>
      <c r="M118" s="121" t="s">
        <v>3924</v>
      </c>
      <c r="N118" s="122" t="s">
        <v>3925</v>
      </c>
      <c r="O118" s="122" t="s">
        <v>3927</v>
      </c>
      <c r="P118" s="123"/>
      <c r="Q118" t="e">
        <f>IF(C118="","",'[1]OPĆI DIO'!#REF!)</f>
        <v>#REF!</v>
      </c>
      <c r="R118" t="str">
        <f t="shared" si="7"/>
        <v>412</v>
      </c>
      <c r="S118" t="str">
        <f t="shared" si="8"/>
        <v>41</v>
      </c>
      <c r="T118" t="str">
        <f t="shared" si="9"/>
        <v>OV</v>
      </c>
      <c r="U118" t="str">
        <f t="shared" si="10"/>
        <v>4</v>
      </c>
      <c r="Y118">
        <v>5121</v>
      </c>
      <c r="Z118" t="s">
        <v>584</v>
      </c>
      <c r="AB118" t="str">
        <f t="shared" si="11"/>
        <v>51</v>
      </c>
      <c r="AC118" t="str">
        <f t="shared" si="12"/>
        <v>512</v>
      </c>
      <c r="AE118" t="s">
        <v>585</v>
      </c>
      <c r="AF118" t="s">
        <v>586</v>
      </c>
      <c r="AG118" t="str">
        <f t="shared" si="13"/>
        <v>A679071</v>
      </c>
      <c r="AH118" t="str">
        <f>IFERROR(VLOOKUP(AG118,[1]AKT!$E$4:$G$350,3,FALSE),"")</f>
        <v>0942</v>
      </c>
    </row>
    <row r="119" spans="1:34">
      <c r="A119" s="116">
        <v>51</v>
      </c>
      <c r="B119" s="117" t="s">
        <v>259</v>
      </c>
      <c r="C119" s="118">
        <v>4221</v>
      </c>
      <c r="D119" s="117" t="s">
        <v>514</v>
      </c>
      <c r="E119" s="119" t="s">
        <v>239</v>
      </c>
      <c r="F119" s="117" t="s">
        <v>239</v>
      </c>
      <c r="G119" s="117" t="s">
        <v>239</v>
      </c>
      <c r="H119" s="120">
        <v>0</v>
      </c>
      <c r="I119" s="120">
        <v>0</v>
      </c>
      <c r="J119" s="120">
        <v>0</v>
      </c>
      <c r="K119" s="118" t="s">
        <v>3922</v>
      </c>
      <c r="L119" s="121" t="s">
        <v>3923</v>
      </c>
      <c r="M119" s="121" t="s">
        <v>3924</v>
      </c>
      <c r="N119" s="122" t="s">
        <v>3925</v>
      </c>
      <c r="O119" s="122" t="s">
        <v>3927</v>
      </c>
      <c r="P119" s="123"/>
      <c r="Q119" t="e">
        <f>IF(C119="","",'[1]OPĆI DIO'!#REF!)</f>
        <v>#REF!</v>
      </c>
      <c r="R119" t="str">
        <f t="shared" si="7"/>
        <v>422</v>
      </c>
      <c r="S119" t="str">
        <f t="shared" si="8"/>
        <v>42</v>
      </c>
      <c r="T119" t="str">
        <f t="shared" si="9"/>
        <v>OV</v>
      </c>
      <c r="U119" t="str">
        <f t="shared" si="10"/>
        <v>4</v>
      </c>
      <c r="Y119">
        <v>5122</v>
      </c>
      <c r="Z119" t="s">
        <v>587</v>
      </c>
      <c r="AB119" t="str">
        <f t="shared" si="11"/>
        <v>51</v>
      </c>
      <c r="AC119" t="str">
        <f t="shared" si="12"/>
        <v>512</v>
      </c>
      <c r="AE119" t="s">
        <v>588</v>
      </c>
      <c r="AF119" t="s">
        <v>589</v>
      </c>
      <c r="AG119" t="str">
        <f t="shared" si="13"/>
        <v>A679071</v>
      </c>
      <c r="AH119" t="str">
        <f>IFERROR(VLOOKUP(AG119,[1]AKT!$E$4:$G$350,3,FALSE),"")</f>
        <v>0942</v>
      </c>
    </row>
    <row r="120" spans="1:34">
      <c r="A120" s="116">
        <v>51</v>
      </c>
      <c r="B120" s="117" t="s">
        <v>259</v>
      </c>
      <c r="C120" s="118">
        <v>4225</v>
      </c>
      <c r="D120" s="117" t="s">
        <v>525</v>
      </c>
      <c r="E120" s="119" t="s">
        <v>239</v>
      </c>
      <c r="F120" s="117" t="s">
        <v>239</v>
      </c>
      <c r="G120" s="117" t="s">
        <v>239</v>
      </c>
      <c r="H120" s="120">
        <v>25300</v>
      </c>
      <c r="I120" s="120">
        <v>0</v>
      </c>
      <c r="J120" s="120">
        <v>25300</v>
      </c>
      <c r="K120" s="118" t="s">
        <v>3922</v>
      </c>
      <c r="L120" s="121" t="s">
        <v>3923</v>
      </c>
      <c r="M120" s="121" t="s">
        <v>3924</v>
      </c>
      <c r="N120" s="122" t="s">
        <v>3925</v>
      </c>
      <c r="O120" s="122" t="s">
        <v>3927</v>
      </c>
      <c r="P120" s="123"/>
      <c r="Q120" t="e">
        <f>IF(C120="","",'[1]OPĆI DIO'!#REF!)</f>
        <v>#REF!</v>
      </c>
      <c r="R120" t="str">
        <f t="shared" si="7"/>
        <v>422</v>
      </c>
      <c r="S120" t="str">
        <f t="shared" si="8"/>
        <v>42</v>
      </c>
      <c r="T120" t="str">
        <f t="shared" si="9"/>
        <v>OV</v>
      </c>
      <c r="U120" t="str">
        <f t="shared" si="10"/>
        <v>4</v>
      </c>
      <c r="Y120">
        <v>5141</v>
      </c>
      <c r="Z120" t="s">
        <v>590</v>
      </c>
      <c r="AB120" t="str">
        <f t="shared" si="11"/>
        <v>51</v>
      </c>
      <c r="AC120" t="str">
        <f t="shared" si="12"/>
        <v>514</v>
      </c>
      <c r="AE120" t="s">
        <v>591</v>
      </c>
      <c r="AF120" t="s">
        <v>592</v>
      </c>
      <c r="AG120" t="str">
        <f t="shared" si="13"/>
        <v>A679071</v>
      </c>
      <c r="AH120" t="str">
        <f>IFERROR(VLOOKUP(AG120,[1]AKT!$E$4:$G$350,3,FALSE),"")</f>
        <v>0942</v>
      </c>
    </row>
    <row r="121" spans="1:34">
      <c r="A121" s="116">
        <v>51</v>
      </c>
      <c r="B121" s="117" t="s">
        <v>259</v>
      </c>
      <c r="C121" s="118">
        <v>3111</v>
      </c>
      <c r="D121" s="117" t="s">
        <v>241</v>
      </c>
      <c r="E121" s="119" t="s">
        <v>239</v>
      </c>
      <c r="F121" s="117" t="s">
        <v>239</v>
      </c>
      <c r="G121" s="117" t="s">
        <v>239</v>
      </c>
      <c r="H121" s="120">
        <v>9463</v>
      </c>
      <c r="I121" s="120">
        <v>0</v>
      </c>
      <c r="J121" s="120">
        <v>9463</v>
      </c>
      <c r="K121" s="118" t="s">
        <v>3928</v>
      </c>
      <c r="L121" s="121" t="s">
        <v>3929</v>
      </c>
      <c r="M121" s="121" t="s">
        <v>3930</v>
      </c>
      <c r="N121" s="122" t="s">
        <v>3931</v>
      </c>
      <c r="O121" s="122" t="s">
        <v>3932</v>
      </c>
      <c r="P121" s="123"/>
      <c r="Q121" t="e">
        <f>IF(C121="","",'[1]OPĆI DIO'!#REF!)</f>
        <v>#REF!</v>
      </c>
      <c r="R121" t="str">
        <f t="shared" si="7"/>
        <v>311</v>
      </c>
      <c r="S121" t="str">
        <f t="shared" si="8"/>
        <v>31</v>
      </c>
      <c r="T121" t="str">
        <f t="shared" si="9"/>
        <v>OV</v>
      </c>
      <c r="U121" t="str">
        <f t="shared" si="10"/>
        <v>3</v>
      </c>
      <c r="Y121">
        <v>5181</v>
      </c>
      <c r="Z121" t="s">
        <v>593</v>
      </c>
      <c r="AB121" t="str">
        <f t="shared" si="11"/>
        <v>51</v>
      </c>
      <c r="AC121" t="str">
        <f t="shared" si="12"/>
        <v>518</v>
      </c>
      <c r="AE121" t="s">
        <v>594</v>
      </c>
      <c r="AF121" t="s">
        <v>595</v>
      </c>
      <c r="AG121" t="str">
        <f t="shared" si="13"/>
        <v>A679071</v>
      </c>
      <c r="AH121" t="str">
        <f>IFERROR(VLOOKUP(AG121,[1]AKT!$E$4:$G$350,3,FALSE),"")</f>
        <v>0942</v>
      </c>
    </row>
    <row r="122" spans="1:34">
      <c r="A122" s="116">
        <v>51</v>
      </c>
      <c r="B122" s="117" t="s">
        <v>259</v>
      </c>
      <c r="C122" s="118">
        <v>3211</v>
      </c>
      <c r="D122" s="117" t="s">
        <v>260</v>
      </c>
      <c r="E122" s="119" t="s">
        <v>239</v>
      </c>
      <c r="F122" s="117" t="s">
        <v>239</v>
      </c>
      <c r="G122" s="117" t="s">
        <v>239</v>
      </c>
      <c r="H122" s="120">
        <v>5708</v>
      </c>
      <c r="I122" s="120">
        <v>0</v>
      </c>
      <c r="J122" s="120">
        <v>5708</v>
      </c>
      <c r="K122" s="118" t="s">
        <v>3928</v>
      </c>
      <c r="L122" s="121" t="s">
        <v>3929</v>
      </c>
      <c r="M122" s="121" t="s">
        <v>3930</v>
      </c>
      <c r="N122" s="122" t="s">
        <v>3931</v>
      </c>
      <c r="O122" s="122" t="s">
        <v>3932</v>
      </c>
      <c r="P122" s="123"/>
      <c r="Q122" t="e">
        <f>IF(C122="","",'[1]OPĆI DIO'!#REF!)</f>
        <v>#REF!</v>
      </c>
      <c r="R122" t="str">
        <f t="shared" si="7"/>
        <v>321</v>
      </c>
      <c r="S122" t="str">
        <f t="shared" si="8"/>
        <v>32</v>
      </c>
      <c r="T122" t="str">
        <f t="shared" si="9"/>
        <v>OV</v>
      </c>
      <c r="U122" t="str">
        <f t="shared" si="10"/>
        <v>3</v>
      </c>
      <c r="Y122">
        <v>5183</v>
      </c>
      <c r="Z122" t="s">
        <v>596</v>
      </c>
      <c r="AB122" t="str">
        <f t="shared" si="11"/>
        <v>51</v>
      </c>
      <c r="AC122" t="str">
        <f t="shared" si="12"/>
        <v>518</v>
      </c>
      <c r="AE122" t="s">
        <v>597</v>
      </c>
      <c r="AF122" t="s">
        <v>598</v>
      </c>
      <c r="AG122" t="str">
        <f t="shared" si="13"/>
        <v>A679071</v>
      </c>
      <c r="AH122" t="str">
        <f>IFERROR(VLOOKUP(AG122,[1]AKT!$E$4:$G$350,3,FALSE),"")</f>
        <v>0942</v>
      </c>
    </row>
    <row r="123" spans="1:34">
      <c r="A123" s="116">
        <v>51</v>
      </c>
      <c r="B123" s="117" t="s">
        <v>259</v>
      </c>
      <c r="C123" s="118">
        <v>3237</v>
      </c>
      <c r="D123" s="117" t="s">
        <v>321</v>
      </c>
      <c r="E123" s="119" t="s">
        <v>239</v>
      </c>
      <c r="F123" s="117" t="s">
        <v>239</v>
      </c>
      <c r="G123" s="117" t="s">
        <v>239</v>
      </c>
      <c r="H123" s="120">
        <v>600</v>
      </c>
      <c r="I123" s="120">
        <v>0</v>
      </c>
      <c r="J123" s="120">
        <v>600</v>
      </c>
      <c r="K123" s="118" t="s">
        <v>3928</v>
      </c>
      <c r="L123" s="121" t="s">
        <v>3929</v>
      </c>
      <c r="M123" s="121" t="s">
        <v>3930</v>
      </c>
      <c r="N123" s="122" t="s">
        <v>3931</v>
      </c>
      <c r="O123" s="122" t="s">
        <v>3932</v>
      </c>
      <c r="P123" s="123"/>
      <c r="Q123" t="e">
        <f>IF(C123="","",'[1]OPĆI DIO'!#REF!)</f>
        <v>#REF!</v>
      </c>
      <c r="R123" t="str">
        <f t="shared" si="7"/>
        <v>323</v>
      </c>
      <c r="S123" t="str">
        <f t="shared" si="8"/>
        <v>32</v>
      </c>
      <c r="T123" t="str">
        <f t="shared" si="9"/>
        <v>OV</v>
      </c>
      <c r="U123" t="str">
        <f t="shared" si="10"/>
        <v>3</v>
      </c>
      <c r="Y123">
        <v>5422</v>
      </c>
      <c r="Z123" t="s">
        <v>599</v>
      </c>
      <c r="AB123" t="str">
        <f t="shared" si="11"/>
        <v>54</v>
      </c>
      <c r="AC123" t="str">
        <f t="shared" si="12"/>
        <v>542</v>
      </c>
      <c r="AE123" t="s">
        <v>600</v>
      </c>
      <c r="AF123" t="s">
        <v>601</v>
      </c>
      <c r="AG123" t="str">
        <f t="shared" si="13"/>
        <v>A679071</v>
      </c>
      <c r="AH123" t="str">
        <f>IFERROR(VLOOKUP(AG123,[1]AKT!$E$4:$G$350,3,FALSE),"")</f>
        <v>0942</v>
      </c>
    </row>
    <row r="124" spans="1:34">
      <c r="A124" s="116">
        <v>51</v>
      </c>
      <c r="B124" s="117" t="s">
        <v>259</v>
      </c>
      <c r="C124" s="118">
        <v>3611</v>
      </c>
      <c r="D124" s="117" t="s">
        <v>391</v>
      </c>
      <c r="E124" s="119" t="s">
        <v>239</v>
      </c>
      <c r="F124" s="117" t="s">
        <v>239</v>
      </c>
      <c r="G124" s="117" t="s">
        <v>239</v>
      </c>
      <c r="H124" s="120">
        <v>0</v>
      </c>
      <c r="I124" s="120">
        <v>0</v>
      </c>
      <c r="J124" s="120">
        <v>0</v>
      </c>
      <c r="K124" s="118" t="s">
        <v>3928</v>
      </c>
      <c r="L124" s="121" t="s">
        <v>3929</v>
      </c>
      <c r="M124" s="121" t="s">
        <v>3930</v>
      </c>
      <c r="N124" s="122" t="s">
        <v>3931</v>
      </c>
      <c r="O124" s="122" t="s">
        <v>3933</v>
      </c>
      <c r="P124" s="123"/>
      <c r="Q124" t="e">
        <f>IF(C124="","",'[1]OPĆI DIO'!#REF!)</f>
        <v>#REF!</v>
      </c>
      <c r="R124" t="str">
        <f t="shared" si="7"/>
        <v>361</v>
      </c>
      <c r="S124" t="str">
        <f t="shared" si="8"/>
        <v>36</v>
      </c>
      <c r="T124" t="str">
        <f t="shared" si="9"/>
        <v>OV</v>
      </c>
      <c r="U124" t="str">
        <f t="shared" si="10"/>
        <v>3</v>
      </c>
      <c r="Y124">
        <v>5431</v>
      </c>
      <c r="Z124" t="s">
        <v>602</v>
      </c>
      <c r="AB124" t="str">
        <f t="shared" si="11"/>
        <v>54</v>
      </c>
      <c r="AC124" t="str">
        <f t="shared" si="12"/>
        <v>543</v>
      </c>
      <c r="AE124" t="s">
        <v>603</v>
      </c>
      <c r="AF124" t="s">
        <v>604</v>
      </c>
      <c r="AG124" t="str">
        <f t="shared" si="13"/>
        <v>A679071</v>
      </c>
      <c r="AH124" t="str">
        <f>IFERROR(VLOOKUP(AG124,[1]AKT!$E$4:$G$350,3,FALSE),"")</f>
        <v>0942</v>
      </c>
    </row>
    <row r="125" spans="1:34">
      <c r="A125" s="116">
        <v>51</v>
      </c>
      <c r="B125" s="117" t="s">
        <v>259</v>
      </c>
      <c r="C125" s="118">
        <v>3211</v>
      </c>
      <c r="D125" s="117" t="s">
        <v>260</v>
      </c>
      <c r="E125" s="119" t="s">
        <v>239</v>
      </c>
      <c r="F125" s="117" t="s">
        <v>239</v>
      </c>
      <c r="G125" s="117" t="s">
        <v>239</v>
      </c>
      <c r="H125" s="120">
        <v>3400</v>
      </c>
      <c r="I125" s="120">
        <v>0</v>
      </c>
      <c r="J125" s="120">
        <v>3400</v>
      </c>
      <c r="K125" s="118" t="s">
        <v>3934</v>
      </c>
      <c r="L125" s="121" t="s">
        <v>3929</v>
      </c>
      <c r="M125" s="121" t="s">
        <v>3935</v>
      </c>
      <c r="N125" s="122" t="s">
        <v>3936</v>
      </c>
      <c r="O125" s="122" t="s">
        <v>3937</v>
      </c>
      <c r="P125" s="123"/>
      <c r="Q125" t="e">
        <f>IF(C125="","",'[1]OPĆI DIO'!#REF!)</f>
        <v>#REF!</v>
      </c>
      <c r="R125" t="str">
        <f t="shared" si="7"/>
        <v>321</v>
      </c>
      <c r="S125" t="str">
        <f t="shared" si="8"/>
        <v>32</v>
      </c>
      <c r="T125" t="str">
        <f t="shared" si="9"/>
        <v>OV</v>
      </c>
      <c r="U125" t="str">
        <f t="shared" si="10"/>
        <v>3</v>
      </c>
      <c r="Y125">
        <v>5443</v>
      </c>
      <c r="Z125" t="s">
        <v>605</v>
      </c>
      <c r="AB125" t="str">
        <f t="shared" si="11"/>
        <v>54</v>
      </c>
      <c r="AC125" t="str">
        <f t="shared" si="12"/>
        <v>544</v>
      </c>
      <c r="AE125" t="s">
        <v>606</v>
      </c>
      <c r="AF125" t="s">
        <v>607</v>
      </c>
      <c r="AG125" t="str">
        <f t="shared" si="13"/>
        <v>A679071</v>
      </c>
      <c r="AH125" t="str">
        <f>IFERROR(VLOOKUP(AG125,[1]AKT!$E$4:$G$350,3,FALSE),"")</f>
        <v>0942</v>
      </c>
    </row>
    <row r="126" spans="1:34">
      <c r="A126" s="116">
        <v>51</v>
      </c>
      <c r="B126" s="117" t="s">
        <v>259</v>
      </c>
      <c r="C126" s="118">
        <v>3237</v>
      </c>
      <c r="D126" s="117" t="s">
        <v>321</v>
      </c>
      <c r="E126" s="119" t="s">
        <v>239</v>
      </c>
      <c r="F126" s="117" t="s">
        <v>239</v>
      </c>
      <c r="G126" s="117" t="s">
        <v>239</v>
      </c>
      <c r="H126" s="120">
        <v>26100</v>
      </c>
      <c r="I126" s="120">
        <v>0</v>
      </c>
      <c r="J126" s="120">
        <v>26100</v>
      </c>
      <c r="K126" s="118" t="s">
        <v>3934</v>
      </c>
      <c r="L126" s="121" t="s">
        <v>3929</v>
      </c>
      <c r="M126" s="121" t="s">
        <v>3935</v>
      </c>
      <c r="N126" s="122" t="s">
        <v>3936</v>
      </c>
      <c r="O126" s="122" t="s">
        <v>3937</v>
      </c>
      <c r="P126" s="123"/>
      <c r="Q126" t="e">
        <f>IF(C126="","",'[1]OPĆI DIO'!#REF!)</f>
        <v>#REF!</v>
      </c>
      <c r="R126" t="str">
        <f t="shared" si="7"/>
        <v>323</v>
      </c>
      <c r="S126" t="str">
        <f t="shared" si="8"/>
        <v>32</v>
      </c>
      <c r="T126" t="str">
        <f t="shared" si="9"/>
        <v>OV</v>
      </c>
      <c r="U126" t="str">
        <f t="shared" si="10"/>
        <v>3</v>
      </c>
      <c r="Y126">
        <v>5445</v>
      </c>
      <c r="Z126" t="s">
        <v>608</v>
      </c>
      <c r="AB126" t="str">
        <f t="shared" si="11"/>
        <v>54</v>
      </c>
      <c r="AC126" t="str">
        <f t="shared" si="12"/>
        <v>544</v>
      </c>
      <c r="AE126" t="s">
        <v>609</v>
      </c>
      <c r="AF126" t="s">
        <v>610</v>
      </c>
      <c r="AG126" t="str">
        <f t="shared" si="13"/>
        <v>A679071</v>
      </c>
      <c r="AH126" t="str">
        <f>IFERROR(VLOOKUP(AG126,[1]AKT!$E$4:$G$350,3,FALSE),"")</f>
        <v>0942</v>
      </c>
    </row>
    <row r="127" spans="1:34">
      <c r="A127" s="116">
        <v>51</v>
      </c>
      <c r="B127" s="117" t="s">
        <v>259</v>
      </c>
      <c r="C127" s="118">
        <v>3111</v>
      </c>
      <c r="D127" s="117" t="s">
        <v>241</v>
      </c>
      <c r="E127" s="119" t="s">
        <v>239</v>
      </c>
      <c r="F127" s="117" t="s">
        <v>239</v>
      </c>
      <c r="G127" s="117" t="s">
        <v>239</v>
      </c>
      <c r="H127" s="120">
        <v>0</v>
      </c>
      <c r="I127" s="120">
        <v>0</v>
      </c>
      <c r="J127" s="120">
        <v>0</v>
      </c>
      <c r="K127" s="118" t="s">
        <v>3938</v>
      </c>
      <c r="L127" s="121" t="s">
        <v>3939</v>
      </c>
      <c r="M127" s="121" t="s">
        <v>3940</v>
      </c>
      <c r="N127" s="122" t="s">
        <v>3941</v>
      </c>
      <c r="O127" s="122" t="s">
        <v>3942</v>
      </c>
      <c r="P127" s="123"/>
      <c r="Q127" t="e">
        <f>IF(C127="","",'[1]OPĆI DIO'!#REF!)</f>
        <v>#REF!</v>
      </c>
      <c r="R127" t="str">
        <f t="shared" si="7"/>
        <v>311</v>
      </c>
      <c r="S127" t="str">
        <f t="shared" si="8"/>
        <v>31</v>
      </c>
      <c r="T127" t="str">
        <f t="shared" si="9"/>
        <v>OV</v>
      </c>
      <c r="U127" t="str">
        <f t="shared" si="10"/>
        <v>3</v>
      </c>
      <c r="Y127">
        <v>5453</v>
      </c>
      <c r="Z127" t="s">
        <v>611</v>
      </c>
      <c r="AB127" t="str">
        <f t="shared" si="11"/>
        <v>54</v>
      </c>
      <c r="AC127" t="str">
        <f t="shared" si="12"/>
        <v>545</v>
      </c>
      <c r="AE127" t="s">
        <v>612</v>
      </c>
      <c r="AF127" t="s">
        <v>613</v>
      </c>
      <c r="AG127" t="str">
        <f t="shared" si="13"/>
        <v>A679071</v>
      </c>
      <c r="AH127" t="str">
        <f>IFERROR(VLOOKUP(AG127,[1]AKT!$E$4:$G$350,3,FALSE),"")</f>
        <v>0942</v>
      </c>
    </row>
    <row r="128" spans="1:34">
      <c r="A128" s="116">
        <v>51</v>
      </c>
      <c r="B128" s="117" t="s">
        <v>259</v>
      </c>
      <c r="C128" s="118">
        <v>3211</v>
      </c>
      <c r="D128" s="117" t="s">
        <v>260</v>
      </c>
      <c r="E128" s="119" t="s">
        <v>239</v>
      </c>
      <c r="F128" s="117" t="s">
        <v>239</v>
      </c>
      <c r="G128" s="117" t="s">
        <v>239</v>
      </c>
      <c r="H128" s="120">
        <v>0</v>
      </c>
      <c r="I128" s="120">
        <v>0</v>
      </c>
      <c r="J128" s="120">
        <v>0</v>
      </c>
      <c r="K128" s="118" t="s">
        <v>3938</v>
      </c>
      <c r="L128" s="121" t="s">
        <v>3939</v>
      </c>
      <c r="M128" s="121" t="s">
        <v>3940</v>
      </c>
      <c r="N128" s="122" t="s">
        <v>3941</v>
      </c>
      <c r="O128" s="122" t="s">
        <v>3942</v>
      </c>
      <c r="P128" s="123"/>
      <c r="Q128" t="e">
        <f>IF(C128="","",'[1]OPĆI DIO'!#REF!)</f>
        <v>#REF!</v>
      </c>
      <c r="R128" t="str">
        <f t="shared" si="7"/>
        <v>321</v>
      </c>
      <c r="S128" t="str">
        <f t="shared" si="8"/>
        <v>32</v>
      </c>
      <c r="T128" t="str">
        <f t="shared" si="9"/>
        <v>OV</v>
      </c>
      <c r="U128" t="str">
        <f t="shared" si="10"/>
        <v>3</v>
      </c>
      <c r="Y128">
        <v>5472</v>
      </c>
      <c r="Z128" t="s">
        <v>614</v>
      </c>
      <c r="AB128" t="str">
        <f t="shared" si="11"/>
        <v>54</v>
      </c>
      <c r="AC128" t="str">
        <f t="shared" si="12"/>
        <v>547</v>
      </c>
      <c r="AE128" t="s">
        <v>615</v>
      </c>
      <c r="AF128" t="s">
        <v>616</v>
      </c>
      <c r="AG128" t="str">
        <f t="shared" si="13"/>
        <v>A679071</v>
      </c>
      <c r="AH128" t="str">
        <f>IFERROR(VLOOKUP(AG128,[1]AKT!$E$4:$G$350,3,FALSE),"")</f>
        <v>0942</v>
      </c>
    </row>
    <row r="129" spans="1:34">
      <c r="A129" s="116">
        <v>51</v>
      </c>
      <c r="B129" s="117" t="s">
        <v>259</v>
      </c>
      <c r="C129" s="118">
        <v>3237</v>
      </c>
      <c r="D129" s="117" t="s">
        <v>321</v>
      </c>
      <c r="E129" s="119" t="s">
        <v>239</v>
      </c>
      <c r="F129" s="117" t="s">
        <v>239</v>
      </c>
      <c r="G129" s="117" t="s">
        <v>239</v>
      </c>
      <c r="H129" s="120">
        <v>0</v>
      </c>
      <c r="I129" s="120">
        <v>0</v>
      </c>
      <c r="J129" s="120">
        <v>0</v>
      </c>
      <c r="K129" s="118" t="s">
        <v>3938</v>
      </c>
      <c r="L129" s="121" t="s">
        <v>3939</v>
      </c>
      <c r="M129" s="121" t="s">
        <v>3940</v>
      </c>
      <c r="N129" s="122" t="s">
        <v>3941</v>
      </c>
      <c r="O129" s="122" t="s">
        <v>3942</v>
      </c>
      <c r="P129" s="123"/>
      <c r="Q129" t="e">
        <f>IF(C129="","",'[1]OPĆI DIO'!#REF!)</f>
        <v>#REF!</v>
      </c>
      <c r="R129" t="str">
        <f t="shared" si="7"/>
        <v>323</v>
      </c>
      <c r="S129" t="str">
        <f t="shared" si="8"/>
        <v>32</v>
      </c>
      <c r="T129" t="str">
        <f t="shared" si="9"/>
        <v>OV</v>
      </c>
      <c r="U129" t="str">
        <f t="shared" si="10"/>
        <v>3</v>
      </c>
      <c r="AE129" t="s">
        <v>617</v>
      </c>
      <c r="AF129" t="s">
        <v>618</v>
      </c>
      <c r="AG129" t="str">
        <f t="shared" si="13"/>
        <v>A679071</v>
      </c>
      <c r="AH129" t="str">
        <f>IFERROR(VLOOKUP(AG129,[1]AKT!$E$4:$G$350,3,FALSE),"")</f>
        <v>0942</v>
      </c>
    </row>
    <row r="130" spans="1:34">
      <c r="A130" s="116">
        <v>51</v>
      </c>
      <c r="B130" s="117" t="s">
        <v>259</v>
      </c>
      <c r="C130" s="118">
        <v>3241</v>
      </c>
      <c r="D130" s="117" t="s">
        <v>330</v>
      </c>
      <c r="E130" s="119" t="s">
        <v>239</v>
      </c>
      <c r="F130" s="117" t="s">
        <v>239</v>
      </c>
      <c r="G130" s="117" t="s">
        <v>239</v>
      </c>
      <c r="H130" s="120">
        <v>0</v>
      </c>
      <c r="I130" s="120">
        <v>0</v>
      </c>
      <c r="J130" s="120">
        <v>0</v>
      </c>
      <c r="K130" s="118" t="s">
        <v>3938</v>
      </c>
      <c r="L130" s="121" t="s">
        <v>3939</v>
      </c>
      <c r="M130" s="121" t="s">
        <v>3940</v>
      </c>
      <c r="N130" s="122" t="s">
        <v>3941</v>
      </c>
      <c r="O130" s="122" t="s">
        <v>3942</v>
      </c>
      <c r="P130" s="123"/>
      <c r="Q130" t="e">
        <f>IF(C130="","",'[1]OPĆI DIO'!#REF!)</f>
        <v>#REF!</v>
      </c>
      <c r="R130" t="str">
        <f t="shared" si="7"/>
        <v>324</v>
      </c>
      <c r="S130" t="str">
        <f t="shared" si="8"/>
        <v>32</v>
      </c>
      <c r="T130" t="str">
        <f t="shared" si="9"/>
        <v>OV</v>
      </c>
      <c r="U130" t="str">
        <f t="shared" si="10"/>
        <v>3</v>
      </c>
      <c r="AE130" t="s">
        <v>619</v>
      </c>
      <c r="AF130" t="s">
        <v>620</v>
      </c>
      <c r="AG130" t="str">
        <f t="shared" si="13"/>
        <v>A679071</v>
      </c>
      <c r="AH130" t="str">
        <f>IFERROR(VLOOKUP(AG130,[1]AKT!$E$4:$G$350,3,FALSE),"")</f>
        <v>0942</v>
      </c>
    </row>
    <row r="131" spans="1:34">
      <c r="A131" s="116">
        <v>52</v>
      </c>
      <c r="B131" s="117" t="s">
        <v>263</v>
      </c>
      <c r="C131" s="118">
        <v>3211</v>
      </c>
      <c r="D131" s="117" t="s">
        <v>260</v>
      </c>
      <c r="E131" s="119" t="s">
        <v>585</v>
      </c>
      <c r="F131" s="117" t="s">
        <v>586</v>
      </c>
      <c r="G131" s="117" t="s">
        <v>3840</v>
      </c>
      <c r="H131" s="120">
        <v>3720</v>
      </c>
      <c r="I131" s="120">
        <v>1395</v>
      </c>
      <c r="J131" s="120">
        <v>5115</v>
      </c>
      <c r="K131" s="118" t="s">
        <v>3943</v>
      </c>
      <c r="L131" s="121" t="s">
        <v>3944</v>
      </c>
      <c r="M131" s="121" t="s">
        <v>3945</v>
      </c>
      <c r="N131" s="122" t="s">
        <v>3946</v>
      </c>
      <c r="O131" s="122" t="s">
        <v>3947</v>
      </c>
      <c r="P131" s="123"/>
      <c r="Q131" t="e">
        <f>IF(C131="","",'[1]OPĆI DIO'!#REF!)</f>
        <v>#REF!</v>
      </c>
      <c r="R131" t="str">
        <f t="shared" si="7"/>
        <v>321</v>
      </c>
      <c r="S131" t="str">
        <f t="shared" si="8"/>
        <v>32</v>
      </c>
      <c r="T131" t="str">
        <f t="shared" si="9"/>
        <v>94</v>
      </c>
      <c r="U131" t="str">
        <f t="shared" si="10"/>
        <v>3</v>
      </c>
      <c r="AE131" t="s">
        <v>621</v>
      </c>
      <c r="AF131" t="s">
        <v>622</v>
      </c>
      <c r="AG131" t="str">
        <f t="shared" si="13"/>
        <v>A679071</v>
      </c>
      <c r="AH131" t="str">
        <f>IFERROR(VLOOKUP(AG131,[1]AKT!$E$4:$G$350,3,FALSE),"")</f>
        <v>0942</v>
      </c>
    </row>
    <row r="132" spans="1:34">
      <c r="A132" s="116">
        <v>52</v>
      </c>
      <c r="B132" s="117" t="s">
        <v>263</v>
      </c>
      <c r="C132" s="118">
        <v>3221</v>
      </c>
      <c r="D132" s="117" t="s">
        <v>277</v>
      </c>
      <c r="E132" s="119" t="s">
        <v>585</v>
      </c>
      <c r="F132" s="117" t="s">
        <v>586</v>
      </c>
      <c r="G132" s="117" t="s">
        <v>3840</v>
      </c>
      <c r="H132" s="120">
        <v>3000</v>
      </c>
      <c r="I132" s="120">
        <v>-3000</v>
      </c>
      <c r="J132" s="120">
        <v>0</v>
      </c>
      <c r="K132" s="118" t="s">
        <v>3943</v>
      </c>
      <c r="L132" s="121" t="s">
        <v>3944</v>
      </c>
      <c r="M132" s="121" t="s">
        <v>3945</v>
      </c>
      <c r="N132" s="122" t="s">
        <v>3946</v>
      </c>
      <c r="O132" s="122" t="s">
        <v>3947</v>
      </c>
      <c r="P132" s="123"/>
      <c r="Q132" t="e">
        <f>IF(C132="","",'[1]OPĆI DIO'!#REF!)</f>
        <v>#REF!</v>
      </c>
      <c r="R132" t="str">
        <f t="shared" ref="R132:R195" si="14">LEFT(C132,3)</f>
        <v>322</v>
      </c>
      <c r="S132" t="str">
        <f t="shared" ref="S132:S195" si="15">LEFT(C132,2)</f>
        <v>32</v>
      </c>
      <c r="T132" t="str">
        <f t="shared" ref="T132:T195" si="16">IF(U132="5",0,MID(G132,2,2))</f>
        <v>94</v>
      </c>
      <c r="U132" t="str">
        <f t="shared" ref="U132:U195" si="17">LEFT(C132,1)</f>
        <v>3</v>
      </c>
      <c r="AE132" t="s">
        <v>292</v>
      </c>
      <c r="AF132" t="s">
        <v>623</v>
      </c>
      <c r="AG132" t="str">
        <f t="shared" si="13"/>
        <v>A679071</v>
      </c>
      <c r="AH132" t="str">
        <f>IFERROR(VLOOKUP(AG132,[1]AKT!$E$4:$G$350,3,FALSE),"")</f>
        <v>0942</v>
      </c>
    </row>
    <row r="133" spans="1:34">
      <c r="A133" s="116">
        <v>52</v>
      </c>
      <c r="B133" s="117" t="s">
        <v>263</v>
      </c>
      <c r="C133" s="118">
        <v>3237</v>
      </c>
      <c r="D133" s="117" t="s">
        <v>321</v>
      </c>
      <c r="E133" s="119" t="s">
        <v>585</v>
      </c>
      <c r="F133" s="117" t="s">
        <v>586</v>
      </c>
      <c r="G133" s="117" t="s">
        <v>3840</v>
      </c>
      <c r="H133" s="120">
        <v>37117</v>
      </c>
      <c r="I133" s="120">
        <v>-34506</v>
      </c>
      <c r="J133" s="120">
        <v>2611</v>
      </c>
      <c r="K133" s="118" t="s">
        <v>3943</v>
      </c>
      <c r="L133" s="121" t="s">
        <v>3944</v>
      </c>
      <c r="M133" s="121" t="s">
        <v>3945</v>
      </c>
      <c r="N133" s="122" t="s">
        <v>3946</v>
      </c>
      <c r="O133" s="122" t="s">
        <v>3947</v>
      </c>
      <c r="P133" s="123"/>
      <c r="Q133" t="e">
        <f>IF(C133="","",'[1]OPĆI DIO'!#REF!)</f>
        <v>#REF!</v>
      </c>
      <c r="R133" t="str">
        <f t="shared" si="14"/>
        <v>323</v>
      </c>
      <c r="S133" t="str">
        <f t="shared" si="15"/>
        <v>32</v>
      </c>
      <c r="T133" t="str">
        <f t="shared" si="16"/>
        <v>94</v>
      </c>
      <c r="U133" t="str">
        <f t="shared" si="17"/>
        <v>3</v>
      </c>
      <c r="AE133" t="s">
        <v>624</v>
      </c>
      <c r="AF133" t="s">
        <v>625</v>
      </c>
      <c r="AG133" t="str">
        <f t="shared" si="13"/>
        <v>A679071</v>
      </c>
      <c r="AH133" t="str">
        <f>IFERROR(VLOOKUP(AG133,[1]AKT!$E$4:$G$350,3,FALSE),"")</f>
        <v>0942</v>
      </c>
    </row>
    <row r="134" spans="1:34">
      <c r="A134" s="116">
        <v>52</v>
      </c>
      <c r="B134" s="117" t="s">
        <v>263</v>
      </c>
      <c r="C134" s="118">
        <v>3235</v>
      </c>
      <c r="D134" s="117" t="s">
        <v>315</v>
      </c>
      <c r="E134" s="119" t="s">
        <v>585</v>
      </c>
      <c r="F134" s="117" t="s">
        <v>586</v>
      </c>
      <c r="G134" s="117" t="s">
        <v>3840</v>
      </c>
      <c r="H134" s="120">
        <v>0</v>
      </c>
      <c r="I134" s="120">
        <v>365</v>
      </c>
      <c r="J134" s="120">
        <v>365</v>
      </c>
      <c r="K134" s="118" t="s">
        <v>3943</v>
      </c>
      <c r="L134" s="121" t="s">
        <v>3944</v>
      </c>
      <c r="M134" s="121" t="s">
        <v>3945</v>
      </c>
      <c r="N134" s="122" t="s">
        <v>3946</v>
      </c>
      <c r="O134" s="122" t="s">
        <v>3947</v>
      </c>
      <c r="P134" s="123"/>
      <c r="Q134" t="e">
        <f>IF(C134="","",'[1]OPĆI DIO'!#REF!)</f>
        <v>#REF!</v>
      </c>
      <c r="R134" t="str">
        <f t="shared" si="14"/>
        <v>323</v>
      </c>
      <c r="S134" t="str">
        <f t="shared" si="15"/>
        <v>32</v>
      </c>
      <c r="T134" t="str">
        <f t="shared" si="16"/>
        <v>94</v>
      </c>
      <c r="U134" t="str">
        <f t="shared" si="17"/>
        <v>3</v>
      </c>
      <c r="AE134" t="s">
        <v>626</v>
      </c>
      <c r="AF134" t="s">
        <v>627</v>
      </c>
      <c r="AG134" t="str">
        <f t="shared" si="13"/>
        <v>A679072</v>
      </c>
      <c r="AH134" t="str">
        <f>IFERROR(VLOOKUP(AG134,[1]AKT!$E$4:$G$350,3,FALSE),"")</f>
        <v>0942</v>
      </c>
    </row>
    <row r="135" spans="1:34">
      <c r="A135" s="130">
        <v>52</v>
      </c>
      <c r="B135" s="117" t="s">
        <v>263</v>
      </c>
      <c r="C135" s="118">
        <v>3239</v>
      </c>
      <c r="D135" s="117" t="s">
        <v>327</v>
      </c>
      <c r="E135" s="119" t="s">
        <v>585</v>
      </c>
      <c r="F135" s="117" t="s">
        <v>586</v>
      </c>
      <c r="G135" s="117" t="s">
        <v>3840</v>
      </c>
      <c r="H135" s="120">
        <v>0</v>
      </c>
      <c r="I135" s="120">
        <v>20489</v>
      </c>
      <c r="J135" s="120">
        <v>20489</v>
      </c>
      <c r="K135" s="118" t="s">
        <v>3943</v>
      </c>
      <c r="L135" s="121" t="s">
        <v>3944</v>
      </c>
      <c r="M135" s="121" t="s">
        <v>3945</v>
      </c>
      <c r="N135" s="122" t="s">
        <v>3946</v>
      </c>
      <c r="O135" s="122" t="s">
        <v>3947</v>
      </c>
      <c r="P135" s="123"/>
      <c r="Q135" t="e">
        <f>IF(C135="","",'[1]OPĆI DIO'!#REF!)</f>
        <v>#REF!</v>
      </c>
      <c r="R135" t="str">
        <f t="shared" si="14"/>
        <v>323</v>
      </c>
      <c r="S135" t="str">
        <f t="shared" si="15"/>
        <v>32</v>
      </c>
      <c r="T135" t="str">
        <f t="shared" si="16"/>
        <v>94</v>
      </c>
      <c r="U135" t="str">
        <f t="shared" si="17"/>
        <v>3</v>
      </c>
      <c r="AE135" t="s">
        <v>628</v>
      </c>
      <c r="AF135" t="s">
        <v>629</v>
      </c>
      <c r="AG135" t="str">
        <f t="shared" si="13"/>
        <v>A679072</v>
      </c>
      <c r="AH135" t="str">
        <f>IFERROR(VLOOKUP(AG135,[1]AKT!$E$4:$G$350,3,FALSE),"")</f>
        <v>0942</v>
      </c>
    </row>
    <row r="136" spans="1:34">
      <c r="A136" s="130">
        <v>52</v>
      </c>
      <c r="B136" s="117" t="s">
        <v>263</v>
      </c>
      <c r="C136" s="118">
        <v>3299</v>
      </c>
      <c r="D136" s="117" t="s">
        <v>353</v>
      </c>
      <c r="E136" s="119" t="s">
        <v>585</v>
      </c>
      <c r="F136" s="117" t="s">
        <v>586</v>
      </c>
      <c r="G136" s="117" t="s">
        <v>3840</v>
      </c>
      <c r="H136" s="120">
        <v>0</v>
      </c>
      <c r="I136" s="120">
        <v>19051</v>
      </c>
      <c r="J136" s="120">
        <v>19051</v>
      </c>
      <c r="K136" s="118" t="s">
        <v>3943</v>
      </c>
      <c r="L136" s="121" t="s">
        <v>3944</v>
      </c>
      <c r="M136" s="121" t="s">
        <v>3945</v>
      </c>
      <c r="N136" s="122" t="s">
        <v>3946</v>
      </c>
      <c r="O136" s="122" t="s">
        <v>3947</v>
      </c>
      <c r="P136" s="123"/>
      <c r="Q136" t="e">
        <f>IF(C136="","",'[1]OPĆI DIO'!#REF!)</f>
        <v>#REF!</v>
      </c>
      <c r="R136" t="str">
        <f t="shared" si="14"/>
        <v>329</v>
      </c>
      <c r="S136" t="str">
        <f t="shared" si="15"/>
        <v>32</v>
      </c>
      <c r="T136" t="str">
        <f t="shared" si="16"/>
        <v>94</v>
      </c>
      <c r="U136" t="str">
        <f t="shared" si="17"/>
        <v>3</v>
      </c>
      <c r="AE136" t="s">
        <v>630</v>
      </c>
      <c r="AF136" t="s">
        <v>631</v>
      </c>
      <c r="AG136" t="str">
        <f t="shared" si="13"/>
        <v>A679072</v>
      </c>
      <c r="AH136" t="str">
        <f>IFERROR(VLOOKUP(AG136,[1]AKT!$E$4:$G$350,3,FALSE),"")</f>
        <v>0942</v>
      </c>
    </row>
    <row r="137" spans="1:34">
      <c r="A137" s="130">
        <v>52</v>
      </c>
      <c r="B137" s="117" t="s">
        <v>263</v>
      </c>
      <c r="C137" s="118">
        <v>3611</v>
      </c>
      <c r="D137" s="117" t="s">
        <v>391</v>
      </c>
      <c r="E137" s="119" t="s">
        <v>585</v>
      </c>
      <c r="F137" s="117" t="s">
        <v>586</v>
      </c>
      <c r="G137" s="117" t="s">
        <v>3840</v>
      </c>
      <c r="H137" s="120">
        <v>0</v>
      </c>
      <c r="I137" s="120">
        <v>39606</v>
      </c>
      <c r="J137" s="120">
        <v>39606</v>
      </c>
      <c r="K137" s="118" t="s">
        <v>3943</v>
      </c>
      <c r="L137" s="121" t="s">
        <v>3944</v>
      </c>
      <c r="M137" s="121" t="s">
        <v>3945</v>
      </c>
      <c r="N137" s="122" t="s">
        <v>3946</v>
      </c>
      <c r="O137" s="122" t="s">
        <v>3947</v>
      </c>
      <c r="P137" s="123"/>
      <c r="Q137" t="e">
        <f>IF(C137="","",'[1]OPĆI DIO'!#REF!)</f>
        <v>#REF!</v>
      </c>
      <c r="R137" t="str">
        <f t="shared" si="14"/>
        <v>361</v>
      </c>
      <c r="S137" t="str">
        <f t="shared" si="15"/>
        <v>36</v>
      </c>
      <c r="T137" t="str">
        <f t="shared" si="16"/>
        <v>94</v>
      </c>
      <c r="U137" t="str">
        <f t="shared" si="17"/>
        <v>3</v>
      </c>
      <c r="AE137" t="s">
        <v>632</v>
      </c>
      <c r="AF137" t="s">
        <v>633</v>
      </c>
      <c r="AG137" t="str">
        <f t="shared" ref="AG137:AG200" si="18">LEFT(AE137,7)</f>
        <v>A679072</v>
      </c>
      <c r="AH137" t="str">
        <f>IFERROR(VLOOKUP(AG137,[1]AKT!$E$4:$G$350,3,FALSE),"")</f>
        <v>0942</v>
      </c>
    </row>
    <row r="138" spans="1:34">
      <c r="A138" s="130">
        <v>52</v>
      </c>
      <c r="B138" s="117" t="s">
        <v>263</v>
      </c>
      <c r="C138" s="118">
        <v>3693</v>
      </c>
      <c r="D138" s="117" t="s">
        <v>415</v>
      </c>
      <c r="E138" s="119" t="s">
        <v>585</v>
      </c>
      <c r="F138" s="117" t="s">
        <v>586</v>
      </c>
      <c r="G138" s="117" t="s">
        <v>3840</v>
      </c>
      <c r="H138" s="120">
        <v>0</v>
      </c>
      <c r="I138" s="120">
        <v>13135</v>
      </c>
      <c r="J138" s="120">
        <v>13135</v>
      </c>
      <c r="K138" s="118" t="s">
        <v>3943</v>
      </c>
      <c r="L138" s="121" t="s">
        <v>3944</v>
      </c>
      <c r="M138" s="121" t="s">
        <v>3945</v>
      </c>
      <c r="N138" s="122" t="s">
        <v>3946</v>
      </c>
      <c r="O138" s="122" t="s">
        <v>3947</v>
      </c>
      <c r="P138" s="123" t="s">
        <v>3948</v>
      </c>
      <c r="Q138" t="e">
        <f>IF(C138="","",'[1]OPĆI DIO'!#REF!)</f>
        <v>#REF!</v>
      </c>
      <c r="R138" t="str">
        <f t="shared" si="14"/>
        <v>369</v>
      </c>
      <c r="S138" t="str">
        <f t="shared" si="15"/>
        <v>36</v>
      </c>
      <c r="T138" t="str">
        <f t="shared" si="16"/>
        <v>94</v>
      </c>
      <c r="U138" t="str">
        <f t="shared" si="17"/>
        <v>3</v>
      </c>
      <c r="AE138" t="s">
        <v>634</v>
      </c>
      <c r="AF138" t="s">
        <v>635</v>
      </c>
      <c r="AG138" t="str">
        <f t="shared" si="18"/>
        <v>A679072</v>
      </c>
      <c r="AH138" t="str">
        <f>IFERROR(VLOOKUP(AG138,[1]AKT!$E$4:$G$350,3,FALSE),"")</f>
        <v>0942</v>
      </c>
    </row>
    <row r="139" spans="1:34">
      <c r="A139" s="130">
        <v>52</v>
      </c>
      <c r="B139" s="117" t="s">
        <v>263</v>
      </c>
      <c r="C139" s="118">
        <v>3693</v>
      </c>
      <c r="D139" s="117" t="s">
        <v>415</v>
      </c>
      <c r="E139" s="119" t="s">
        <v>585</v>
      </c>
      <c r="F139" s="117" t="s">
        <v>586</v>
      </c>
      <c r="G139" s="117" t="s">
        <v>3840</v>
      </c>
      <c r="H139" s="120">
        <v>0</v>
      </c>
      <c r="I139" s="120">
        <v>22812</v>
      </c>
      <c r="J139" s="120">
        <v>22812</v>
      </c>
      <c r="K139" s="118" t="s">
        <v>3943</v>
      </c>
      <c r="L139" s="121" t="s">
        <v>3944</v>
      </c>
      <c r="M139" s="121" t="s">
        <v>3945</v>
      </c>
      <c r="N139" s="122" t="s">
        <v>3946</v>
      </c>
      <c r="O139" s="122" t="s">
        <v>3947</v>
      </c>
      <c r="P139" s="123" t="s">
        <v>3872</v>
      </c>
      <c r="Q139" t="e">
        <f>IF(C139="","",'[1]OPĆI DIO'!#REF!)</f>
        <v>#REF!</v>
      </c>
      <c r="R139" t="str">
        <f t="shared" si="14"/>
        <v>369</v>
      </c>
      <c r="S139" t="str">
        <f t="shared" si="15"/>
        <v>36</v>
      </c>
      <c r="T139" t="str">
        <f t="shared" si="16"/>
        <v>94</v>
      </c>
      <c r="U139" t="str">
        <f t="shared" si="17"/>
        <v>3</v>
      </c>
      <c r="AE139" t="s">
        <v>636</v>
      </c>
      <c r="AF139" t="s">
        <v>637</v>
      </c>
      <c r="AG139" t="str">
        <f t="shared" si="18"/>
        <v>A679072</v>
      </c>
      <c r="AH139" t="str">
        <f>IFERROR(VLOOKUP(AG139,[1]AKT!$E$4:$G$350,3,FALSE),"")</f>
        <v>0942</v>
      </c>
    </row>
    <row r="140" spans="1:34">
      <c r="A140" s="130">
        <v>52</v>
      </c>
      <c r="B140" s="117" t="s">
        <v>263</v>
      </c>
      <c r="C140" s="118">
        <v>3221</v>
      </c>
      <c r="D140" s="117" t="s">
        <v>277</v>
      </c>
      <c r="E140" s="119" t="s">
        <v>239</v>
      </c>
      <c r="F140" s="117" t="s">
        <v>239</v>
      </c>
      <c r="G140" s="117" t="s">
        <v>239</v>
      </c>
      <c r="H140" s="120">
        <v>0</v>
      </c>
      <c r="I140" s="120">
        <v>143</v>
      </c>
      <c r="J140" s="120">
        <v>143</v>
      </c>
      <c r="K140" s="118" t="s">
        <v>3949</v>
      </c>
      <c r="L140" s="121" t="s">
        <v>3950</v>
      </c>
      <c r="M140" s="121" t="s">
        <v>3951</v>
      </c>
      <c r="N140" s="122" t="s">
        <v>3952</v>
      </c>
      <c r="O140" s="122" t="s">
        <v>3953</v>
      </c>
      <c r="P140" s="123"/>
      <c r="Q140" t="e">
        <f>IF(C140="","",'[1]OPĆI DIO'!#REF!)</f>
        <v>#REF!</v>
      </c>
      <c r="R140" t="str">
        <f t="shared" si="14"/>
        <v>322</v>
      </c>
      <c r="S140" t="str">
        <f t="shared" si="15"/>
        <v>32</v>
      </c>
      <c r="T140" t="str">
        <f t="shared" si="16"/>
        <v>OV</v>
      </c>
      <c r="U140" t="str">
        <f t="shared" si="17"/>
        <v>3</v>
      </c>
      <c r="AE140" t="s">
        <v>638</v>
      </c>
      <c r="AF140" t="s">
        <v>639</v>
      </c>
      <c r="AG140" t="str">
        <f t="shared" si="18"/>
        <v>A679072</v>
      </c>
      <c r="AH140" t="str">
        <f>IFERROR(VLOOKUP(AG140,[1]AKT!$E$4:$G$350,3,FALSE),"")</f>
        <v>0942</v>
      </c>
    </row>
    <row r="141" spans="1:34">
      <c r="A141" s="130">
        <v>52</v>
      </c>
      <c r="B141" s="117" t="s">
        <v>263</v>
      </c>
      <c r="C141" s="118">
        <v>3237</v>
      </c>
      <c r="D141" s="117" t="s">
        <v>321</v>
      </c>
      <c r="E141" s="119" t="s">
        <v>239</v>
      </c>
      <c r="F141" s="117" t="s">
        <v>239</v>
      </c>
      <c r="G141" s="117" t="s">
        <v>239</v>
      </c>
      <c r="H141" s="120">
        <v>0</v>
      </c>
      <c r="I141" s="120">
        <v>531</v>
      </c>
      <c r="J141" s="120">
        <v>531</v>
      </c>
      <c r="K141" s="118" t="s">
        <v>3949</v>
      </c>
      <c r="L141" s="121" t="s">
        <v>3950</v>
      </c>
      <c r="M141" s="121" t="s">
        <v>3951</v>
      </c>
      <c r="N141" s="122" t="s">
        <v>3952</v>
      </c>
      <c r="O141" s="122" t="s">
        <v>3953</v>
      </c>
      <c r="P141" s="123"/>
      <c r="Q141" t="e">
        <f>IF(C141="","",'[1]OPĆI DIO'!#REF!)</f>
        <v>#REF!</v>
      </c>
      <c r="R141" t="str">
        <f t="shared" si="14"/>
        <v>323</v>
      </c>
      <c r="S141" t="str">
        <f t="shared" si="15"/>
        <v>32</v>
      </c>
      <c r="T141" t="str">
        <f t="shared" si="16"/>
        <v>OV</v>
      </c>
      <c r="U141" t="str">
        <f t="shared" si="17"/>
        <v>3</v>
      </c>
      <c r="AE141" t="s">
        <v>640</v>
      </c>
      <c r="AF141" t="s">
        <v>641</v>
      </c>
      <c r="AG141" t="str">
        <f t="shared" si="18"/>
        <v>A679072</v>
      </c>
      <c r="AH141" t="str">
        <f>IFERROR(VLOOKUP(AG141,[1]AKT!$E$4:$G$350,3,FALSE),"")</f>
        <v>0942</v>
      </c>
    </row>
    <row r="142" spans="1:34">
      <c r="A142" s="130">
        <v>52</v>
      </c>
      <c r="B142" s="117" t="s">
        <v>263</v>
      </c>
      <c r="C142" s="118">
        <v>3293</v>
      </c>
      <c r="D142" s="117" t="s">
        <v>339</v>
      </c>
      <c r="E142" s="119" t="s">
        <v>239</v>
      </c>
      <c r="F142" s="117" t="s">
        <v>239</v>
      </c>
      <c r="G142" s="117" t="s">
        <v>239</v>
      </c>
      <c r="H142" s="120">
        <v>0</v>
      </c>
      <c r="I142" s="120">
        <v>3689</v>
      </c>
      <c r="J142" s="120">
        <v>3689</v>
      </c>
      <c r="K142" s="118" t="s">
        <v>3949</v>
      </c>
      <c r="L142" s="121" t="s">
        <v>3950</v>
      </c>
      <c r="M142" s="121" t="s">
        <v>3951</v>
      </c>
      <c r="N142" s="122" t="s">
        <v>3952</v>
      </c>
      <c r="O142" s="122" t="s">
        <v>3953</v>
      </c>
      <c r="P142" s="123"/>
      <c r="Q142" t="e">
        <f>IF(C142="","",'[1]OPĆI DIO'!#REF!)</f>
        <v>#REF!</v>
      </c>
      <c r="R142" t="str">
        <f t="shared" si="14"/>
        <v>329</v>
      </c>
      <c r="S142" t="str">
        <f t="shared" si="15"/>
        <v>32</v>
      </c>
      <c r="T142" t="str">
        <f t="shared" si="16"/>
        <v>OV</v>
      </c>
      <c r="U142" t="str">
        <f t="shared" si="17"/>
        <v>3</v>
      </c>
      <c r="AE142" t="s">
        <v>642</v>
      </c>
      <c r="AF142" t="s">
        <v>643</v>
      </c>
      <c r="AG142" t="str">
        <f t="shared" si="18"/>
        <v>A679072</v>
      </c>
      <c r="AH142" t="str">
        <f>IFERROR(VLOOKUP(AG142,[1]AKT!$E$4:$G$350,3,FALSE),"")</f>
        <v>0942</v>
      </c>
    </row>
    <row r="143" spans="1:34">
      <c r="A143" s="130">
        <v>52</v>
      </c>
      <c r="B143" s="117" t="s">
        <v>263</v>
      </c>
      <c r="C143" s="118">
        <v>3299</v>
      </c>
      <c r="D143" s="117" t="s">
        <v>353</v>
      </c>
      <c r="E143" s="119" t="s">
        <v>239</v>
      </c>
      <c r="F143" s="117" t="s">
        <v>239</v>
      </c>
      <c r="G143" s="117" t="s">
        <v>239</v>
      </c>
      <c r="H143" s="120">
        <v>0</v>
      </c>
      <c r="I143" s="120">
        <v>803</v>
      </c>
      <c r="J143" s="120">
        <v>803</v>
      </c>
      <c r="K143" s="118" t="s">
        <v>3949</v>
      </c>
      <c r="L143" s="121" t="s">
        <v>3950</v>
      </c>
      <c r="M143" s="121" t="s">
        <v>3951</v>
      </c>
      <c r="N143" s="122" t="s">
        <v>3952</v>
      </c>
      <c r="O143" s="122" t="s">
        <v>3953</v>
      </c>
      <c r="P143" s="123"/>
      <c r="Q143" t="e">
        <f>IF(C143="","",'[1]OPĆI DIO'!#REF!)</f>
        <v>#REF!</v>
      </c>
      <c r="R143" t="str">
        <f t="shared" si="14"/>
        <v>329</v>
      </c>
      <c r="S143" t="str">
        <f t="shared" si="15"/>
        <v>32</v>
      </c>
      <c r="T143" t="str">
        <f t="shared" si="16"/>
        <v>OV</v>
      </c>
      <c r="U143" t="str">
        <f t="shared" si="17"/>
        <v>3</v>
      </c>
      <c r="AE143" t="s">
        <v>644</v>
      </c>
      <c r="AF143" t="s">
        <v>645</v>
      </c>
      <c r="AG143" t="str">
        <f t="shared" si="18"/>
        <v>A679072</v>
      </c>
      <c r="AH143" t="str">
        <f>IFERROR(VLOOKUP(AG143,[1]AKT!$E$4:$G$350,3,FALSE),"")</f>
        <v>0942</v>
      </c>
    </row>
    <row r="144" spans="1:34">
      <c r="A144" s="130">
        <v>52</v>
      </c>
      <c r="B144" s="117" t="s">
        <v>263</v>
      </c>
      <c r="C144" s="118">
        <v>3213</v>
      </c>
      <c r="D144" s="117" t="s">
        <v>269</v>
      </c>
      <c r="E144" s="119" t="s">
        <v>267</v>
      </c>
      <c r="F144" s="117" t="s">
        <v>349</v>
      </c>
      <c r="G144" s="117" t="s">
        <v>3840</v>
      </c>
      <c r="H144" s="120">
        <v>0</v>
      </c>
      <c r="I144" s="120">
        <v>13034</v>
      </c>
      <c r="J144" s="120">
        <v>13034</v>
      </c>
      <c r="K144" s="118" t="s">
        <v>349</v>
      </c>
      <c r="L144" s="121" t="s">
        <v>3902</v>
      </c>
      <c r="M144" s="121" t="s">
        <v>3837</v>
      </c>
      <c r="N144" s="122" t="s">
        <v>3952</v>
      </c>
      <c r="O144" s="122" t="s">
        <v>349</v>
      </c>
      <c r="P144" s="123"/>
      <c r="Q144" t="e">
        <f>IF(C144="","",'[1]OPĆI DIO'!#REF!)</f>
        <v>#REF!</v>
      </c>
      <c r="R144" t="str">
        <f t="shared" si="14"/>
        <v>321</v>
      </c>
      <c r="S144" t="str">
        <f t="shared" si="15"/>
        <v>32</v>
      </c>
      <c r="T144" t="str">
        <f t="shared" si="16"/>
        <v>94</v>
      </c>
      <c r="U144" t="str">
        <f t="shared" si="17"/>
        <v>3</v>
      </c>
      <c r="AE144" t="s">
        <v>646</v>
      </c>
      <c r="AF144" t="s">
        <v>647</v>
      </c>
      <c r="AG144" t="str">
        <f t="shared" si="18"/>
        <v>A679072</v>
      </c>
      <c r="AH144" t="str">
        <f>IFERROR(VLOOKUP(AG144,[1]AKT!$E$4:$G$350,3,FALSE),"")</f>
        <v>0942</v>
      </c>
    </row>
    <row r="145" spans="1:34">
      <c r="A145" s="130">
        <v>61</v>
      </c>
      <c r="B145" s="117" t="s">
        <v>3850</v>
      </c>
      <c r="C145" s="118">
        <v>3111</v>
      </c>
      <c r="D145" s="117" t="s">
        <v>241</v>
      </c>
      <c r="E145" s="119" t="s">
        <v>579</v>
      </c>
      <c r="F145" s="117" t="s">
        <v>580</v>
      </c>
      <c r="G145" s="117" t="s">
        <v>3840</v>
      </c>
      <c r="H145" s="120">
        <v>8515</v>
      </c>
      <c r="I145" s="120">
        <v>0</v>
      </c>
      <c r="J145" s="120">
        <v>8515</v>
      </c>
      <c r="K145" s="118" t="s">
        <v>580</v>
      </c>
      <c r="L145" s="121" t="s">
        <v>3954</v>
      </c>
      <c r="M145" s="121" t="s">
        <v>3955</v>
      </c>
      <c r="N145" s="122" t="s">
        <v>3956</v>
      </c>
      <c r="O145" s="122" t="s">
        <v>3957</v>
      </c>
      <c r="P145" s="123"/>
      <c r="Q145" t="e">
        <f>IF(C145="","",'[1]OPĆI DIO'!#REF!)</f>
        <v>#REF!</v>
      </c>
      <c r="R145" t="str">
        <f t="shared" si="14"/>
        <v>311</v>
      </c>
      <c r="S145" t="str">
        <f t="shared" si="15"/>
        <v>31</v>
      </c>
      <c r="T145" t="str">
        <f t="shared" si="16"/>
        <v>94</v>
      </c>
      <c r="U145" t="str">
        <f t="shared" si="17"/>
        <v>3</v>
      </c>
      <c r="AE145" t="s">
        <v>648</v>
      </c>
      <c r="AF145" t="s">
        <v>649</v>
      </c>
      <c r="AG145" t="str">
        <f t="shared" si="18"/>
        <v>A679072</v>
      </c>
      <c r="AH145" t="str">
        <f>IFERROR(VLOOKUP(AG145,[1]AKT!$E$4:$G$350,3,FALSE),"")</f>
        <v>0942</v>
      </c>
    </row>
    <row r="146" spans="1:34">
      <c r="A146" s="130">
        <v>61</v>
      </c>
      <c r="B146" s="117" t="s">
        <v>3850</v>
      </c>
      <c r="C146" s="118">
        <v>3211</v>
      </c>
      <c r="D146" s="117" t="s">
        <v>260</v>
      </c>
      <c r="E146" s="119" t="s">
        <v>579</v>
      </c>
      <c r="F146" s="117" t="s">
        <v>580</v>
      </c>
      <c r="G146" s="117" t="s">
        <v>3840</v>
      </c>
      <c r="H146" s="120">
        <v>600</v>
      </c>
      <c r="I146" s="120">
        <v>0</v>
      </c>
      <c r="J146" s="120">
        <v>600</v>
      </c>
      <c r="K146" s="118" t="s">
        <v>580</v>
      </c>
      <c r="L146" s="121" t="s">
        <v>3954</v>
      </c>
      <c r="M146" s="121">
        <v>45930</v>
      </c>
      <c r="N146" s="122" t="s">
        <v>3956</v>
      </c>
      <c r="O146" s="122" t="s">
        <v>3957</v>
      </c>
      <c r="P146" s="123"/>
      <c r="Q146" t="e">
        <f>IF(C146="","",'[1]OPĆI DIO'!#REF!)</f>
        <v>#REF!</v>
      </c>
      <c r="R146" t="str">
        <f t="shared" si="14"/>
        <v>321</v>
      </c>
      <c r="S146" t="str">
        <f t="shared" si="15"/>
        <v>32</v>
      </c>
      <c r="T146" t="str">
        <f t="shared" si="16"/>
        <v>94</v>
      </c>
      <c r="U146" t="str">
        <f t="shared" si="17"/>
        <v>3</v>
      </c>
      <c r="AE146" t="s">
        <v>650</v>
      </c>
      <c r="AF146" t="s">
        <v>651</v>
      </c>
      <c r="AG146" t="str">
        <f t="shared" si="18"/>
        <v>A679072</v>
      </c>
      <c r="AH146" t="str">
        <f>IFERROR(VLOOKUP(AG146,[1]AKT!$E$4:$G$350,3,FALSE),"")</f>
        <v>0942</v>
      </c>
    </row>
    <row r="147" spans="1:34">
      <c r="A147" s="130">
        <v>61</v>
      </c>
      <c r="B147" s="117" t="s">
        <v>3850</v>
      </c>
      <c r="C147" s="118">
        <v>3111</v>
      </c>
      <c r="D147" s="117" t="s">
        <v>241</v>
      </c>
      <c r="E147" s="119" t="s">
        <v>239</v>
      </c>
      <c r="F147" s="117" t="s">
        <v>239</v>
      </c>
      <c r="G147" s="117" t="s">
        <v>239</v>
      </c>
      <c r="H147" s="120">
        <v>27108</v>
      </c>
      <c r="I147" s="120">
        <v>0</v>
      </c>
      <c r="J147" s="120">
        <v>27108</v>
      </c>
      <c r="K147" s="118" t="s">
        <v>3958</v>
      </c>
      <c r="L147" s="121" t="s">
        <v>3902</v>
      </c>
      <c r="M147" s="121" t="s">
        <v>3914</v>
      </c>
      <c r="N147" s="122" t="s">
        <v>3959</v>
      </c>
      <c r="O147" s="122" t="s">
        <v>3960</v>
      </c>
      <c r="P147" s="123"/>
      <c r="Q147" t="e">
        <f>IF(C147="","",'[1]OPĆI DIO'!#REF!)</f>
        <v>#REF!</v>
      </c>
      <c r="R147" t="str">
        <f t="shared" si="14"/>
        <v>311</v>
      </c>
      <c r="S147" t="str">
        <f t="shared" si="15"/>
        <v>31</v>
      </c>
      <c r="T147" t="str">
        <f t="shared" si="16"/>
        <v>OV</v>
      </c>
      <c r="U147" t="str">
        <f t="shared" si="17"/>
        <v>3</v>
      </c>
      <c r="AE147" t="s">
        <v>652</v>
      </c>
      <c r="AF147" t="s">
        <v>653</v>
      </c>
      <c r="AG147" t="str">
        <f t="shared" si="18"/>
        <v>A679072</v>
      </c>
      <c r="AH147" t="str">
        <f>IFERROR(VLOOKUP(AG147,[1]AKT!$E$4:$G$350,3,FALSE),"")</f>
        <v>0942</v>
      </c>
    </row>
    <row r="148" spans="1:34">
      <c r="A148" s="130">
        <v>61</v>
      </c>
      <c r="B148" s="117" t="s">
        <v>3850</v>
      </c>
      <c r="C148" s="118">
        <v>3211</v>
      </c>
      <c r="D148" s="117" t="s">
        <v>260</v>
      </c>
      <c r="E148" s="119" t="s">
        <v>239</v>
      </c>
      <c r="F148" s="117" t="s">
        <v>239</v>
      </c>
      <c r="G148" s="117" t="s">
        <v>239</v>
      </c>
      <c r="H148" s="120">
        <v>0</v>
      </c>
      <c r="I148" s="120">
        <v>0</v>
      </c>
      <c r="J148" s="120">
        <v>0</v>
      </c>
      <c r="K148" s="118" t="s">
        <v>3958</v>
      </c>
      <c r="L148" s="121" t="s">
        <v>3902</v>
      </c>
      <c r="M148" s="121" t="s">
        <v>3914</v>
      </c>
      <c r="N148" s="122" t="s">
        <v>3959</v>
      </c>
      <c r="O148" s="122" t="s">
        <v>3960</v>
      </c>
      <c r="P148" s="123"/>
      <c r="Q148" t="e">
        <f>IF(C148="","",'[1]OPĆI DIO'!#REF!)</f>
        <v>#REF!</v>
      </c>
      <c r="R148" t="str">
        <f t="shared" si="14"/>
        <v>321</v>
      </c>
      <c r="S148" t="str">
        <f t="shared" si="15"/>
        <v>32</v>
      </c>
      <c r="T148" t="str">
        <f t="shared" si="16"/>
        <v>OV</v>
      </c>
      <c r="U148" t="str">
        <f t="shared" si="17"/>
        <v>3</v>
      </c>
      <c r="AE148" t="s">
        <v>654</v>
      </c>
      <c r="AF148" t="s">
        <v>655</v>
      </c>
      <c r="AG148" t="str">
        <f t="shared" si="18"/>
        <v>A679072</v>
      </c>
      <c r="AH148" t="str">
        <f>IFERROR(VLOOKUP(AG148,[1]AKT!$E$4:$G$350,3,FALSE),"")</f>
        <v>0942</v>
      </c>
    </row>
    <row r="149" spans="1:34">
      <c r="A149" s="130">
        <v>61</v>
      </c>
      <c r="B149" s="117" t="s">
        <v>3850</v>
      </c>
      <c r="C149" s="118">
        <v>3111</v>
      </c>
      <c r="D149" s="117" t="s">
        <v>241</v>
      </c>
      <c r="E149" s="119" t="s">
        <v>239</v>
      </c>
      <c r="F149" s="117" t="s">
        <v>239</v>
      </c>
      <c r="G149" s="117" t="s">
        <v>239</v>
      </c>
      <c r="H149" s="120">
        <v>28829</v>
      </c>
      <c r="I149" s="120">
        <v>0</v>
      </c>
      <c r="J149" s="120">
        <v>28829</v>
      </c>
      <c r="K149" s="118" t="s">
        <v>3961</v>
      </c>
      <c r="L149" s="121" t="s">
        <v>3902</v>
      </c>
      <c r="M149" s="121" t="s">
        <v>3914</v>
      </c>
      <c r="N149" s="122" t="s">
        <v>3962</v>
      </c>
      <c r="O149" s="122" t="s">
        <v>3963</v>
      </c>
      <c r="P149" s="123"/>
      <c r="Q149" t="e">
        <f>IF(C149="","",'[1]OPĆI DIO'!#REF!)</f>
        <v>#REF!</v>
      </c>
      <c r="R149" t="str">
        <f t="shared" si="14"/>
        <v>311</v>
      </c>
      <c r="S149" t="str">
        <f t="shared" si="15"/>
        <v>31</v>
      </c>
      <c r="T149" t="str">
        <f t="shared" si="16"/>
        <v>OV</v>
      </c>
      <c r="U149" t="str">
        <f t="shared" si="17"/>
        <v>3</v>
      </c>
      <c r="AE149" t="s">
        <v>656</v>
      </c>
      <c r="AF149" t="s">
        <v>657</v>
      </c>
      <c r="AG149" t="str">
        <f t="shared" si="18"/>
        <v>A679072</v>
      </c>
      <c r="AH149" t="str">
        <f>IFERROR(VLOOKUP(AG149,[1]AKT!$E$4:$G$350,3,FALSE),"")</f>
        <v>0942</v>
      </c>
    </row>
    <row r="150" spans="1:34">
      <c r="A150" s="130">
        <v>52</v>
      </c>
      <c r="B150" s="117" t="s">
        <v>263</v>
      </c>
      <c r="C150" s="118">
        <v>4511</v>
      </c>
      <c r="D150" s="117" t="s">
        <v>567</v>
      </c>
      <c r="E150" s="119" t="s">
        <v>239</v>
      </c>
      <c r="F150" s="117" t="s">
        <v>239</v>
      </c>
      <c r="G150" s="117" t="s">
        <v>239</v>
      </c>
      <c r="H150" s="120">
        <v>5000</v>
      </c>
      <c r="I150" s="120">
        <v>-5000</v>
      </c>
      <c r="J150" s="120">
        <v>0</v>
      </c>
      <c r="K150" s="118" t="s">
        <v>3964</v>
      </c>
      <c r="L150" s="121" t="s">
        <v>3965</v>
      </c>
      <c r="M150" s="121" t="s">
        <v>3966</v>
      </c>
      <c r="N150" s="122" t="s">
        <v>3967</v>
      </c>
      <c r="O150" s="122" t="s">
        <v>3968</v>
      </c>
      <c r="P150" s="123"/>
      <c r="Q150" t="e">
        <f>IF(C150="","",'[1]OPĆI DIO'!#REF!)</f>
        <v>#REF!</v>
      </c>
      <c r="R150" t="str">
        <f t="shared" si="14"/>
        <v>451</v>
      </c>
      <c r="S150" t="str">
        <f t="shared" si="15"/>
        <v>45</v>
      </c>
      <c r="T150" t="str">
        <f t="shared" si="16"/>
        <v>OV</v>
      </c>
      <c r="U150" t="str">
        <f t="shared" si="17"/>
        <v>4</v>
      </c>
      <c r="AE150" t="s">
        <v>658</v>
      </c>
      <c r="AF150" t="s">
        <v>659</v>
      </c>
      <c r="AG150" t="str">
        <f t="shared" si="18"/>
        <v>A679072</v>
      </c>
      <c r="AH150" t="str">
        <f>IFERROR(VLOOKUP(AG150,[1]AKT!$E$4:$G$350,3,FALSE),"")</f>
        <v>0942</v>
      </c>
    </row>
    <row r="151" spans="1:34">
      <c r="A151" s="130">
        <v>43</v>
      </c>
      <c r="B151" s="117" t="s">
        <v>255</v>
      </c>
      <c r="C151" s="118">
        <v>4511</v>
      </c>
      <c r="D151" s="117" t="s">
        <v>567</v>
      </c>
      <c r="E151" s="119" t="s">
        <v>239</v>
      </c>
      <c r="F151" s="117" t="s">
        <v>239</v>
      </c>
      <c r="G151" s="117" t="s">
        <v>239</v>
      </c>
      <c r="H151" s="120">
        <v>42000</v>
      </c>
      <c r="I151" s="120">
        <v>47347</v>
      </c>
      <c r="J151" s="120">
        <v>89347</v>
      </c>
      <c r="K151" s="118" t="s">
        <v>3964</v>
      </c>
      <c r="L151" s="121" t="s">
        <v>3965</v>
      </c>
      <c r="M151" s="121" t="s">
        <v>3966</v>
      </c>
      <c r="N151" s="122" t="s">
        <v>3969</v>
      </c>
      <c r="O151" s="122" t="s">
        <v>3968</v>
      </c>
      <c r="P151" s="123"/>
      <c r="Q151" t="e">
        <f>IF(C151="","",'[1]OPĆI DIO'!#REF!)</f>
        <v>#REF!</v>
      </c>
      <c r="R151" t="str">
        <f t="shared" si="14"/>
        <v>451</v>
      </c>
      <c r="S151" t="str">
        <f t="shared" si="15"/>
        <v>45</v>
      </c>
      <c r="T151" t="str">
        <f t="shared" si="16"/>
        <v>OV</v>
      </c>
      <c r="U151" t="str">
        <f t="shared" si="17"/>
        <v>4</v>
      </c>
      <c r="AE151" t="s">
        <v>660</v>
      </c>
      <c r="AF151" t="s">
        <v>661</v>
      </c>
      <c r="AG151" t="str">
        <f t="shared" si="18"/>
        <v>A679072</v>
      </c>
      <c r="AH151" t="str">
        <f>IFERROR(VLOOKUP(AG151,[1]AKT!$E$4:$G$350,3,FALSE),"")</f>
        <v>0942</v>
      </c>
    </row>
    <row r="152" spans="1:34">
      <c r="A152" s="130">
        <v>51</v>
      </c>
      <c r="B152" s="117" t="s">
        <v>259</v>
      </c>
      <c r="C152" s="118">
        <v>3213</v>
      </c>
      <c r="D152" s="117" t="s">
        <v>269</v>
      </c>
      <c r="E152" s="119" t="s">
        <v>239</v>
      </c>
      <c r="F152" s="117" t="s">
        <v>239</v>
      </c>
      <c r="G152" s="117" t="s">
        <v>239</v>
      </c>
      <c r="H152" s="120">
        <v>13220</v>
      </c>
      <c r="I152" s="120">
        <v>0</v>
      </c>
      <c r="J152" s="120">
        <v>13220</v>
      </c>
      <c r="K152" s="118" t="s">
        <v>3970</v>
      </c>
      <c r="L152" s="121" t="s">
        <v>3971</v>
      </c>
      <c r="M152" s="121" t="s">
        <v>3972</v>
      </c>
      <c r="N152" s="122" t="s">
        <v>3973</v>
      </c>
      <c r="O152" s="122" t="s">
        <v>3974</v>
      </c>
      <c r="P152" s="123"/>
      <c r="Q152" t="e">
        <f>IF(C152="","",'[1]OPĆI DIO'!#REF!)</f>
        <v>#REF!</v>
      </c>
      <c r="R152" t="str">
        <f t="shared" si="14"/>
        <v>321</v>
      </c>
      <c r="S152" t="str">
        <f t="shared" si="15"/>
        <v>32</v>
      </c>
      <c r="T152" t="str">
        <f t="shared" si="16"/>
        <v>OV</v>
      </c>
      <c r="U152" t="str">
        <f t="shared" si="17"/>
        <v>3</v>
      </c>
      <c r="AE152" t="s">
        <v>662</v>
      </c>
      <c r="AF152" t="s">
        <v>663</v>
      </c>
      <c r="AG152" t="str">
        <f t="shared" si="18"/>
        <v>A679072</v>
      </c>
      <c r="AH152" t="str">
        <f>IFERROR(VLOOKUP(AG152,[1]AKT!$E$4:$G$350,3,FALSE),"")</f>
        <v>0942</v>
      </c>
    </row>
    <row r="153" spans="1:34">
      <c r="A153" s="130">
        <v>52</v>
      </c>
      <c r="B153" s="117" t="s">
        <v>263</v>
      </c>
      <c r="C153" s="118">
        <v>4511</v>
      </c>
      <c r="D153" s="117" t="s">
        <v>567</v>
      </c>
      <c r="E153" s="119" t="s">
        <v>239</v>
      </c>
      <c r="F153" s="117" t="s">
        <v>239</v>
      </c>
      <c r="G153" s="117" t="s">
        <v>239</v>
      </c>
      <c r="H153" s="120"/>
      <c r="I153" s="120">
        <v>450000</v>
      </c>
      <c r="J153" s="120">
        <v>450000</v>
      </c>
      <c r="K153" s="118" t="s">
        <v>3964</v>
      </c>
      <c r="L153" s="121" t="s">
        <v>3965</v>
      </c>
      <c r="M153" s="121" t="s">
        <v>3966</v>
      </c>
      <c r="N153" s="122" t="s">
        <v>3975</v>
      </c>
      <c r="O153" s="122" t="s">
        <v>3968</v>
      </c>
      <c r="P153" s="123"/>
      <c r="Q153" t="e">
        <f>IF(C153="","",'[1]OPĆI DIO'!#REF!)</f>
        <v>#REF!</v>
      </c>
      <c r="R153" t="str">
        <f t="shared" si="14"/>
        <v>451</v>
      </c>
      <c r="S153" t="str">
        <f t="shared" si="15"/>
        <v>45</v>
      </c>
      <c r="T153" t="str">
        <f t="shared" si="16"/>
        <v>OV</v>
      </c>
      <c r="U153" t="str">
        <f t="shared" si="17"/>
        <v>4</v>
      </c>
      <c r="AE153" t="s">
        <v>664</v>
      </c>
      <c r="AF153" t="s">
        <v>665</v>
      </c>
      <c r="AG153" t="str">
        <f t="shared" si="18"/>
        <v>A679072</v>
      </c>
      <c r="AH153" t="str">
        <f>IFERROR(VLOOKUP(AG153,[1]AKT!$E$4:$G$350,3,FALSE),"")</f>
        <v>0942</v>
      </c>
    </row>
    <row r="154" spans="1:34">
      <c r="A154" s="130">
        <v>43</v>
      </c>
      <c r="B154" s="117" t="s">
        <v>255</v>
      </c>
      <c r="C154" s="118">
        <v>4511</v>
      </c>
      <c r="D154" s="117" t="s">
        <v>567</v>
      </c>
      <c r="E154" s="119" t="s">
        <v>239</v>
      </c>
      <c r="F154" s="117" t="s">
        <v>239</v>
      </c>
      <c r="G154" s="117" t="s">
        <v>239</v>
      </c>
      <c r="H154" s="120"/>
      <c r="I154" s="120">
        <v>100000</v>
      </c>
      <c r="J154" s="120">
        <v>100000</v>
      </c>
      <c r="K154" s="118" t="s">
        <v>3964</v>
      </c>
      <c r="L154" s="121" t="s">
        <v>3965</v>
      </c>
      <c r="M154" s="121" t="s">
        <v>3966</v>
      </c>
      <c r="N154" s="118" t="s">
        <v>3976</v>
      </c>
      <c r="O154" s="122" t="s">
        <v>3968</v>
      </c>
      <c r="P154" s="123"/>
      <c r="Q154" t="e">
        <f>IF(C154="","",'[1]OPĆI DIO'!#REF!)</f>
        <v>#REF!</v>
      </c>
      <c r="R154" t="str">
        <f t="shared" si="14"/>
        <v>451</v>
      </c>
      <c r="S154" t="str">
        <f t="shared" si="15"/>
        <v>45</v>
      </c>
      <c r="T154" t="str">
        <f t="shared" si="16"/>
        <v>OV</v>
      </c>
      <c r="U154" t="str">
        <f t="shared" si="17"/>
        <v>4</v>
      </c>
      <c r="AE154" t="s">
        <v>666</v>
      </c>
      <c r="AF154" t="s">
        <v>667</v>
      </c>
      <c r="AG154" t="str">
        <f t="shared" si="18"/>
        <v>A679072</v>
      </c>
      <c r="AH154" t="str">
        <f>IFERROR(VLOOKUP(AG154,[1]AKT!$E$4:$G$350,3,FALSE),"")</f>
        <v>0942</v>
      </c>
    </row>
    <row r="155" spans="1:34">
      <c r="A155" s="130">
        <v>31</v>
      </c>
      <c r="B155" s="117" t="s">
        <v>247</v>
      </c>
      <c r="C155" s="118">
        <v>4511</v>
      </c>
      <c r="D155" s="117" t="s">
        <v>567</v>
      </c>
      <c r="E155" s="119" t="s">
        <v>239</v>
      </c>
      <c r="F155" s="117" t="s">
        <v>239</v>
      </c>
      <c r="G155" s="117" t="s">
        <v>239</v>
      </c>
      <c r="H155" s="120"/>
      <c r="I155" s="120">
        <v>8629</v>
      </c>
      <c r="J155" s="120">
        <v>8629</v>
      </c>
      <c r="K155" s="118" t="s">
        <v>3964</v>
      </c>
      <c r="L155" s="121" t="s">
        <v>3965</v>
      </c>
      <c r="M155" s="121" t="s">
        <v>3966</v>
      </c>
      <c r="N155" s="118" t="s">
        <v>3977</v>
      </c>
      <c r="O155" s="122" t="s">
        <v>3968</v>
      </c>
      <c r="P155" s="123"/>
      <c r="Q155" t="e">
        <f>IF(C155="","",'[1]OPĆI DIO'!#REF!)</f>
        <v>#REF!</v>
      </c>
      <c r="R155" t="str">
        <f t="shared" si="14"/>
        <v>451</v>
      </c>
      <c r="S155" t="str">
        <f t="shared" si="15"/>
        <v>45</v>
      </c>
      <c r="T155" t="str">
        <f t="shared" si="16"/>
        <v>OV</v>
      </c>
      <c r="U155" t="str">
        <f t="shared" si="17"/>
        <v>4</v>
      </c>
      <c r="AE155" t="s">
        <v>668</v>
      </c>
      <c r="AF155" t="s">
        <v>669</v>
      </c>
      <c r="AG155" t="str">
        <f t="shared" si="18"/>
        <v>A679072</v>
      </c>
      <c r="AH155" t="str">
        <f>IFERROR(VLOOKUP(AG155,[1]AKT!$E$4:$G$350,3,FALSE),"")</f>
        <v>0942</v>
      </c>
    </row>
    <row r="156" spans="1:34">
      <c r="A156" s="130">
        <v>52</v>
      </c>
      <c r="B156" s="117" t="s">
        <v>263</v>
      </c>
      <c r="C156" s="118">
        <v>3237</v>
      </c>
      <c r="D156" s="117" t="s">
        <v>321</v>
      </c>
      <c r="E156" s="119" t="s">
        <v>562</v>
      </c>
      <c r="F156" s="117" t="s">
        <v>563</v>
      </c>
      <c r="G156" s="117" t="s">
        <v>3840</v>
      </c>
      <c r="H156" s="120">
        <v>2080</v>
      </c>
      <c r="I156" s="120">
        <v>-880</v>
      </c>
      <c r="J156" s="120">
        <v>1200</v>
      </c>
      <c r="K156" s="118"/>
      <c r="L156" s="121"/>
      <c r="M156" s="121"/>
      <c r="N156" s="118"/>
      <c r="O156" s="122"/>
      <c r="P156" s="123"/>
      <c r="Q156" t="e">
        <f>IF(C156="","",'[1]OPĆI DIO'!#REF!)</f>
        <v>#REF!</v>
      </c>
      <c r="R156" t="str">
        <f t="shared" si="14"/>
        <v>323</v>
      </c>
      <c r="S156" t="str">
        <f t="shared" si="15"/>
        <v>32</v>
      </c>
      <c r="T156" t="str">
        <f t="shared" si="16"/>
        <v>94</v>
      </c>
      <c r="U156" t="str">
        <f t="shared" si="17"/>
        <v>3</v>
      </c>
      <c r="AE156" t="s">
        <v>670</v>
      </c>
      <c r="AF156" t="s">
        <v>671</v>
      </c>
      <c r="AG156" t="str">
        <f t="shared" si="18"/>
        <v>A679072</v>
      </c>
      <c r="AH156" t="str">
        <f>IFERROR(VLOOKUP(AG156,[1]AKT!$E$4:$G$350,3,FALSE),"")</f>
        <v>0942</v>
      </c>
    </row>
    <row r="157" spans="1:34">
      <c r="A157" s="130">
        <v>43</v>
      </c>
      <c r="B157" s="117" t="s">
        <v>255</v>
      </c>
      <c r="C157" s="118">
        <v>3237</v>
      </c>
      <c r="D157" s="117" t="s">
        <v>321</v>
      </c>
      <c r="E157" s="119" t="s">
        <v>562</v>
      </c>
      <c r="F157" s="117" t="s">
        <v>563</v>
      </c>
      <c r="G157" s="117" t="s">
        <v>3840</v>
      </c>
      <c r="H157" s="120">
        <v>520</v>
      </c>
      <c r="I157" s="120">
        <v>0</v>
      </c>
      <c r="J157" s="120">
        <v>520</v>
      </c>
      <c r="K157" s="118"/>
      <c r="L157" s="121"/>
      <c r="M157" s="121"/>
      <c r="N157" s="118"/>
      <c r="O157" s="122"/>
      <c r="P157" s="123"/>
      <c r="Q157" t="e">
        <f>IF(C157="","",'[1]OPĆI DIO'!#REF!)</f>
        <v>#REF!</v>
      </c>
      <c r="R157" t="str">
        <f t="shared" si="14"/>
        <v>323</v>
      </c>
      <c r="S157" t="str">
        <f t="shared" si="15"/>
        <v>32</v>
      </c>
      <c r="T157" t="str">
        <f t="shared" si="16"/>
        <v>94</v>
      </c>
      <c r="U157" t="str">
        <f t="shared" si="17"/>
        <v>3</v>
      </c>
      <c r="AE157" t="s">
        <v>672</v>
      </c>
      <c r="AF157" t="s">
        <v>673</v>
      </c>
      <c r="AG157" t="str">
        <f t="shared" si="18"/>
        <v>A679072</v>
      </c>
      <c r="AH157" t="str">
        <f>IFERROR(VLOOKUP(AG157,[1]AKT!$E$4:$G$350,3,FALSE),"")</f>
        <v>0942</v>
      </c>
    </row>
    <row r="158" spans="1:34">
      <c r="A158" s="130">
        <v>52</v>
      </c>
      <c r="B158" s="117" t="s">
        <v>263</v>
      </c>
      <c r="C158" s="118">
        <v>3239</v>
      </c>
      <c r="D158" s="117" t="s">
        <v>327</v>
      </c>
      <c r="E158" s="119" t="s">
        <v>562</v>
      </c>
      <c r="F158" s="117" t="s">
        <v>563</v>
      </c>
      <c r="G158" s="117" t="s">
        <v>3840</v>
      </c>
      <c r="H158" s="120">
        <v>160</v>
      </c>
      <c r="I158" s="120">
        <v>740</v>
      </c>
      <c r="J158" s="120">
        <v>900</v>
      </c>
      <c r="K158" s="118"/>
      <c r="L158" s="121"/>
      <c r="M158" s="121"/>
      <c r="N158" s="118"/>
      <c r="O158" s="122"/>
      <c r="P158" s="123"/>
      <c r="Q158" t="e">
        <f>IF(C158="","",'[1]OPĆI DIO'!#REF!)</f>
        <v>#REF!</v>
      </c>
      <c r="R158" t="str">
        <f t="shared" si="14"/>
        <v>323</v>
      </c>
      <c r="S158" t="str">
        <f t="shared" si="15"/>
        <v>32</v>
      </c>
      <c r="T158" t="str">
        <f t="shared" si="16"/>
        <v>94</v>
      </c>
      <c r="U158" t="str">
        <f t="shared" si="17"/>
        <v>3</v>
      </c>
      <c r="AE158" t="s">
        <v>674</v>
      </c>
      <c r="AF158" t="s">
        <v>675</v>
      </c>
      <c r="AG158" t="str">
        <f t="shared" si="18"/>
        <v>A679072</v>
      </c>
      <c r="AH158" t="str">
        <f>IFERROR(VLOOKUP(AG158,[1]AKT!$E$4:$G$350,3,FALSE),"")</f>
        <v>0942</v>
      </c>
    </row>
    <row r="159" spans="1:34">
      <c r="A159" s="130">
        <v>43</v>
      </c>
      <c r="B159" s="117" t="s">
        <v>255</v>
      </c>
      <c r="C159" s="118">
        <v>3241</v>
      </c>
      <c r="D159" s="117" t="s">
        <v>330</v>
      </c>
      <c r="E159" s="119" t="s">
        <v>562</v>
      </c>
      <c r="F159" s="117" t="s">
        <v>563</v>
      </c>
      <c r="G159" s="117" t="s">
        <v>3840</v>
      </c>
      <c r="H159" s="120">
        <v>40</v>
      </c>
      <c r="I159" s="120">
        <v>180</v>
      </c>
      <c r="J159" s="120">
        <v>220</v>
      </c>
      <c r="K159" s="118"/>
      <c r="L159" s="121"/>
      <c r="M159" s="121"/>
      <c r="N159" s="118"/>
      <c r="O159" s="122"/>
      <c r="P159" s="123"/>
      <c r="Q159" t="e">
        <f>IF(C159="","",'[1]OPĆI DIO'!#REF!)</f>
        <v>#REF!</v>
      </c>
      <c r="R159" t="str">
        <f t="shared" si="14"/>
        <v>324</v>
      </c>
      <c r="S159" t="str">
        <f t="shared" si="15"/>
        <v>32</v>
      </c>
      <c r="T159" t="str">
        <f t="shared" si="16"/>
        <v>94</v>
      </c>
      <c r="U159" t="str">
        <f t="shared" si="17"/>
        <v>3</v>
      </c>
      <c r="AE159" t="s">
        <v>676</v>
      </c>
      <c r="AF159" t="s">
        <v>677</v>
      </c>
      <c r="AG159" t="str">
        <f t="shared" si="18"/>
        <v>A679072</v>
      </c>
      <c r="AH159" t="str">
        <f>IFERROR(VLOOKUP(AG159,[1]AKT!$E$4:$G$350,3,FALSE),"")</f>
        <v>0942</v>
      </c>
    </row>
    <row r="160" spans="1:34">
      <c r="A160" s="130">
        <v>52</v>
      </c>
      <c r="B160" s="117" t="s">
        <v>263</v>
      </c>
      <c r="C160" s="118">
        <v>3111</v>
      </c>
      <c r="D160" s="117" t="s">
        <v>241</v>
      </c>
      <c r="E160" s="119" t="s">
        <v>562</v>
      </c>
      <c r="F160" s="117" t="s">
        <v>563</v>
      </c>
      <c r="G160" s="117" t="s">
        <v>3840</v>
      </c>
      <c r="H160" s="120">
        <v>2000</v>
      </c>
      <c r="I160" s="120">
        <v>4400</v>
      </c>
      <c r="J160" s="120">
        <v>6400</v>
      </c>
      <c r="K160" s="118"/>
      <c r="L160" s="121"/>
      <c r="M160" s="121"/>
      <c r="N160" s="118"/>
      <c r="O160" s="122"/>
      <c r="P160" s="123"/>
      <c r="Q160" t="e">
        <f>IF(C160="","",'[1]OPĆI DIO'!#REF!)</f>
        <v>#REF!</v>
      </c>
      <c r="R160" t="str">
        <f t="shared" si="14"/>
        <v>311</v>
      </c>
      <c r="S160" t="str">
        <f t="shared" si="15"/>
        <v>31</v>
      </c>
      <c r="T160" t="str">
        <f t="shared" si="16"/>
        <v>94</v>
      </c>
      <c r="U160" t="str">
        <f t="shared" si="17"/>
        <v>3</v>
      </c>
      <c r="AE160" t="s">
        <v>678</v>
      </c>
      <c r="AF160" t="s">
        <v>679</v>
      </c>
      <c r="AG160" t="str">
        <f t="shared" si="18"/>
        <v>A679072</v>
      </c>
      <c r="AH160" t="str">
        <f>IFERROR(VLOOKUP(AG160,[1]AKT!$E$4:$G$350,3,FALSE),"")</f>
        <v>0942</v>
      </c>
    </row>
    <row r="161" spans="1:34">
      <c r="A161" s="130">
        <v>43</v>
      </c>
      <c r="B161" s="117" t="s">
        <v>255</v>
      </c>
      <c r="C161" s="131">
        <v>3111</v>
      </c>
      <c r="D161" s="117" t="s">
        <v>241</v>
      </c>
      <c r="E161" s="119" t="s">
        <v>562</v>
      </c>
      <c r="F161" s="117" t="s">
        <v>563</v>
      </c>
      <c r="G161" s="117" t="s">
        <v>3840</v>
      </c>
      <c r="H161" s="120">
        <v>500</v>
      </c>
      <c r="I161" s="120">
        <v>1100</v>
      </c>
      <c r="J161" s="120">
        <v>1600</v>
      </c>
      <c r="K161" s="118"/>
      <c r="L161" s="121"/>
      <c r="M161" s="121"/>
      <c r="N161" s="118"/>
      <c r="O161" s="122"/>
      <c r="P161" s="123"/>
      <c r="Q161" t="e">
        <f>IF(C161="","",'[1]OPĆI DIO'!#REF!)</f>
        <v>#REF!</v>
      </c>
      <c r="R161" t="str">
        <f t="shared" si="14"/>
        <v>311</v>
      </c>
      <c r="S161" t="str">
        <f t="shared" si="15"/>
        <v>31</v>
      </c>
      <c r="T161" t="str">
        <f t="shared" si="16"/>
        <v>94</v>
      </c>
      <c r="U161" t="str">
        <f t="shared" si="17"/>
        <v>3</v>
      </c>
      <c r="AE161" t="s">
        <v>680</v>
      </c>
      <c r="AF161" t="s">
        <v>681</v>
      </c>
      <c r="AG161" t="str">
        <f t="shared" si="18"/>
        <v>A679072</v>
      </c>
      <c r="AH161" t="str">
        <f>IFERROR(VLOOKUP(AG161,[1]AKT!$E$4:$G$350,3,FALSE),"")</f>
        <v>0942</v>
      </c>
    </row>
    <row r="162" spans="1:34">
      <c r="A162" s="130">
        <v>43</v>
      </c>
      <c r="B162" s="117" t="s">
        <v>255</v>
      </c>
      <c r="C162" s="131">
        <v>3132</v>
      </c>
      <c r="D162" s="117" t="s">
        <v>256</v>
      </c>
      <c r="E162" s="119" t="s">
        <v>562</v>
      </c>
      <c r="F162" s="117" t="s">
        <v>563</v>
      </c>
      <c r="G162" s="117" t="s">
        <v>3840</v>
      </c>
      <c r="H162" s="120"/>
      <c r="I162" s="120">
        <v>180</v>
      </c>
      <c r="J162" s="120">
        <v>180</v>
      </c>
      <c r="K162" s="118"/>
      <c r="L162" s="121"/>
      <c r="M162" s="121"/>
      <c r="N162" s="118"/>
      <c r="O162" s="122"/>
      <c r="P162" s="123"/>
      <c r="Q162" t="e">
        <f>IF(C162="","",'[1]OPĆI DIO'!#REF!)</f>
        <v>#REF!</v>
      </c>
      <c r="R162" t="str">
        <f t="shared" si="14"/>
        <v>313</v>
      </c>
      <c r="S162" t="str">
        <f t="shared" si="15"/>
        <v>31</v>
      </c>
      <c r="T162" t="str">
        <f t="shared" si="16"/>
        <v>94</v>
      </c>
      <c r="U162" t="str">
        <f t="shared" si="17"/>
        <v>3</v>
      </c>
      <c r="AE162" t="s">
        <v>682</v>
      </c>
      <c r="AF162" t="s">
        <v>683</v>
      </c>
      <c r="AG162" t="str">
        <f t="shared" si="18"/>
        <v>A679072</v>
      </c>
      <c r="AH162" t="str">
        <f>IFERROR(VLOOKUP(AG162,[1]AKT!$E$4:$G$350,3,FALSE),"")</f>
        <v>0942</v>
      </c>
    </row>
    <row r="163" spans="1:34">
      <c r="A163" s="132">
        <v>52</v>
      </c>
      <c r="B163" s="117"/>
      <c r="C163" s="131">
        <v>3132</v>
      </c>
      <c r="D163" s="117" t="s">
        <v>256</v>
      </c>
      <c r="E163" s="119" t="s">
        <v>562</v>
      </c>
      <c r="F163" s="117" t="s">
        <v>563</v>
      </c>
      <c r="G163" s="117" t="s">
        <v>3840</v>
      </c>
      <c r="H163" s="120"/>
      <c r="I163" s="120">
        <v>750</v>
      </c>
      <c r="J163" s="120">
        <v>750</v>
      </c>
      <c r="K163" s="118"/>
      <c r="L163" s="121"/>
      <c r="M163" s="121"/>
      <c r="N163" s="118"/>
      <c r="O163" s="122"/>
      <c r="P163" s="123"/>
      <c r="Q163" t="e">
        <f>IF(C163="","",'[1]OPĆI DIO'!#REF!)</f>
        <v>#REF!</v>
      </c>
      <c r="R163" t="str">
        <f t="shared" si="14"/>
        <v>313</v>
      </c>
      <c r="S163" t="str">
        <f t="shared" si="15"/>
        <v>31</v>
      </c>
      <c r="T163" t="str">
        <f t="shared" si="16"/>
        <v>94</v>
      </c>
      <c r="U163" t="str">
        <f t="shared" si="17"/>
        <v>3</v>
      </c>
      <c r="AE163" t="s">
        <v>684</v>
      </c>
      <c r="AF163" t="s">
        <v>685</v>
      </c>
      <c r="AG163" t="str">
        <f t="shared" si="18"/>
        <v>A679072</v>
      </c>
      <c r="AH163" t="str">
        <f>IFERROR(VLOOKUP(AG163,[1]AKT!$E$4:$G$350,3,FALSE),"")</f>
        <v>0942</v>
      </c>
    </row>
    <row r="164" spans="1:34">
      <c r="A164" s="132">
        <v>52</v>
      </c>
      <c r="B164" s="117" t="s">
        <v>263</v>
      </c>
      <c r="C164" s="131">
        <v>3223</v>
      </c>
      <c r="D164" s="117" t="s">
        <v>285</v>
      </c>
      <c r="E164" s="119" t="s">
        <v>562</v>
      </c>
      <c r="F164" s="117" t="s">
        <v>563</v>
      </c>
      <c r="G164" s="117" t="s">
        <v>3840</v>
      </c>
      <c r="H164" s="120"/>
      <c r="I164" s="120">
        <v>4450</v>
      </c>
      <c r="J164" s="120">
        <v>4450</v>
      </c>
      <c r="K164" s="118"/>
      <c r="L164" s="121"/>
      <c r="M164" s="121"/>
      <c r="N164" s="118"/>
      <c r="O164" s="122"/>
      <c r="P164" s="123"/>
      <c r="Q164" t="e">
        <f>IF(C164="","",'[1]OPĆI DIO'!#REF!)</f>
        <v>#REF!</v>
      </c>
      <c r="R164" t="str">
        <f t="shared" si="14"/>
        <v>322</v>
      </c>
      <c r="S164" t="str">
        <f t="shared" si="15"/>
        <v>32</v>
      </c>
      <c r="T164" t="str">
        <f t="shared" si="16"/>
        <v>94</v>
      </c>
      <c r="U164" t="str">
        <f t="shared" si="17"/>
        <v>3</v>
      </c>
      <c r="AE164" t="s">
        <v>686</v>
      </c>
      <c r="AF164" t="s">
        <v>687</v>
      </c>
      <c r="AG164" t="str">
        <f t="shared" si="18"/>
        <v>A679072</v>
      </c>
      <c r="AH164" t="str">
        <f>IFERROR(VLOOKUP(AG164,[1]AKT!$E$4:$G$350,3,FALSE),"")</f>
        <v>0942</v>
      </c>
    </row>
    <row r="165" spans="1:34">
      <c r="A165" s="132">
        <v>52</v>
      </c>
      <c r="B165" s="117" t="s">
        <v>263</v>
      </c>
      <c r="C165" s="131">
        <v>3232</v>
      </c>
      <c r="D165" s="117" t="s">
        <v>305</v>
      </c>
      <c r="E165" s="119" t="s">
        <v>562</v>
      </c>
      <c r="F165" s="117" t="s">
        <v>563</v>
      </c>
      <c r="G165" s="117" t="s">
        <v>3840</v>
      </c>
      <c r="H165" s="120"/>
      <c r="I165" s="120">
        <v>500</v>
      </c>
      <c r="J165" s="120">
        <v>500</v>
      </c>
      <c r="K165" s="118"/>
      <c r="L165" s="121"/>
      <c r="M165" s="121"/>
      <c r="N165" s="118"/>
      <c r="O165" s="122"/>
      <c r="P165" s="123"/>
      <c r="Q165" t="e">
        <f>IF(C165="","",'[1]OPĆI DIO'!#REF!)</f>
        <v>#REF!</v>
      </c>
      <c r="R165" t="str">
        <f t="shared" si="14"/>
        <v>323</v>
      </c>
      <c r="S165" t="str">
        <f t="shared" si="15"/>
        <v>32</v>
      </c>
      <c r="T165" t="str">
        <f t="shared" si="16"/>
        <v>94</v>
      </c>
      <c r="U165" t="str">
        <f t="shared" si="17"/>
        <v>3</v>
      </c>
      <c r="AE165" t="s">
        <v>688</v>
      </c>
      <c r="AF165" t="s">
        <v>689</v>
      </c>
      <c r="AG165" t="str">
        <f t="shared" si="18"/>
        <v>A679072</v>
      </c>
      <c r="AH165" t="str">
        <f>IFERROR(VLOOKUP(AG165,[1]AKT!$E$4:$G$350,3,FALSE),"")</f>
        <v>0942</v>
      </c>
    </row>
    <row r="166" spans="1:34">
      <c r="A166" s="132">
        <v>52</v>
      </c>
      <c r="B166" s="117" t="s">
        <v>263</v>
      </c>
      <c r="C166" s="131">
        <v>3224</v>
      </c>
      <c r="D166" s="117" t="s">
        <v>289</v>
      </c>
      <c r="E166" s="119" t="s">
        <v>562</v>
      </c>
      <c r="F166" s="117" t="s">
        <v>563</v>
      </c>
      <c r="G166" s="117" t="s">
        <v>3840</v>
      </c>
      <c r="H166" s="120"/>
      <c r="I166" s="120">
        <v>3470</v>
      </c>
      <c r="J166" s="120">
        <v>3470</v>
      </c>
      <c r="K166" s="118"/>
      <c r="L166" s="121"/>
      <c r="M166" s="121"/>
      <c r="N166" s="118"/>
      <c r="O166" s="122"/>
      <c r="P166" s="123"/>
      <c r="Q166" t="e">
        <f>IF(C166="","",'[1]OPĆI DIO'!#REF!)</f>
        <v>#REF!</v>
      </c>
      <c r="R166" t="str">
        <f t="shared" si="14"/>
        <v>322</v>
      </c>
      <c r="S166" t="str">
        <f t="shared" si="15"/>
        <v>32</v>
      </c>
      <c r="T166" t="str">
        <f t="shared" si="16"/>
        <v>94</v>
      </c>
      <c r="U166" t="str">
        <f t="shared" si="17"/>
        <v>3</v>
      </c>
      <c r="AE166" t="s">
        <v>690</v>
      </c>
      <c r="AF166" t="s">
        <v>691</v>
      </c>
      <c r="AG166" t="str">
        <f t="shared" si="18"/>
        <v>A679072</v>
      </c>
      <c r="AH166" t="str">
        <f>IFERROR(VLOOKUP(AG166,[1]AKT!$E$4:$G$350,3,FALSE),"")</f>
        <v>0942</v>
      </c>
    </row>
    <row r="167" spans="1:34">
      <c r="A167" s="132">
        <v>52</v>
      </c>
      <c r="B167" s="117"/>
      <c r="C167" s="131">
        <v>3235</v>
      </c>
      <c r="D167" s="117" t="s">
        <v>3850</v>
      </c>
      <c r="E167" s="119" t="s">
        <v>562</v>
      </c>
      <c r="F167" s="117" t="s">
        <v>563</v>
      </c>
      <c r="G167" s="117"/>
      <c r="H167" s="120"/>
      <c r="I167" s="120">
        <v>8000</v>
      </c>
      <c r="J167" s="120">
        <v>8000</v>
      </c>
      <c r="K167" s="118"/>
      <c r="L167" s="121"/>
      <c r="M167" s="121"/>
      <c r="N167" s="118"/>
      <c r="O167" s="122"/>
      <c r="P167" s="123"/>
      <c r="Q167" t="e">
        <f>IF(C167="","",'[1]OPĆI DIO'!#REF!)</f>
        <v>#REF!</v>
      </c>
      <c r="R167" t="str">
        <f t="shared" si="14"/>
        <v>323</v>
      </c>
      <c r="S167" t="str">
        <f t="shared" si="15"/>
        <v>32</v>
      </c>
      <c r="T167" t="str">
        <f t="shared" si="16"/>
        <v/>
      </c>
      <c r="U167" t="str">
        <f t="shared" si="17"/>
        <v>3</v>
      </c>
      <c r="AE167" t="s">
        <v>692</v>
      </c>
      <c r="AF167" t="s">
        <v>693</v>
      </c>
      <c r="AG167" t="str">
        <f t="shared" si="18"/>
        <v>A679072</v>
      </c>
      <c r="AH167" t="str">
        <f>IFERROR(VLOOKUP(AG167,[1]AKT!$E$4:$G$350,3,FALSE),"")</f>
        <v>0942</v>
      </c>
    </row>
    <row r="168" spans="1:34">
      <c r="A168" s="132">
        <v>52</v>
      </c>
      <c r="B168" s="117"/>
      <c r="C168" s="131">
        <v>3234</v>
      </c>
      <c r="D168" s="117"/>
      <c r="E168" s="119" t="s">
        <v>562</v>
      </c>
      <c r="F168" s="117" t="s">
        <v>563</v>
      </c>
      <c r="G168" s="117"/>
      <c r="H168" s="120"/>
      <c r="I168" s="120">
        <v>220</v>
      </c>
      <c r="J168" s="120">
        <v>220</v>
      </c>
      <c r="K168" s="118"/>
      <c r="L168" s="121"/>
      <c r="M168" s="121"/>
      <c r="N168" s="118"/>
      <c r="O168" s="122"/>
      <c r="P168" s="123"/>
      <c r="Q168" t="e">
        <f>IF(C168="","",'[1]OPĆI DIO'!#REF!)</f>
        <v>#REF!</v>
      </c>
      <c r="R168" t="str">
        <f t="shared" si="14"/>
        <v>323</v>
      </c>
      <c r="S168" t="str">
        <f t="shared" si="15"/>
        <v>32</v>
      </c>
      <c r="T168" t="str">
        <f t="shared" si="16"/>
        <v/>
      </c>
      <c r="U168" t="str">
        <f t="shared" si="17"/>
        <v>3</v>
      </c>
      <c r="AE168" t="s">
        <v>694</v>
      </c>
      <c r="AF168" t="s">
        <v>695</v>
      </c>
      <c r="AG168" t="str">
        <f t="shared" si="18"/>
        <v>A679072</v>
      </c>
      <c r="AH168" t="str">
        <f>IFERROR(VLOOKUP(AG168,[1]AKT!$E$4:$G$350,3,FALSE),"")</f>
        <v>0942</v>
      </c>
    </row>
    <row r="169" spans="1:34">
      <c r="A169" s="132">
        <v>52</v>
      </c>
      <c r="B169" s="117" t="s">
        <v>263</v>
      </c>
      <c r="C169" s="131">
        <v>3431</v>
      </c>
      <c r="D169" s="117" t="s">
        <v>367</v>
      </c>
      <c r="E169" s="119" t="s">
        <v>562</v>
      </c>
      <c r="F169" s="117" t="s">
        <v>563</v>
      </c>
      <c r="G169" s="117" t="s">
        <v>3840</v>
      </c>
      <c r="H169" s="120"/>
      <c r="I169" s="120">
        <v>10</v>
      </c>
      <c r="J169" s="120">
        <v>10</v>
      </c>
      <c r="K169" s="118"/>
      <c r="L169" s="121"/>
      <c r="M169" s="121"/>
      <c r="N169" s="118"/>
      <c r="O169" s="122"/>
      <c r="P169" s="123"/>
      <c r="Q169" t="e">
        <f>IF(C169="","",'[1]OPĆI DIO'!#REF!)</f>
        <v>#REF!</v>
      </c>
      <c r="R169" t="str">
        <f t="shared" si="14"/>
        <v>343</v>
      </c>
      <c r="S169" t="str">
        <f t="shared" si="15"/>
        <v>34</v>
      </c>
      <c r="T169" t="str">
        <f t="shared" si="16"/>
        <v>94</v>
      </c>
      <c r="U169" t="str">
        <f t="shared" si="17"/>
        <v>3</v>
      </c>
      <c r="AE169" t="s">
        <v>696</v>
      </c>
      <c r="AF169" t="s">
        <v>697</v>
      </c>
      <c r="AG169" t="str">
        <f t="shared" si="18"/>
        <v>A679072</v>
      </c>
      <c r="AH169" t="str">
        <f>IFERROR(VLOOKUP(AG169,[1]AKT!$E$4:$G$350,3,FALSE),"")</f>
        <v>0942</v>
      </c>
    </row>
    <row r="170" spans="1:34">
      <c r="A170" s="132">
        <v>43</v>
      </c>
      <c r="B170" s="117" t="s">
        <v>255</v>
      </c>
      <c r="C170" s="131">
        <v>3431</v>
      </c>
      <c r="D170" s="117" t="s">
        <v>367</v>
      </c>
      <c r="E170" s="119" t="s">
        <v>562</v>
      </c>
      <c r="F170" s="117" t="s">
        <v>563</v>
      </c>
      <c r="G170" s="117" t="s">
        <v>3840</v>
      </c>
      <c r="H170" s="120"/>
      <c r="I170" s="120">
        <v>100</v>
      </c>
      <c r="J170" s="120">
        <v>100</v>
      </c>
      <c r="K170" s="118"/>
      <c r="L170" s="121"/>
      <c r="M170" s="121"/>
      <c r="N170" s="118"/>
      <c r="O170" s="122"/>
      <c r="P170" s="123"/>
      <c r="Q170" t="e">
        <f>IF(C170="","",'[1]OPĆI DIO'!#REF!)</f>
        <v>#REF!</v>
      </c>
      <c r="R170" t="str">
        <f t="shared" si="14"/>
        <v>343</v>
      </c>
      <c r="S170" t="str">
        <f t="shared" si="15"/>
        <v>34</v>
      </c>
      <c r="T170" t="str">
        <f t="shared" si="16"/>
        <v>94</v>
      </c>
      <c r="U170" t="str">
        <f t="shared" si="17"/>
        <v>3</v>
      </c>
      <c r="AE170" t="s">
        <v>698</v>
      </c>
      <c r="AF170" t="s">
        <v>699</v>
      </c>
      <c r="AG170" t="str">
        <f t="shared" si="18"/>
        <v>A679072</v>
      </c>
      <c r="AH170" t="str">
        <f>IFERROR(VLOOKUP(AG170,[1]AKT!$E$4:$G$350,3,FALSE),"")</f>
        <v>0942</v>
      </c>
    </row>
    <row r="171" spans="1:34">
      <c r="A171" s="132">
        <v>51</v>
      </c>
      <c r="B171" s="117" t="s">
        <v>259</v>
      </c>
      <c r="C171" s="131">
        <v>3237</v>
      </c>
      <c r="D171" s="117" t="s">
        <v>321</v>
      </c>
      <c r="E171" s="119" t="s">
        <v>617</v>
      </c>
      <c r="F171" s="117" t="s">
        <v>618</v>
      </c>
      <c r="G171" s="117" t="s">
        <v>3840</v>
      </c>
      <c r="H171" s="120">
        <v>3000</v>
      </c>
      <c r="I171" s="120">
        <v>-2250</v>
      </c>
      <c r="J171" s="120">
        <v>750</v>
      </c>
      <c r="K171" s="118"/>
      <c r="L171" s="121"/>
      <c r="M171" s="121"/>
      <c r="N171" s="118"/>
      <c r="O171" s="122"/>
      <c r="P171" s="123"/>
      <c r="Q171" t="e">
        <f>IF(C171="","",'[1]OPĆI DIO'!#REF!)</f>
        <v>#REF!</v>
      </c>
      <c r="R171" t="str">
        <f t="shared" si="14"/>
        <v>323</v>
      </c>
      <c r="S171" t="str">
        <f t="shared" si="15"/>
        <v>32</v>
      </c>
      <c r="T171" t="str">
        <f t="shared" si="16"/>
        <v>94</v>
      </c>
      <c r="U171" t="str">
        <f t="shared" si="17"/>
        <v>3</v>
      </c>
      <c r="AE171" t="s">
        <v>700</v>
      </c>
      <c r="AF171" t="s">
        <v>701</v>
      </c>
      <c r="AG171" t="str">
        <f t="shared" si="18"/>
        <v>A679072</v>
      </c>
      <c r="AH171" t="str">
        <f>IFERROR(VLOOKUP(AG171,[1]AKT!$E$4:$G$350,3,FALSE),"")</f>
        <v>0942</v>
      </c>
    </row>
    <row r="172" spans="1:34">
      <c r="A172" s="132">
        <v>43</v>
      </c>
      <c r="B172" s="117" t="s">
        <v>255</v>
      </c>
      <c r="C172" s="131">
        <v>3237</v>
      </c>
      <c r="D172" s="117" t="s">
        <v>321</v>
      </c>
      <c r="E172" s="119" t="s">
        <v>617</v>
      </c>
      <c r="F172" s="117" t="s">
        <v>618</v>
      </c>
      <c r="G172" s="117" t="s">
        <v>3840</v>
      </c>
      <c r="H172" s="120">
        <v>1000</v>
      </c>
      <c r="I172" s="120">
        <v>1250</v>
      </c>
      <c r="J172" s="120">
        <v>2250</v>
      </c>
      <c r="K172" s="118"/>
      <c r="L172" s="121"/>
      <c r="M172" s="121"/>
      <c r="N172" s="118"/>
      <c r="O172" s="122"/>
      <c r="P172" s="123"/>
      <c r="Q172" t="e">
        <f>IF(C172="","",'[1]OPĆI DIO'!#REF!)</f>
        <v>#REF!</v>
      </c>
      <c r="R172" t="str">
        <f t="shared" si="14"/>
        <v>323</v>
      </c>
      <c r="S172" t="str">
        <f t="shared" si="15"/>
        <v>32</v>
      </c>
      <c r="T172" t="str">
        <f t="shared" si="16"/>
        <v>94</v>
      </c>
      <c r="U172" t="str">
        <f t="shared" si="17"/>
        <v>3</v>
      </c>
      <c r="AE172" t="s">
        <v>702</v>
      </c>
      <c r="AF172" t="s">
        <v>703</v>
      </c>
      <c r="AG172" t="str">
        <f t="shared" si="18"/>
        <v>A679072</v>
      </c>
      <c r="AH172" t="str">
        <f>IFERROR(VLOOKUP(AG172,[1]AKT!$E$4:$G$350,3,FALSE),"")</f>
        <v>0942</v>
      </c>
    </row>
    <row r="173" spans="1:34">
      <c r="A173" s="132">
        <v>51</v>
      </c>
      <c r="B173" s="117" t="s">
        <v>259</v>
      </c>
      <c r="C173" s="131">
        <v>3241</v>
      </c>
      <c r="D173" s="117" t="s">
        <v>330</v>
      </c>
      <c r="E173" s="119" t="s">
        <v>617</v>
      </c>
      <c r="F173" s="117" t="s">
        <v>618</v>
      </c>
      <c r="G173" s="117" t="s">
        <v>3840</v>
      </c>
      <c r="H173" s="120">
        <v>1500</v>
      </c>
      <c r="I173" s="120">
        <v>0</v>
      </c>
      <c r="J173" s="120">
        <v>1500</v>
      </c>
      <c r="K173" s="118"/>
      <c r="L173" s="121"/>
      <c r="M173" s="121"/>
      <c r="N173" s="118"/>
      <c r="O173" s="122"/>
      <c r="P173" s="123"/>
      <c r="Q173" t="e">
        <f>IF(C173="","",'[1]OPĆI DIO'!#REF!)</f>
        <v>#REF!</v>
      </c>
      <c r="R173" t="str">
        <f t="shared" si="14"/>
        <v>324</v>
      </c>
      <c r="S173" t="str">
        <f t="shared" si="15"/>
        <v>32</v>
      </c>
      <c r="T173" t="str">
        <f t="shared" si="16"/>
        <v>94</v>
      </c>
      <c r="U173" t="str">
        <f t="shared" si="17"/>
        <v>3</v>
      </c>
      <c r="AE173" t="s">
        <v>704</v>
      </c>
      <c r="AF173" t="s">
        <v>705</v>
      </c>
      <c r="AG173" t="str">
        <f t="shared" si="18"/>
        <v>A679072</v>
      </c>
      <c r="AH173" t="str">
        <f>IFERROR(VLOOKUP(AG173,[1]AKT!$E$4:$G$350,3,FALSE),"")</f>
        <v>0942</v>
      </c>
    </row>
    <row r="174" spans="1:34">
      <c r="A174" s="132">
        <v>43</v>
      </c>
      <c r="B174" s="117" t="s">
        <v>255</v>
      </c>
      <c r="C174" s="131">
        <v>3431</v>
      </c>
      <c r="D174" s="117" t="s">
        <v>367</v>
      </c>
      <c r="E174" s="119" t="s">
        <v>617</v>
      </c>
      <c r="F174" s="117" t="s">
        <v>618</v>
      </c>
      <c r="G174" s="117" t="s">
        <v>3840</v>
      </c>
      <c r="H174" s="120"/>
      <c r="I174" s="120">
        <v>30</v>
      </c>
      <c r="J174" s="120">
        <v>30</v>
      </c>
      <c r="K174" s="118"/>
      <c r="L174" s="121"/>
      <c r="M174" s="121"/>
      <c r="N174" s="118"/>
      <c r="O174" s="122"/>
      <c r="P174" s="123"/>
      <c r="Q174" t="e">
        <f>IF(C174="","",'[1]OPĆI DIO'!#REF!)</f>
        <v>#REF!</v>
      </c>
      <c r="R174" t="str">
        <f t="shared" si="14"/>
        <v>343</v>
      </c>
      <c r="S174" t="str">
        <f t="shared" si="15"/>
        <v>34</v>
      </c>
      <c r="T174" t="str">
        <f t="shared" si="16"/>
        <v>94</v>
      </c>
      <c r="U174" t="str">
        <f t="shared" si="17"/>
        <v>3</v>
      </c>
      <c r="AE174" t="s">
        <v>706</v>
      </c>
      <c r="AF174" t="s">
        <v>707</v>
      </c>
      <c r="AG174" t="str">
        <f t="shared" si="18"/>
        <v>A679072</v>
      </c>
      <c r="AH174" t="str">
        <f>IFERROR(VLOOKUP(AG174,[1]AKT!$E$4:$G$350,3,FALSE),"")</f>
        <v>0942</v>
      </c>
    </row>
    <row r="175" spans="1:34">
      <c r="A175" s="130">
        <v>43</v>
      </c>
      <c r="B175" s="117" t="s">
        <v>255</v>
      </c>
      <c r="C175" s="130">
        <v>3241</v>
      </c>
      <c r="D175" s="117" t="s">
        <v>330</v>
      </c>
      <c r="E175" s="119" t="s">
        <v>617</v>
      </c>
      <c r="F175" s="117" t="s">
        <v>618</v>
      </c>
      <c r="G175" s="117" t="s">
        <v>3840</v>
      </c>
      <c r="H175" s="120">
        <v>500</v>
      </c>
      <c r="I175" s="120">
        <v>0</v>
      </c>
      <c r="J175" s="120">
        <v>500</v>
      </c>
      <c r="K175" s="118"/>
      <c r="L175" s="121"/>
      <c r="M175" s="121"/>
      <c r="N175" s="118"/>
      <c r="O175" s="122"/>
      <c r="P175" s="123"/>
      <c r="Q175" t="e">
        <f>IF(C175="","",'[1]OPĆI DIO'!#REF!)</f>
        <v>#REF!</v>
      </c>
      <c r="R175" t="str">
        <f t="shared" si="14"/>
        <v>324</v>
      </c>
      <c r="S175" t="str">
        <f t="shared" si="15"/>
        <v>32</v>
      </c>
      <c r="T175" t="str">
        <f t="shared" si="16"/>
        <v>94</v>
      </c>
      <c r="U175" t="str">
        <f t="shared" si="17"/>
        <v>3</v>
      </c>
      <c r="AE175" t="s">
        <v>708</v>
      </c>
      <c r="AF175" t="s">
        <v>709</v>
      </c>
      <c r="AG175" t="str">
        <f t="shared" si="18"/>
        <v>A679072</v>
      </c>
      <c r="AH175" t="str">
        <f>IFERROR(VLOOKUP(AG175,[1]AKT!$E$4:$G$350,3,FALSE),"")</f>
        <v>0942</v>
      </c>
    </row>
    <row r="176" spans="1:34">
      <c r="A176" s="130">
        <v>51</v>
      </c>
      <c r="B176" s="117" t="s">
        <v>259</v>
      </c>
      <c r="C176" s="130">
        <v>3211</v>
      </c>
      <c r="D176" s="117" t="s">
        <v>260</v>
      </c>
      <c r="E176" s="119" t="s">
        <v>617</v>
      </c>
      <c r="F176" s="117" t="s">
        <v>618</v>
      </c>
      <c r="G176" s="117" t="s">
        <v>3840</v>
      </c>
      <c r="H176" s="120">
        <v>750</v>
      </c>
      <c r="I176" s="120">
        <v>0</v>
      </c>
      <c r="J176" s="120">
        <v>750</v>
      </c>
      <c r="K176" s="118"/>
      <c r="L176" s="121"/>
      <c r="M176" s="121"/>
      <c r="N176" s="118"/>
      <c r="O176" s="122"/>
      <c r="P176" s="123"/>
      <c r="Q176" t="e">
        <f>IF(C176="","",'[1]OPĆI DIO'!#REF!)</f>
        <v>#REF!</v>
      </c>
      <c r="R176" t="str">
        <f t="shared" si="14"/>
        <v>321</v>
      </c>
      <c r="S176" t="str">
        <f t="shared" si="15"/>
        <v>32</v>
      </c>
      <c r="T176" t="str">
        <f t="shared" si="16"/>
        <v>94</v>
      </c>
      <c r="U176" t="str">
        <f t="shared" si="17"/>
        <v>3</v>
      </c>
      <c r="AE176" t="s">
        <v>710</v>
      </c>
      <c r="AF176" t="s">
        <v>711</v>
      </c>
      <c r="AG176" t="str">
        <f t="shared" si="18"/>
        <v>A679072</v>
      </c>
      <c r="AH176" t="str">
        <f>IFERROR(VLOOKUP(AG176,[1]AKT!$E$4:$G$350,3,FALSE),"")</f>
        <v>0942</v>
      </c>
    </row>
    <row r="177" spans="1:34">
      <c r="A177" s="130">
        <v>43</v>
      </c>
      <c r="B177" s="117" t="s">
        <v>255</v>
      </c>
      <c r="C177" s="130">
        <v>3211</v>
      </c>
      <c r="D177" s="117" t="s">
        <v>260</v>
      </c>
      <c r="E177" s="119" t="s">
        <v>617</v>
      </c>
      <c r="F177" s="117" t="s">
        <v>618</v>
      </c>
      <c r="G177" s="117" t="s">
        <v>3840</v>
      </c>
      <c r="H177" s="120">
        <v>250</v>
      </c>
      <c r="I177" s="120">
        <v>0</v>
      </c>
      <c r="J177" s="120">
        <v>250</v>
      </c>
      <c r="K177" s="118"/>
      <c r="L177" s="121"/>
      <c r="M177" s="121"/>
      <c r="N177" s="118"/>
      <c r="O177" s="122"/>
      <c r="P177" s="123"/>
      <c r="Q177" t="e">
        <f>IF(C177="","",'[1]OPĆI DIO'!#REF!)</f>
        <v>#REF!</v>
      </c>
      <c r="R177" t="str">
        <f t="shared" si="14"/>
        <v>321</v>
      </c>
      <c r="S177" t="str">
        <f t="shared" si="15"/>
        <v>32</v>
      </c>
      <c r="T177" t="str">
        <f t="shared" si="16"/>
        <v>94</v>
      </c>
      <c r="U177" t="str">
        <f t="shared" si="17"/>
        <v>3</v>
      </c>
      <c r="AE177" t="s">
        <v>712</v>
      </c>
      <c r="AF177" t="s">
        <v>713</v>
      </c>
      <c r="AG177" t="str">
        <f t="shared" si="18"/>
        <v>A679072</v>
      </c>
      <c r="AH177" t="str">
        <f>IFERROR(VLOOKUP(AG177,[1]AKT!$E$4:$G$350,3,FALSE),"")</f>
        <v>0942</v>
      </c>
    </row>
    <row r="178" spans="1:34">
      <c r="A178" s="130">
        <v>51</v>
      </c>
      <c r="B178" s="117" t="s">
        <v>259</v>
      </c>
      <c r="C178" s="130">
        <v>3293</v>
      </c>
      <c r="D178" s="117" t="s">
        <v>339</v>
      </c>
      <c r="E178" s="119" t="s">
        <v>619</v>
      </c>
      <c r="F178" s="117" t="s">
        <v>620</v>
      </c>
      <c r="G178" s="117" t="s">
        <v>3840</v>
      </c>
      <c r="H178" s="120">
        <v>370</v>
      </c>
      <c r="I178" s="120">
        <v>0</v>
      </c>
      <c r="J178" s="120">
        <v>370</v>
      </c>
      <c r="K178" s="118"/>
      <c r="L178" s="121"/>
      <c r="M178" s="121"/>
      <c r="N178" s="118"/>
      <c r="O178" s="122"/>
      <c r="P178" s="123"/>
      <c r="Q178" t="e">
        <f>IF(C178="","",'[1]OPĆI DIO'!#REF!)</f>
        <v>#REF!</v>
      </c>
      <c r="R178" t="str">
        <f t="shared" si="14"/>
        <v>329</v>
      </c>
      <c r="S178" t="str">
        <f t="shared" si="15"/>
        <v>32</v>
      </c>
      <c r="T178" t="str">
        <f t="shared" si="16"/>
        <v>94</v>
      </c>
      <c r="U178" t="str">
        <f t="shared" si="17"/>
        <v>3</v>
      </c>
      <c r="AE178" t="s">
        <v>714</v>
      </c>
      <c r="AF178" t="s">
        <v>715</v>
      </c>
      <c r="AG178" t="str">
        <f t="shared" si="18"/>
        <v>A679072</v>
      </c>
      <c r="AH178" t="str">
        <f>IFERROR(VLOOKUP(AG178,[1]AKT!$E$4:$G$350,3,FALSE),"")</f>
        <v>0942</v>
      </c>
    </row>
    <row r="179" spans="1:34">
      <c r="A179" s="130">
        <v>43</v>
      </c>
      <c r="B179" s="117" t="s">
        <v>255</v>
      </c>
      <c r="C179" s="130">
        <v>3293</v>
      </c>
      <c r="D179" s="117" t="s">
        <v>339</v>
      </c>
      <c r="E179" s="119" t="s">
        <v>619</v>
      </c>
      <c r="F179" s="117" t="s">
        <v>620</v>
      </c>
      <c r="G179" s="117" t="s">
        <v>3840</v>
      </c>
      <c r="H179" s="120">
        <v>130</v>
      </c>
      <c r="I179" s="120">
        <v>0</v>
      </c>
      <c r="J179" s="120">
        <v>130</v>
      </c>
      <c r="K179" s="118"/>
      <c r="L179" s="121"/>
      <c r="M179" s="121"/>
      <c r="N179" s="118"/>
      <c r="O179" s="122"/>
      <c r="P179" s="123"/>
      <c r="Q179" t="e">
        <f>IF(C179="","",'[1]OPĆI DIO'!#REF!)</f>
        <v>#REF!</v>
      </c>
      <c r="R179" t="str">
        <f t="shared" si="14"/>
        <v>329</v>
      </c>
      <c r="S179" t="str">
        <f t="shared" si="15"/>
        <v>32</v>
      </c>
      <c r="T179" t="str">
        <f t="shared" si="16"/>
        <v>94</v>
      </c>
      <c r="U179" t="str">
        <f t="shared" si="17"/>
        <v>3</v>
      </c>
      <c r="AE179" t="s">
        <v>716</v>
      </c>
      <c r="AF179" t="s">
        <v>717</v>
      </c>
      <c r="AG179" t="str">
        <f t="shared" si="18"/>
        <v>A679072</v>
      </c>
      <c r="AH179" t="str">
        <f>IFERROR(VLOOKUP(AG179,[1]AKT!$E$4:$G$350,3,FALSE),"")</f>
        <v>0942</v>
      </c>
    </row>
    <row r="180" spans="1:34">
      <c r="A180" s="130">
        <v>51</v>
      </c>
      <c r="B180" s="117" t="s">
        <v>259</v>
      </c>
      <c r="C180" s="130">
        <v>3211</v>
      </c>
      <c r="D180" s="117" t="s">
        <v>260</v>
      </c>
      <c r="E180" s="119" t="s">
        <v>619</v>
      </c>
      <c r="F180" s="117" t="s">
        <v>620</v>
      </c>
      <c r="G180" s="117" t="s">
        <v>3840</v>
      </c>
      <c r="H180" s="120">
        <v>1850</v>
      </c>
      <c r="I180" s="120">
        <v>-250</v>
      </c>
      <c r="J180" s="120">
        <v>1600</v>
      </c>
      <c r="K180" s="118"/>
      <c r="L180" s="121"/>
      <c r="M180" s="121"/>
      <c r="N180" s="118"/>
      <c r="O180" s="122"/>
      <c r="P180" s="123"/>
      <c r="Q180" t="e">
        <f>IF(C180="","",'[1]OPĆI DIO'!#REF!)</f>
        <v>#REF!</v>
      </c>
      <c r="R180" t="str">
        <f t="shared" si="14"/>
        <v>321</v>
      </c>
      <c r="S180" t="str">
        <f t="shared" si="15"/>
        <v>32</v>
      </c>
      <c r="T180" t="str">
        <f t="shared" si="16"/>
        <v>94</v>
      </c>
      <c r="U180" t="str">
        <f t="shared" si="17"/>
        <v>3</v>
      </c>
      <c r="AE180" t="s">
        <v>718</v>
      </c>
      <c r="AF180" t="s">
        <v>719</v>
      </c>
      <c r="AG180" t="str">
        <f t="shared" si="18"/>
        <v>A679072</v>
      </c>
      <c r="AH180" t="str">
        <f>IFERROR(VLOOKUP(AG180,[1]AKT!$E$4:$G$350,3,FALSE),"")</f>
        <v>0942</v>
      </c>
    </row>
    <row r="181" spans="1:34">
      <c r="A181" s="130">
        <v>43</v>
      </c>
      <c r="B181" s="117" t="s">
        <v>255</v>
      </c>
      <c r="C181" s="130">
        <v>3211</v>
      </c>
      <c r="D181" s="117" t="s">
        <v>260</v>
      </c>
      <c r="E181" s="119" t="s">
        <v>619</v>
      </c>
      <c r="F181" s="117" t="s">
        <v>620</v>
      </c>
      <c r="G181" s="117" t="s">
        <v>3840</v>
      </c>
      <c r="H181" s="120">
        <v>650</v>
      </c>
      <c r="I181" s="120">
        <v>0</v>
      </c>
      <c r="J181" s="120">
        <v>650</v>
      </c>
      <c r="K181" s="118"/>
      <c r="L181" s="121"/>
      <c r="M181" s="121"/>
      <c r="N181" s="118"/>
      <c r="O181" s="122"/>
      <c r="P181" s="123"/>
      <c r="Q181" t="e">
        <f>IF(C181="","",'[1]OPĆI DIO'!#REF!)</f>
        <v>#REF!</v>
      </c>
      <c r="R181" t="str">
        <f t="shared" si="14"/>
        <v>321</v>
      </c>
      <c r="S181" t="str">
        <f t="shared" si="15"/>
        <v>32</v>
      </c>
      <c r="T181" t="str">
        <f t="shared" si="16"/>
        <v>94</v>
      </c>
      <c r="U181" t="str">
        <f t="shared" si="17"/>
        <v>3</v>
      </c>
      <c r="AE181" t="s">
        <v>720</v>
      </c>
      <c r="AF181" t="s">
        <v>721</v>
      </c>
      <c r="AG181" t="str">
        <f t="shared" si="18"/>
        <v>A679072</v>
      </c>
      <c r="AH181" t="str">
        <f>IFERROR(VLOOKUP(AG181,[1]AKT!$E$4:$G$350,3,FALSE),"")</f>
        <v>0942</v>
      </c>
    </row>
    <row r="182" spans="1:34">
      <c r="A182" s="130">
        <v>51</v>
      </c>
      <c r="B182" s="117" t="s">
        <v>259</v>
      </c>
      <c r="C182" s="130">
        <v>3293</v>
      </c>
      <c r="D182" s="117" t="s">
        <v>339</v>
      </c>
      <c r="E182" s="119" t="s">
        <v>239</v>
      </c>
      <c r="F182" s="117" t="s">
        <v>239</v>
      </c>
      <c r="G182" s="117" t="s">
        <v>239</v>
      </c>
      <c r="H182" s="120">
        <v>2160</v>
      </c>
      <c r="I182" s="120">
        <v>-510</v>
      </c>
      <c r="J182" s="120">
        <v>1650</v>
      </c>
      <c r="K182" s="118" t="s">
        <v>3978</v>
      </c>
      <c r="L182" s="121" t="s">
        <v>3864</v>
      </c>
      <c r="M182" s="121" t="s">
        <v>3979</v>
      </c>
      <c r="N182" s="118" t="s">
        <v>3980</v>
      </c>
      <c r="O182" s="122" t="s">
        <v>3981</v>
      </c>
      <c r="P182" s="123"/>
      <c r="Q182" t="e">
        <f>IF(C182="","",'[1]OPĆI DIO'!#REF!)</f>
        <v>#REF!</v>
      </c>
      <c r="R182" t="str">
        <f t="shared" si="14"/>
        <v>329</v>
      </c>
      <c r="S182" t="str">
        <f t="shared" si="15"/>
        <v>32</v>
      </c>
      <c r="T182" t="str">
        <f t="shared" si="16"/>
        <v>OV</v>
      </c>
      <c r="U182" t="str">
        <f t="shared" si="17"/>
        <v>3</v>
      </c>
      <c r="AE182" t="s">
        <v>722</v>
      </c>
      <c r="AF182" t="s">
        <v>723</v>
      </c>
      <c r="AG182" t="str">
        <f t="shared" si="18"/>
        <v>A679072</v>
      </c>
      <c r="AH182" t="str">
        <f>IFERROR(VLOOKUP(AG182,[1]AKT!$E$4:$G$350,3,FALSE),"")</f>
        <v>0942</v>
      </c>
    </row>
    <row r="183" spans="1:34">
      <c r="A183" s="130">
        <v>43</v>
      </c>
      <c r="B183" s="117" t="s">
        <v>255</v>
      </c>
      <c r="C183" s="130">
        <v>3293</v>
      </c>
      <c r="D183" s="117" t="s">
        <v>339</v>
      </c>
      <c r="E183" s="119" t="s">
        <v>239</v>
      </c>
      <c r="F183" s="117" t="s">
        <v>239</v>
      </c>
      <c r="G183" s="117" t="s">
        <v>239</v>
      </c>
      <c r="H183" s="120">
        <v>240</v>
      </c>
      <c r="I183" s="120">
        <v>-60</v>
      </c>
      <c r="J183" s="120">
        <v>180</v>
      </c>
      <c r="K183" s="118" t="s">
        <v>3978</v>
      </c>
      <c r="L183" s="121" t="s">
        <v>3864</v>
      </c>
      <c r="M183" s="121" t="s">
        <v>3979</v>
      </c>
      <c r="N183" s="118" t="s">
        <v>3980</v>
      </c>
      <c r="O183" s="122" t="s">
        <v>3981</v>
      </c>
      <c r="P183" s="123"/>
      <c r="Q183" t="e">
        <f>IF(C183="","",'[1]OPĆI DIO'!#REF!)</f>
        <v>#REF!</v>
      </c>
      <c r="R183" t="str">
        <f t="shared" si="14"/>
        <v>329</v>
      </c>
      <c r="S183" t="str">
        <f t="shared" si="15"/>
        <v>32</v>
      </c>
      <c r="T183" t="str">
        <f t="shared" si="16"/>
        <v>OV</v>
      </c>
      <c r="U183" t="str">
        <f t="shared" si="17"/>
        <v>3</v>
      </c>
      <c r="AE183" t="s">
        <v>724</v>
      </c>
      <c r="AF183" t="s">
        <v>725</v>
      </c>
      <c r="AG183" t="str">
        <f t="shared" si="18"/>
        <v>A679072</v>
      </c>
      <c r="AH183" t="str">
        <f>IFERROR(VLOOKUP(AG183,[1]AKT!$E$4:$G$350,3,FALSE),"")</f>
        <v>0942</v>
      </c>
    </row>
    <row r="184" spans="1:34">
      <c r="A184" s="130">
        <v>51</v>
      </c>
      <c r="B184" s="117" t="s">
        <v>259</v>
      </c>
      <c r="C184" s="130">
        <v>3241</v>
      </c>
      <c r="D184" s="117" t="s">
        <v>330</v>
      </c>
      <c r="E184" s="119" t="s">
        <v>239</v>
      </c>
      <c r="F184" s="117" t="s">
        <v>239</v>
      </c>
      <c r="G184" s="117" t="s">
        <v>239</v>
      </c>
      <c r="H184" s="120">
        <v>5220</v>
      </c>
      <c r="I184" s="120">
        <v>-3820</v>
      </c>
      <c r="J184" s="120">
        <v>1400</v>
      </c>
      <c r="K184" s="118" t="s">
        <v>3978</v>
      </c>
      <c r="L184" s="121" t="s">
        <v>3864</v>
      </c>
      <c r="M184" s="121" t="s">
        <v>3979</v>
      </c>
      <c r="N184" s="118" t="s">
        <v>3980</v>
      </c>
      <c r="O184" s="122" t="s">
        <v>3981</v>
      </c>
      <c r="P184" s="123"/>
      <c r="Q184" t="e">
        <f>IF(C184="","",'[1]OPĆI DIO'!#REF!)</f>
        <v>#REF!</v>
      </c>
      <c r="R184" t="str">
        <f t="shared" si="14"/>
        <v>324</v>
      </c>
      <c r="S184" t="str">
        <f t="shared" si="15"/>
        <v>32</v>
      </c>
      <c r="T184" t="str">
        <f t="shared" si="16"/>
        <v>OV</v>
      </c>
      <c r="U184" t="str">
        <f t="shared" si="17"/>
        <v>3</v>
      </c>
      <c r="AE184" t="s">
        <v>726</v>
      </c>
      <c r="AF184" t="s">
        <v>727</v>
      </c>
      <c r="AG184" t="str">
        <f t="shared" si="18"/>
        <v>A679072</v>
      </c>
      <c r="AH184" t="str">
        <f>IFERROR(VLOOKUP(AG184,[1]AKT!$E$4:$G$350,3,FALSE),"")</f>
        <v>0942</v>
      </c>
    </row>
    <row r="185" spans="1:34">
      <c r="A185" s="130">
        <v>43</v>
      </c>
      <c r="B185" s="117" t="s">
        <v>255</v>
      </c>
      <c r="C185" s="130">
        <v>3241</v>
      </c>
      <c r="D185" s="117" t="s">
        <v>330</v>
      </c>
      <c r="E185" s="119" t="s">
        <v>239</v>
      </c>
      <c r="F185" s="117" t="s">
        <v>239</v>
      </c>
      <c r="G185" s="117" t="s">
        <v>239</v>
      </c>
      <c r="H185" s="120">
        <v>580</v>
      </c>
      <c r="I185" s="120">
        <v>-420</v>
      </c>
      <c r="J185" s="120">
        <v>160</v>
      </c>
      <c r="K185" s="118" t="s">
        <v>3978</v>
      </c>
      <c r="L185" s="121" t="s">
        <v>3864</v>
      </c>
      <c r="M185" s="121" t="s">
        <v>3979</v>
      </c>
      <c r="N185" s="118" t="s">
        <v>3980</v>
      </c>
      <c r="O185" s="122" t="s">
        <v>3981</v>
      </c>
      <c r="P185" s="123"/>
      <c r="Q185" t="e">
        <f>IF(C185="","",'[1]OPĆI DIO'!#REF!)</f>
        <v>#REF!</v>
      </c>
      <c r="R185" t="str">
        <f t="shared" si="14"/>
        <v>324</v>
      </c>
      <c r="S185" t="str">
        <f t="shared" si="15"/>
        <v>32</v>
      </c>
      <c r="T185" t="str">
        <f t="shared" si="16"/>
        <v>OV</v>
      </c>
      <c r="U185" t="str">
        <f t="shared" si="17"/>
        <v>3</v>
      </c>
      <c r="AE185" t="s">
        <v>728</v>
      </c>
      <c r="AF185" t="s">
        <v>729</v>
      </c>
      <c r="AG185" t="str">
        <f t="shared" si="18"/>
        <v>A679072</v>
      </c>
      <c r="AH185" t="str">
        <f>IFERROR(VLOOKUP(AG185,[1]AKT!$E$4:$G$350,3,FALSE),"")</f>
        <v>0942</v>
      </c>
    </row>
    <row r="186" spans="1:34">
      <c r="A186" s="130">
        <v>51</v>
      </c>
      <c r="B186" s="117" t="s">
        <v>259</v>
      </c>
      <c r="C186" s="130">
        <v>3239</v>
      </c>
      <c r="D186" s="117" t="s">
        <v>327</v>
      </c>
      <c r="E186" s="119" t="s">
        <v>239</v>
      </c>
      <c r="F186" s="117" t="s">
        <v>239</v>
      </c>
      <c r="G186" s="117" t="s">
        <v>239</v>
      </c>
      <c r="H186" s="120">
        <v>0</v>
      </c>
      <c r="I186" s="120">
        <v>130</v>
      </c>
      <c r="J186" s="120">
        <v>130</v>
      </c>
      <c r="K186" s="118" t="s">
        <v>3978</v>
      </c>
      <c r="L186" s="121" t="s">
        <v>3864</v>
      </c>
      <c r="M186" s="121" t="s">
        <v>3979</v>
      </c>
      <c r="N186" s="118" t="s">
        <v>3980</v>
      </c>
      <c r="O186" s="122" t="s">
        <v>3981</v>
      </c>
      <c r="P186" s="123"/>
      <c r="Q186" t="e">
        <f>IF(C186="","",'[1]OPĆI DIO'!#REF!)</f>
        <v>#REF!</v>
      </c>
      <c r="R186" t="str">
        <f t="shared" si="14"/>
        <v>323</v>
      </c>
      <c r="S186" t="str">
        <f t="shared" si="15"/>
        <v>32</v>
      </c>
      <c r="T186" t="str">
        <f t="shared" si="16"/>
        <v>OV</v>
      </c>
      <c r="U186" t="str">
        <f t="shared" si="17"/>
        <v>3</v>
      </c>
      <c r="AE186" t="s">
        <v>730</v>
      </c>
      <c r="AF186" t="s">
        <v>731</v>
      </c>
      <c r="AG186" t="str">
        <f t="shared" si="18"/>
        <v>A679072</v>
      </c>
      <c r="AH186" t="str">
        <f>IFERROR(VLOOKUP(AG186,[1]AKT!$E$4:$G$350,3,FALSE),"")</f>
        <v>0942</v>
      </c>
    </row>
    <row r="187" spans="1:34">
      <c r="A187" s="130">
        <v>43</v>
      </c>
      <c r="B187" s="117" t="s">
        <v>255</v>
      </c>
      <c r="C187" s="130">
        <v>3239</v>
      </c>
      <c r="D187" s="117" t="s">
        <v>327</v>
      </c>
      <c r="E187" s="119" t="s">
        <v>239</v>
      </c>
      <c r="F187" s="117" t="s">
        <v>239</v>
      </c>
      <c r="G187" s="117" t="s">
        <v>239</v>
      </c>
      <c r="H187" s="120"/>
      <c r="I187" s="120">
        <v>50</v>
      </c>
      <c r="J187" s="120">
        <v>50</v>
      </c>
      <c r="K187" s="118" t="s">
        <v>3978</v>
      </c>
      <c r="L187" s="121" t="s">
        <v>3864</v>
      </c>
      <c r="M187" s="121" t="s">
        <v>3979</v>
      </c>
      <c r="N187" s="118" t="s">
        <v>3980</v>
      </c>
      <c r="O187" s="122" t="s">
        <v>3981</v>
      </c>
      <c r="P187" s="123"/>
      <c r="Q187" t="e">
        <f>IF(C187="","",'[1]OPĆI DIO'!#REF!)</f>
        <v>#REF!</v>
      </c>
      <c r="R187" t="str">
        <f t="shared" si="14"/>
        <v>323</v>
      </c>
      <c r="S187" t="str">
        <f t="shared" si="15"/>
        <v>32</v>
      </c>
      <c r="T187" t="str">
        <f t="shared" si="16"/>
        <v>OV</v>
      </c>
      <c r="U187" t="str">
        <f t="shared" si="17"/>
        <v>3</v>
      </c>
      <c r="AE187" t="s">
        <v>732</v>
      </c>
      <c r="AF187" t="s">
        <v>733</v>
      </c>
      <c r="AG187" t="str">
        <f t="shared" si="18"/>
        <v>A679072</v>
      </c>
      <c r="AH187" t="str">
        <f>IFERROR(VLOOKUP(AG187,[1]AKT!$E$4:$G$350,3,FALSE),"")</f>
        <v>0942</v>
      </c>
    </row>
    <row r="188" spans="1:34">
      <c r="A188" s="130">
        <v>51</v>
      </c>
      <c r="B188" s="117" t="s">
        <v>259</v>
      </c>
      <c r="C188" s="130">
        <v>3211</v>
      </c>
      <c r="D188" s="117" t="s">
        <v>260</v>
      </c>
      <c r="E188" s="119" t="s">
        <v>239</v>
      </c>
      <c r="F188" s="117" t="s">
        <v>239</v>
      </c>
      <c r="G188" s="117" t="s">
        <v>239</v>
      </c>
      <c r="H188" s="120">
        <v>2250</v>
      </c>
      <c r="I188" s="120">
        <v>1350</v>
      </c>
      <c r="J188" s="120">
        <v>3600</v>
      </c>
      <c r="K188" s="118" t="s">
        <v>3978</v>
      </c>
      <c r="L188" s="121" t="s">
        <v>3864</v>
      </c>
      <c r="M188" s="121" t="s">
        <v>3979</v>
      </c>
      <c r="N188" s="118" t="s">
        <v>3980</v>
      </c>
      <c r="O188" s="122" t="s">
        <v>3981</v>
      </c>
      <c r="P188" s="123"/>
      <c r="Q188" t="e">
        <f>IF(C188="","",'[1]OPĆI DIO'!#REF!)</f>
        <v>#REF!</v>
      </c>
      <c r="R188" t="str">
        <f t="shared" si="14"/>
        <v>321</v>
      </c>
      <c r="S188" t="str">
        <f t="shared" si="15"/>
        <v>32</v>
      </c>
      <c r="T188" t="str">
        <f t="shared" si="16"/>
        <v>OV</v>
      </c>
      <c r="U188" t="str">
        <f t="shared" si="17"/>
        <v>3</v>
      </c>
      <c r="AE188" t="s">
        <v>734</v>
      </c>
      <c r="AF188" t="s">
        <v>735</v>
      </c>
      <c r="AG188" t="str">
        <f t="shared" si="18"/>
        <v>A679072</v>
      </c>
      <c r="AH188" t="str">
        <f>IFERROR(VLOOKUP(AG188,[1]AKT!$E$4:$G$350,3,FALSE),"")</f>
        <v>0942</v>
      </c>
    </row>
    <row r="189" spans="1:34">
      <c r="A189" s="130">
        <v>43</v>
      </c>
      <c r="B189" s="117" t="s">
        <v>255</v>
      </c>
      <c r="C189" s="130">
        <v>3211</v>
      </c>
      <c r="D189" s="117" t="s">
        <v>260</v>
      </c>
      <c r="E189" s="119" t="s">
        <v>239</v>
      </c>
      <c r="F189" s="117" t="s">
        <v>239</v>
      </c>
      <c r="G189" s="117" t="s">
        <v>239</v>
      </c>
      <c r="H189" s="120">
        <v>250</v>
      </c>
      <c r="I189" s="120">
        <v>300</v>
      </c>
      <c r="J189" s="120">
        <v>550</v>
      </c>
      <c r="K189" s="118" t="s">
        <v>3978</v>
      </c>
      <c r="L189" s="121" t="s">
        <v>3864</v>
      </c>
      <c r="M189" s="121" t="s">
        <v>3979</v>
      </c>
      <c r="N189" s="118" t="s">
        <v>3980</v>
      </c>
      <c r="O189" s="122" t="s">
        <v>3981</v>
      </c>
      <c r="P189" s="123"/>
      <c r="Q189" t="e">
        <f>IF(C189="","",'[1]OPĆI DIO'!#REF!)</f>
        <v>#REF!</v>
      </c>
      <c r="R189" t="str">
        <f t="shared" si="14"/>
        <v>321</v>
      </c>
      <c r="S189" t="str">
        <f t="shared" si="15"/>
        <v>32</v>
      </c>
      <c r="T189" t="str">
        <f t="shared" si="16"/>
        <v>OV</v>
      </c>
      <c r="U189" t="str">
        <f t="shared" si="17"/>
        <v>3</v>
      </c>
      <c r="AE189" t="s">
        <v>736</v>
      </c>
      <c r="AF189" t="s">
        <v>737</v>
      </c>
      <c r="AG189" t="str">
        <f t="shared" si="18"/>
        <v>A679072</v>
      </c>
      <c r="AH189" t="str">
        <f>IFERROR(VLOOKUP(AG189,[1]AKT!$E$4:$G$350,3,FALSE),"")</f>
        <v>0942</v>
      </c>
    </row>
    <row r="190" spans="1:34">
      <c r="A190" s="130">
        <v>51</v>
      </c>
      <c r="B190" s="117" t="s">
        <v>259</v>
      </c>
      <c r="C190" s="130">
        <v>4221</v>
      </c>
      <c r="D190" s="117" t="s">
        <v>514</v>
      </c>
      <c r="E190" s="119" t="s">
        <v>239</v>
      </c>
      <c r="F190" s="117" t="s">
        <v>239</v>
      </c>
      <c r="G190" s="117" t="s">
        <v>239</v>
      </c>
      <c r="H190" s="120">
        <v>900</v>
      </c>
      <c r="I190" s="120">
        <v>700</v>
      </c>
      <c r="J190" s="120">
        <v>1600</v>
      </c>
      <c r="K190" s="118" t="s">
        <v>3978</v>
      </c>
      <c r="L190" s="121" t="s">
        <v>3864</v>
      </c>
      <c r="M190" s="121" t="s">
        <v>3979</v>
      </c>
      <c r="N190" s="118" t="s">
        <v>3980</v>
      </c>
      <c r="O190" s="122" t="s">
        <v>3981</v>
      </c>
      <c r="P190" s="123"/>
      <c r="Q190" t="e">
        <f>IF(C190="","",'[1]OPĆI DIO'!#REF!)</f>
        <v>#REF!</v>
      </c>
      <c r="R190" t="str">
        <f t="shared" si="14"/>
        <v>422</v>
      </c>
      <c r="S190" t="str">
        <f t="shared" si="15"/>
        <v>42</v>
      </c>
      <c r="T190" t="str">
        <f t="shared" si="16"/>
        <v>OV</v>
      </c>
      <c r="U190" t="str">
        <f t="shared" si="17"/>
        <v>4</v>
      </c>
      <c r="AE190" t="s">
        <v>738</v>
      </c>
      <c r="AF190" t="s">
        <v>739</v>
      </c>
      <c r="AG190" t="str">
        <f t="shared" si="18"/>
        <v>A679072</v>
      </c>
      <c r="AH190" t="str">
        <f>IFERROR(VLOOKUP(AG190,[1]AKT!$E$4:$G$350,3,FALSE),"")</f>
        <v>0942</v>
      </c>
    </row>
    <row r="191" spans="1:34">
      <c r="A191" s="130">
        <v>43</v>
      </c>
      <c r="B191" s="117" t="s">
        <v>255</v>
      </c>
      <c r="C191" s="130">
        <v>4221</v>
      </c>
      <c r="D191" s="117" t="s">
        <v>514</v>
      </c>
      <c r="E191" s="119" t="s">
        <v>239</v>
      </c>
      <c r="F191" s="117" t="s">
        <v>239</v>
      </c>
      <c r="G191" s="117" t="s">
        <v>239</v>
      </c>
      <c r="H191" s="120">
        <v>100</v>
      </c>
      <c r="I191" s="120">
        <v>80</v>
      </c>
      <c r="J191" s="120">
        <v>180</v>
      </c>
      <c r="K191" s="118" t="s">
        <v>3978</v>
      </c>
      <c r="L191" s="121" t="s">
        <v>3864</v>
      </c>
      <c r="M191" s="121" t="s">
        <v>3979</v>
      </c>
      <c r="N191" s="118" t="s">
        <v>3980</v>
      </c>
      <c r="O191" s="122" t="s">
        <v>3981</v>
      </c>
      <c r="P191" s="123"/>
      <c r="Q191" t="e">
        <f>IF(C191="","",'[1]OPĆI DIO'!#REF!)</f>
        <v>#REF!</v>
      </c>
      <c r="R191" t="str">
        <f t="shared" si="14"/>
        <v>422</v>
      </c>
      <c r="S191" t="str">
        <f t="shared" si="15"/>
        <v>42</v>
      </c>
      <c r="T191" t="str">
        <f t="shared" si="16"/>
        <v>OV</v>
      </c>
      <c r="U191" t="str">
        <f t="shared" si="17"/>
        <v>4</v>
      </c>
      <c r="AE191" t="s">
        <v>740</v>
      </c>
      <c r="AF191" t="s">
        <v>741</v>
      </c>
      <c r="AG191" t="str">
        <f t="shared" si="18"/>
        <v>A679072</v>
      </c>
      <c r="AH191" t="str">
        <f>IFERROR(VLOOKUP(AG191,[1]AKT!$E$4:$G$350,3,FALSE),"")</f>
        <v>0942</v>
      </c>
    </row>
    <row r="192" spans="1:34">
      <c r="A192" s="130">
        <v>51</v>
      </c>
      <c r="B192" s="117" t="s">
        <v>259</v>
      </c>
      <c r="C192" s="130">
        <v>3233</v>
      </c>
      <c r="D192" s="117" t="s">
        <v>309</v>
      </c>
      <c r="E192" s="119" t="s">
        <v>239</v>
      </c>
      <c r="F192" s="117" t="s">
        <v>239</v>
      </c>
      <c r="G192" s="117" t="s">
        <v>239</v>
      </c>
      <c r="H192" s="120">
        <v>2250</v>
      </c>
      <c r="I192" s="120">
        <v>0</v>
      </c>
      <c r="J192" s="120">
        <v>2250</v>
      </c>
      <c r="K192" s="118" t="s">
        <v>3978</v>
      </c>
      <c r="L192" s="121" t="s">
        <v>3864</v>
      </c>
      <c r="M192" s="121" t="s">
        <v>3979</v>
      </c>
      <c r="N192" s="118" t="s">
        <v>3980</v>
      </c>
      <c r="O192" s="122" t="s">
        <v>3981</v>
      </c>
      <c r="P192" s="123"/>
      <c r="Q192" t="e">
        <f>IF(C192="","",'[1]OPĆI DIO'!#REF!)</f>
        <v>#REF!</v>
      </c>
      <c r="R192" t="str">
        <f t="shared" si="14"/>
        <v>323</v>
      </c>
      <c r="S192" t="str">
        <f t="shared" si="15"/>
        <v>32</v>
      </c>
      <c r="T192" t="str">
        <f t="shared" si="16"/>
        <v>OV</v>
      </c>
      <c r="U192" t="str">
        <f t="shared" si="17"/>
        <v>3</v>
      </c>
      <c r="AE192" t="s">
        <v>742</v>
      </c>
      <c r="AF192" t="s">
        <v>743</v>
      </c>
      <c r="AG192" t="str">
        <f t="shared" si="18"/>
        <v>A679072</v>
      </c>
      <c r="AH192" t="str">
        <f>IFERROR(VLOOKUP(AG192,[1]AKT!$E$4:$G$350,3,FALSE),"")</f>
        <v>0942</v>
      </c>
    </row>
    <row r="193" spans="1:34">
      <c r="A193" s="130">
        <v>43</v>
      </c>
      <c r="B193" s="117" t="s">
        <v>255</v>
      </c>
      <c r="C193" s="130">
        <v>3233</v>
      </c>
      <c r="D193" s="117" t="s">
        <v>309</v>
      </c>
      <c r="E193" s="119" t="s">
        <v>239</v>
      </c>
      <c r="F193" s="117" t="s">
        <v>239</v>
      </c>
      <c r="G193" s="117" t="s">
        <v>239</v>
      </c>
      <c r="H193" s="120">
        <v>250</v>
      </c>
      <c r="I193" s="120">
        <v>0</v>
      </c>
      <c r="J193" s="120">
        <v>250</v>
      </c>
      <c r="K193" s="118" t="s">
        <v>3978</v>
      </c>
      <c r="L193" s="121" t="s">
        <v>3864</v>
      </c>
      <c r="M193" s="121" t="s">
        <v>3979</v>
      </c>
      <c r="N193" s="118" t="s">
        <v>3980</v>
      </c>
      <c r="O193" s="122" t="s">
        <v>3981</v>
      </c>
      <c r="P193" s="123"/>
      <c r="Q193" t="e">
        <f>IF(C193="","",'[1]OPĆI DIO'!#REF!)</f>
        <v>#REF!</v>
      </c>
      <c r="R193" t="str">
        <f t="shared" si="14"/>
        <v>323</v>
      </c>
      <c r="S193" t="str">
        <f t="shared" si="15"/>
        <v>32</v>
      </c>
      <c r="T193" t="str">
        <f t="shared" si="16"/>
        <v>OV</v>
      </c>
      <c r="U193" t="str">
        <f t="shared" si="17"/>
        <v>3</v>
      </c>
      <c r="AE193" t="s">
        <v>744</v>
      </c>
      <c r="AF193" t="s">
        <v>745</v>
      </c>
      <c r="AG193" t="str">
        <f t="shared" si="18"/>
        <v>A679072</v>
      </c>
      <c r="AH193" t="str">
        <f>IFERROR(VLOOKUP(AG193,[1]AKT!$E$4:$G$350,3,FALSE),"")</f>
        <v>0942</v>
      </c>
    </row>
    <row r="194" spans="1:34">
      <c r="A194" s="130">
        <v>43</v>
      </c>
      <c r="B194" s="117" t="s">
        <v>255</v>
      </c>
      <c r="C194" s="130">
        <v>3211</v>
      </c>
      <c r="D194" s="117" t="s">
        <v>260</v>
      </c>
      <c r="E194" s="119" t="s">
        <v>239</v>
      </c>
      <c r="F194" s="117" t="s">
        <v>239</v>
      </c>
      <c r="G194" s="117" t="s">
        <v>239</v>
      </c>
      <c r="H194" s="120"/>
      <c r="I194" s="120">
        <v>250</v>
      </c>
      <c r="J194" s="120">
        <v>250</v>
      </c>
      <c r="K194" s="118" t="s">
        <v>3982</v>
      </c>
      <c r="L194" s="121" t="s">
        <v>3983</v>
      </c>
      <c r="M194" s="121" t="s">
        <v>3984</v>
      </c>
      <c r="N194" s="118" t="s">
        <v>3884</v>
      </c>
      <c r="O194" s="122"/>
      <c r="P194" s="123"/>
      <c r="Q194" t="e">
        <f>IF(C194="","",'[1]OPĆI DIO'!#REF!)</f>
        <v>#REF!</v>
      </c>
      <c r="R194" t="str">
        <f t="shared" si="14"/>
        <v>321</v>
      </c>
      <c r="S194" t="str">
        <f t="shared" si="15"/>
        <v>32</v>
      </c>
      <c r="T194" t="str">
        <f t="shared" si="16"/>
        <v>OV</v>
      </c>
      <c r="U194" t="str">
        <f t="shared" si="17"/>
        <v>3</v>
      </c>
      <c r="AE194" t="s">
        <v>746</v>
      </c>
      <c r="AF194" t="s">
        <v>747</v>
      </c>
      <c r="AG194" t="str">
        <f t="shared" si="18"/>
        <v>A679072</v>
      </c>
      <c r="AH194" t="str">
        <f>IFERROR(VLOOKUP(AG194,[1]AKT!$E$4:$G$350,3,FALSE),"")</f>
        <v>0942</v>
      </c>
    </row>
    <row r="195" spans="1:34">
      <c r="A195" s="130">
        <v>52</v>
      </c>
      <c r="B195" s="117" t="s">
        <v>263</v>
      </c>
      <c r="C195" s="130">
        <v>3235</v>
      </c>
      <c r="D195" s="117" t="s">
        <v>315</v>
      </c>
      <c r="E195" s="119" t="s">
        <v>497</v>
      </c>
      <c r="F195" s="117" t="s">
        <v>498</v>
      </c>
      <c r="G195" s="117" t="s">
        <v>3840</v>
      </c>
      <c r="H195" s="120"/>
      <c r="I195" s="120">
        <v>144</v>
      </c>
      <c r="J195" s="120">
        <v>144</v>
      </c>
      <c r="K195" s="118" t="s">
        <v>3985</v>
      </c>
      <c r="L195" s="121"/>
      <c r="M195" s="121"/>
      <c r="N195" s="118"/>
      <c r="O195" s="122"/>
      <c r="P195" s="123"/>
      <c r="Q195" t="e">
        <f>IF(C195="","",'[1]OPĆI DIO'!#REF!)</f>
        <v>#REF!</v>
      </c>
      <c r="R195" t="str">
        <f t="shared" si="14"/>
        <v>323</v>
      </c>
      <c r="S195" t="str">
        <f t="shared" si="15"/>
        <v>32</v>
      </c>
      <c r="T195" t="str">
        <f t="shared" si="16"/>
        <v>94</v>
      </c>
      <c r="U195" t="str">
        <f t="shared" si="17"/>
        <v>3</v>
      </c>
      <c r="AE195" t="s">
        <v>748</v>
      </c>
      <c r="AF195" t="s">
        <v>749</v>
      </c>
      <c r="AG195" t="str">
        <f t="shared" si="18"/>
        <v>A679072</v>
      </c>
      <c r="AH195" t="str">
        <f>IFERROR(VLOOKUP(AG195,[1]AKT!$E$4:$G$350,3,FALSE),"")</f>
        <v>0942</v>
      </c>
    </row>
    <row r="196" spans="1:34">
      <c r="A196" s="130">
        <v>52</v>
      </c>
      <c r="B196" s="117" t="s">
        <v>263</v>
      </c>
      <c r="C196" s="130">
        <v>3213</v>
      </c>
      <c r="D196" s="117" t="s">
        <v>269</v>
      </c>
      <c r="E196" s="119" t="s">
        <v>267</v>
      </c>
      <c r="F196" s="117" t="s">
        <v>349</v>
      </c>
      <c r="G196" s="117" t="s">
        <v>3840</v>
      </c>
      <c r="H196" s="120"/>
      <c r="I196" s="120">
        <v>37500</v>
      </c>
      <c r="J196" s="120">
        <v>37500</v>
      </c>
      <c r="K196" s="118"/>
      <c r="L196" s="121"/>
      <c r="M196" s="121"/>
      <c r="N196" s="118"/>
      <c r="O196" s="122"/>
      <c r="P196" s="123"/>
      <c r="Q196" t="e">
        <f>IF(C196="","",'[1]OPĆI DIO'!#REF!)</f>
        <v>#REF!</v>
      </c>
      <c r="R196" t="str">
        <f t="shared" ref="R196:R259" si="19">LEFT(C196,3)</f>
        <v>321</v>
      </c>
      <c r="S196" t="str">
        <f t="shared" ref="S196:S259" si="20">LEFT(C196,2)</f>
        <v>32</v>
      </c>
      <c r="T196" t="str">
        <f t="shared" ref="T196:T259" si="21">IF(U196="5",0,MID(G196,2,2))</f>
        <v>94</v>
      </c>
      <c r="U196" t="str">
        <f t="shared" ref="U196:U259" si="22">LEFT(C196,1)</f>
        <v>3</v>
      </c>
      <c r="AE196" t="s">
        <v>750</v>
      </c>
      <c r="AF196" t="s">
        <v>751</v>
      </c>
      <c r="AG196" t="str">
        <f t="shared" si="18"/>
        <v>A679072</v>
      </c>
      <c r="AH196" t="str">
        <f>IFERROR(VLOOKUP(AG196,[1]AKT!$E$4:$G$350,3,FALSE),"")</f>
        <v>0942</v>
      </c>
    </row>
    <row r="197" spans="1:34">
      <c r="A197" s="130" t="s">
        <v>3986</v>
      </c>
      <c r="B197" s="117" t="s">
        <v>259</v>
      </c>
      <c r="C197" s="130">
        <v>3121</v>
      </c>
      <c r="D197" s="117" t="s">
        <v>3850</v>
      </c>
      <c r="E197" s="119" t="s">
        <v>3987</v>
      </c>
      <c r="F197" s="117" t="s">
        <v>3988</v>
      </c>
      <c r="G197" s="117" t="s">
        <v>3840</v>
      </c>
      <c r="H197" s="120"/>
      <c r="I197" s="120">
        <v>13522</v>
      </c>
      <c r="J197" s="120">
        <v>13522</v>
      </c>
      <c r="K197" s="118"/>
      <c r="L197" s="121"/>
      <c r="M197" s="121"/>
      <c r="N197" s="118"/>
      <c r="O197" s="122"/>
      <c r="P197" s="123"/>
      <c r="Q197" t="e">
        <f>IF(C197="","",'[1]OPĆI DIO'!#REF!)</f>
        <v>#REF!</v>
      </c>
      <c r="R197" t="str">
        <f t="shared" si="19"/>
        <v>312</v>
      </c>
      <c r="S197" t="str">
        <f t="shared" si="20"/>
        <v>31</v>
      </c>
      <c r="T197" t="str">
        <f t="shared" si="21"/>
        <v>94</v>
      </c>
      <c r="U197" t="str">
        <f t="shared" si="22"/>
        <v>3</v>
      </c>
      <c r="AE197" t="s">
        <v>752</v>
      </c>
      <c r="AF197" t="s">
        <v>753</v>
      </c>
      <c r="AG197" t="str">
        <f t="shared" si="18"/>
        <v>A679072</v>
      </c>
      <c r="AH197" t="str">
        <f>IFERROR(VLOOKUP(AG197,[1]AKT!$E$4:$G$350,3,FALSE),"")</f>
        <v>0942</v>
      </c>
    </row>
    <row r="198" spans="1:34">
      <c r="A198" s="130" t="s">
        <v>3986</v>
      </c>
      <c r="B198" s="117" t="s">
        <v>259</v>
      </c>
      <c r="C198" s="130">
        <v>3211</v>
      </c>
      <c r="D198" s="117" t="s">
        <v>3850</v>
      </c>
      <c r="E198" s="119" t="s">
        <v>3987</v>
      </c>
      <c r="F198" s="117" t="s">
        <v>3988</v>
      </c>
      <c r="G198" s="117" t="s">
        <v>3840</v>
      </c>
      <c r="H198" s="120"/>
      <c r="I198" s="120">
        <v>19135</v>
      </c>
      <c r="J198" s="120">
        <v>19135</v>
      </c>
      <c r="K198" s="118"/>
      <c r="L198" s="121"/>
      <c r="M198" s="121"/>
      <c r="N198" s="118"/>
      <c r="O198" s="122"/>
      <c r="P198" s="123"/>
      <c r="Q198" t="e">
        <f>IF(C198="","",'[1]OPĆI DIO'!#REF!)</f>
        <v>#REF!</v>
      </c>
      <c r="R198" t="str">
        <f t="shared" si="19"/>
        <v>321</v>
      </c>
      <c r="S198" t="str">
        <f t="shared" si="20"/>
        <v>32</v>
      </c>
      <c r="T198" t="str">
        <f t="shared" si="21"/>
        <v>94</v>
      </c>
      <c r="U198" t="str">
        <f t="shared" si="22"/>
        <v>3</v>
      </c>
      <c r="AE198" t="s">
        <v>754</v>
      </c>
      <c r="AF198" t="s">
        <v>755</v>
      </c>
      <c r="AG198" t="str">
        <f t="shared" si="18"/>
        <v>A679072</v>
      </c>
      <c r="AH198" t="str">
        <f>IFERROR(VLOOKUP(AG198,[1]AKT!$E$4:$G$350,3,FALSE),"")</f>
        <v>0942</v>
      </c>
    </row>
    <row r="199" spans="1:34">
      <c r="A199" s="130" t="s">
        <v>3986</v>
      </c>
      <c r="B199" s="117" t="s">
        <v>259</v>
      </c>
      <c r="C199" s="130">
        <v>3213</v>
      </c>
      <c r="D199" s="117" t="s">
        <v>3850</v>
      </c>
      <c r="E199" s="119" t="s">
        <v>3987</v>
      </c>
      <c r="F199" s="117" t="s">
        <v>3988</v>
      </c>
      <c r="G199" s="117" t="s">
        <v>3840</v>
      </c>
      <c r="H199" s="120"/>
      <c r="I199" s="120">
        <v>1175</v>
      </c>
      <c r="J199" s="120">
        <v>1175</v>
      </c>
      <c r="K199" s="118"/>
      <c r="L199" s="121"/>
      <c r="M199" s="121"/>
      <c r="N199" s="118"/>
      <c r="O199" s="122"/>
      <c r="P199" s="123"/>
      <c r="Q199" t="e">
        <f>IF(C199="","",'[1]OPĆI DIO'!#REF!)</f>
        <v>#REF!</v>
      </c>
      <c r="R199" t="str">
        <f t="shared" si="19"/>
        <v>321</v>
      </c>
      <c r="S199" t="str">
        <f t="shared" si="20"/>
        <v>32</v>
      </c>
      <c r="T199" t="str">
        <f t="shared" si="21"/>
        <v>94</v>
      </c>
      <c r="U199" t="str">
        <f t="shared" si="22"/>
        <v>3</v>
      </c>
      <c r="AE199" t="s">
        <v>756</v>
      </c>
      <c r="AF199" t="s">
        <v>757</v>
      </c>
      <c r="AG199" t="str">
        <f t="shared" si="18"/>
        <v>A679072</v>
      </c>
      <c r="AH199" t="str">
        <f>IFERROR(VLOOKUP(AG199,[1]AKT!$E$4:$G$350,3,FALSE),"")</f>
        <v>0942</v>
      </c>
    </row>
    <row r="200" spans="1:34">
      <c r="A200" s="130" t="s">
        <v>3986</v>
      </c>
      <c r="B200" s="117" t="s">
        <v>259</v>
      </c>
      <c r="C200" s="130">
        <v>3237</v>
      </c>
      <c r="D200" s="117" t="s">
        <v>3850</v>
      </c>
      <c r="E200" s="119" t="s">
        <v>3987</v>
      </c>
      <c r="F200" s="117" t="s">
        <v>3988</v>
      </c>
      <c r="G200" s="117" t="s">
        <v>3840</v>
      </c>
      <c r="H200" s="120"/>
      <c r="I200" s="120">
        <v>11500</v>
      </c>
      <c r="J200" s="120">
        <v>11500</v>
      </c>
      <c r="K200" s="118"/>
      <c r="L200" s="121"/>
      <c r="M200" s="121"/>
      <c r="N200" s="118"/>
      <c r="O200" s="122"/>
      <c r="P200" s="123"/>
      <c r="Q200" t="e">
        <f>IF(C200="","",'[1]OPĆI DIO'!#REF!)</f>
        <v>#REF!</v>
      </c>
      <c r="R200" t="str">
        <f t="shared" si="19"/>
        <v>323</v>
      </c>
      <c r="S200" t="str">
        <f t="shared" si="20"/>
        <v>32</v>
      </c>
      <c r="T200" t="str">
        <f t="shared" si="21"/>
        <v>94</v>
      </c>
      <c r="U200" t="str">
        <f t="shared" si="22"/>
        <v>3</v>
      </c>
      <c r="AE200" t="s">
        <v>758</v>
      </c>
      <c r="AF200" t="s">
        <v>759</v>
      </c>
      <c r="AG200" t="str">
        <f t="shared" si="18"/>
        <v>A679072</v>
      </c>
      <c r="AH200" t="str">
        <f>IFERROR(VLOOKUP(AG200,[1]AKT!$E$4:$G$350,3,FALSE),"")</f>
        <v>0942</v>
      </c>
    </row>
    <row r="201" spans="1:34">
      <c r="A201" s="130" t="s">
        <v>3986</v>
      </c>
      <c r="B201" s="117" t="s">
        <v>259</v>
      </c>
      <c r="C201" s="130">
        <v>3239</v>
      </c>
      <c r="D201" s="117" t="s">
        <v>3850</v>
      </c>
      <c r="E201" s="119" t="s">
        <v>3987</v>
      </c>
      <c r="F201" s="117" t="s">
        <v>3988</v>
      </c>
      <c r="G201" s="117" t="s">
        <v>3840</v>
      </c>
      <c r="H201" s="120"/>
      <c r="I201" s="120">
        <v>58</v>
      </c>
      <c r="J201" s="120">
        <v>58</v>
      </c>
      <c r="K201" s="118"/>
      <c r="L201" s="121"/>
      <c r="M201" s="121"/>
      <c r="N201" s="118"/>
      <c r="O201" s="122"/>
      <c r="P201" s="123"/>
      <c r="Q201" t="e">
        <f>IF(C201="","",'[1]OPĆI DIO'!#REF!)</f>
        <v>#REF!</v>
      </c>
      <c r="R201" t="str">
        <f t="shared" si="19"/>
        <v>323</v>
      </c>
      <c r="S201" t="str">
        <f t="shared" si="20"/>
        <v>32</v>
      </c>
      <c r="T201" t="str">
        <f t="shared" si="21"/>
        <v>94</v>
      </c>
      <c r="U201" t="str">
        <f t="shared" si="22"/>
        <v>3</v>
      </c>
      <c r="AE201" t="s">
        <v>760</v>
      </c>
      <c r="AF201" t="s">
        <v>761</v>
      </c>
      <c r="AG201" t="str">
        <f t="shared" ref="AG201:AG264" si="23">LEFT(AE201,7)</f>
        <v>A679072</v>
      </c>
      <c r="AH201" t="str">
        <f>IFERROR(VLOOKUP(AG201,[1]AKT!$E$4:$G$350,3,FALSE),"")</f>
        <v>0942</v>
      </c>
    </row>
    <row r="202" spans="1:34">
      <c r="A202" s="130" t="s">
        <v>3986</v>
      </c>
      <c r="B202" s="117" t="s">
        <v>259</v>
      </c>
      <c r="C202" s="130">
        <v>3431</v>
      </c>
      <c r="D202" s="117" t="s">
        <v>3850</v>
      </c>
      <c r="E202" s="119" t="s">
        <v>3987</v>
      </c>
      <c r="F202" s="117" t="s">
        <v>3988</v>
      </c>
      <c r="G202" s="117" t="s">
        <v>3840</v>
      </c>
      <c r="H202" s="120"/>
      <c r="I202" s="120">
        <v>27</v>
      </c>
      <c r="J202" s="120">
        <v>27</v>
      </c>
      <c r="K202" s="118"/>
      <c r="L202" s="121"/>
      <c r="M202" s="121"/>
      <c r="N202" s="118"/>
      <c r="O202" s="122"/>
      <c r="P202" s="123"/>
      <c r="Q202" t="e">
        <f>IF(C202="","",'[1]OPĆI DIO'!#REF!)</f>
        <v>#REF!</v>
      </c>
      <c r="R202" t="str">
        <f t="shared" si="19"/>
        <v>343</v>
      </c>
      <c r="S202" t="str">
        <f t="shared" si="20"/>
        <v>34</v>
      </c>
      <c r="T202" t="str">
        <f t="shared" si="21"/>
        <v>94</v>
      </c>
      <c r="U202" t="str">
        <f t="shared" si="22"/>
        <v>3</v>
      </c>
      <c r="AE202" t="s">
        <v>762</v>
      </c>
      <c r="AF202" t="s">
        <v>763</v>
      </c>
      <c r="AG202" t="str">
        <f t="shared" si="23"/>
        <v>A679072</v>
      </c>
      <c r="AH202" t="str">
        <f>IFERROR(VLOOKUP(AG202,[1]AKT!$E$4:$G$350,3,FALSE),"")</f>
        <v>0942</v>
      </c>
    </row>
    <row r="203" spans="1:34">
      <c r="A203" s="130" t="s">
        <v>3986</v>
      </c>
      <c r="B203" s="117" t="s">
        <v>259</v>
      </c>
      <c r="C203" s="130">
        <v>3293</v>
      </c>
      <c r="D203" s="117" t="s">
        <v>3850</v>
      </c>
      <c r="E203" s="119" t="s">
        <v>3987</v>
      </c>
      <c r="F203" s="117" t="s">
        <v>3988</v>
      </c>
      <c r="G203" s="117" t="s">
        <v>3840</v>
      </c>
      <c r="H203" s="120"/>
      <c r="I203" s="120">
        <v>1047</v>
      </c>
      <c r="J203" s="120">
        <v>1047</v>
      </c>
      <c r="K203" s="118"/>
      <c r="L203" s="121"/>
      <c r="M203" s="121"/>
      <c r="N203" s="118"/>
      <c r="O203" s="122"/>
      <c r="P203" s="123"/>
      <c r="Q203" t="e">
        <f>IF(C203="","",'[1]OPĆI DIO'!#REF!)</f>
        <v>#REF!</v>
      </c>
      <c r="R203" t="str">
        <f t="shared" si="19"/>
        <v>329</v>
      </c>
      <c r="S203" t="str">
        <f t="shared" si="20"/>
        <v>32</v>
      </c>
      <c r="T203" t="str">
        <f t="shared" si="21"/>
        <v>94</v>
      </c>
      <c r="U203" t="str">
        <f t="shared" si="22"/>
        <v>3</v>
      </c>
      <c r="AE203" t="s">
        <v>764</v>
      </c>
      <c r="AF203" t="s">
        <v>765</v>
      </c>
      <c r="AG203" t="str">
        <f t="shared" si="23"/>
        <v>A679072</v>
      </c>
      <c r="AH203" t="str">
        <f>IFERROR(VLOOKUP(AG203,[1]AKT!$E$4:$G$350,3,FALSE),"")</f>
        <v>0942</v>
      </c>
    </row>
    <row r="204" spans="1:34">
      <c r="A204" s="130">
        <v>52</v>
      </c>
      <c r="B204" s="117" t="s">
        <v>263</v>
      </c>
      <c r="C204" s="130">
        <v>3111</v>
      </c>
      <c r="D204" s="117" t="s">
        <v>3850</v>
      </c>
      <c r="E204" s="119" t="s">
        <v>3987</v>
      </c>
      <c r="F204" s="117" t="s">
        <v>3989</v>
      </c>
      <c r="G204" s="117" t="s">
        <v>3840</v>
      </c>
      <c r="H204" s="120"/>
      <c r="I204" s="120">
        <v>21093</v>
      </c>
      <c r="J204" s="120">
        <v>21093</v>
      </c>
      <c r="K204" s="118"/>
      <c r="L204" s="121"/>
      <c r="M204" s="121"/>
      <c r="N204" s="118"/>
      <c r="O204" s="122"/>
      <c r="P204" s="123"/>
      <c r="Q204" t="e">
        <f>IF(C204="","",'[1]OPĆI DIO'!#REF!)</f>
        <v>#REF!</v>
      </c>
      <c r="R204" t="str">
        <f t="shared" si="19"/>
        <v>311</v>
      </c>
      <c r="S204" t="str">
        <f t="shared" si="20"/>
        <v>31</v>
      </c>
      <c r="T204" t="str">
        <f t="shared" si="21"/>
        <v>94</v>
      </c>
      <c r="U204" t="str">
        <f t="shared" si="22"/>
        <v>3</v>
      </c>
      <c r="AE204" t="s">
        <v>766</v>
      </c>
      <c r="AF204" t="s">
        <v>767</v>
      </c>
      <c r="AG204" t="str">
        <f t="shared" si="23"/>
        <v>A679072</v>
      </c>
      <c r="AH204" t="str">
        <f>IFERROR(VLOOKUP(AG204,[1]AKT!$E$4:$G$350,3,FALSE),"")</f>
        <v>0942</v>
      </c>
    </row>
    <row r="205" spans="1:34">
      <c r="A205" s="130">
        <v>52</v>
      </c>
      <c r="B205" s="117" t="s">
        <v>263</v>
      </c>
      <c r="C205" s="130">
        <v>3132</v>
      </c>
      <c r="D205" s="117" t="s">
        <v>3850</v>
      </c>
      <c r="E205" s="119" t="s">
        <v>3987</v>
      </c>
      <c r="F205" s="117" t="s">
        <v>3989</v>
      </c>
      <c r="G205" s="117" t="s">
        <v>3840</v>
      </c>
      <c r="H205" s="120"/>
      <c r="I205" s="120">
        <v>2628</v>
      </c>
      <c r="J205" s="120">
        <v>2628</v>
      </c>
      <c r="K205" s="118"/>
      <c r="L205" s="121"/>
      <c r="M205" s="121"/>
      <c r="N205" s="118"/>
      <c r="O205" s="122"/>
      <c r="P205" s="123"/>
      <c r="Q205" t="e">
        <f>IF(C205="","",'[1]OPĆI DIO'!#REF!)</f>
        <v>#REF!</v>
      </c>
      <c r="R205" t="str">
        <f t="shared" si="19"/>
        <v>313</v>
      </c>
      <c r="S205" t="str">
        <f t="shared" si="20"/>
        <v>31</v>
      </c>
      <c r="T205" t="str">
        <f t="shared" si="21"/>
        <v>94</v>
      </c>
      <c r="U205" t="str">
        <f t="shared" si="22"/>
        <v>3</v>
      </c>
      <c r="AE205" t="s">
        <v>768</v>
      </c>
      <c r="AF205" t="s">
        <v>769</v>
      </c>
      <c r="AG205" t="str">
        <f t="shared" si="23"/>
        <v>A679072</v>
      </c>
      <c r="AH205" t="str">
        <f>IFERROR(VLOOKUP(AG205,[1]AKT!$E$4:$G$350,3,FALSE),"")</f>
        <v>0942</v>
      </c>
    </row>
    <row r="206" spans="1:34">
      <c r="A206" s="130">
        <v>52</v>
      </c>
      <c r="B206" s="117" t="s">
        <v>263</v>
      </c>
      <c r="C206" s="130">
        <v>3121</v>
      </c>
      <c r="D206" s="117" t="s">
        <v>3850</v>
      </c>
      <c r="E206" s="119" t="s">
        <v>3987</v>
      </c>
      <c r="F206" s="117" t="s">
        <v>3989</v>
      </c>
      <c r="G206" s="117" t="s">
        <v>3840</v>
      </c>
      <c r="H206" s="120"/>
      <c r="I206" s="120">
        <v>700</v>
      </c>
      <c r="J206" s="120">
        <v>700</v>
      </c>
      <c r="K206" s="118"/>
      <c r="L206" s="121"/>
      <c r="M206" s="121"/>
      <c r="N206" s="118"/>
      <c r="O206" s="122"/>
      <c r="P206" s="123"/>
      <c r="Q206" t="e">
        <f>IF(C206="","",'[1]OPĆI DIO'!#REF!)</f>
        <v>#REF!</v>
      </c>
      <c r="R206" t="str">
        <f t="shared" si="19"/>
        <v>312</v>
      </c>
      <c r="S206" t="str">
        <f t="shared" si="20"/>
        <v>31</v>
      </c>
      <c r="T206" t="str">
        <f t="shared" si="21"/>
        <v>94</v>
      </c>
      <c r="U206" t="str">
        <f t="shared" si="22"/>
        <v>3</v>
      </c>
      <c r="AE206" t="s">
        <v>770</v>
      </c>
      <c r="AF206" t="s">
        <v>771</v>
      </c>
      <c r="AG206" t="str">
        <f t="shared" si="23"/>
        <v>A679072</v>
      </c>
      <c r="AH206" t="str">
        <f>IFERROR(VLOOKUP(AG206,[1]AKT!$E$4:$G$350,3,FALSE),"")</f>
        <v>0942</v>
      </c>
    </row>
    <row r="207" spans="1:34">
      <c r="A207" s="130">
        <v>52</v>
      </c>
      <c r="B207" s="117" t="s">
        <v>263</v>
      </c>
      <c r="C207" s="130">
        <v>3212</v>
      </c>
      <c r="D207" s="117" t="s">
        <v>3850</v>
      </c>
      <c r="E207" s="119" t="s">
        <v>3987</v>
      </c>
      <c r="F207" s="117" t="s">
        <v>3989</v>
      </c>
      <c r="G207" s="117" t="s">
        <v>3840</v>
      </c>
      <c r="H207" s="120"/>
      <c r="I207" s="120">
        <v>332</v>
      </c>
      <c r="J207" s="120">
        <v>332</v>
      </c>
      <c r="K207" s="118"/>
      <c r="L207" s="121"/>
      <c r="M207" s="121"/>
      <c r="N207" s="118"/>
      <c r="O207" s="122"/>
      <c r="P207" s="123"/>
      <c r="Q207" t="e">
        <f>IF(C207="","",'[1]OPĆI DIO'!#REF!)</f>
        <v>#REF!</v>
      </c>
      <c r="R207" t="str">
        <f t="shared" si="19"/>
        <v>321</v>
      </c>
      <c r="S207" t="str">
        <f t="shared" si="20"/>
        <v>32</v>
      </c>
      <c r="T207" t="str">
        <f t="shared" si="21"/>
        <v>94</v>
      </c>
      <c r="U207" t="str">
        <f t="shared" si="22"/>
        <v>3</v>
      </c>
      <c r="AE207" t="s">
        <v>772</v>
      </c>
      <c r="AF207" t="s">
        <v>773</v>
      </c>
      <c r="AG207" t="str">
        <f t="shared" si="23"/>
        <v>A679072</v>
      </c>
      <c r="AH207" t="str">
        <f>IFERROR(VLOOKUP(AG207,[1]AKT!$E$4:$G$350,3,FALSE),"")</f>
        <v>0942</v>
      </c>
    </row>
    <row r="208" spans="1:34">
      <c r="A208" s="130">
        <v>52</v>
      </c>
      <c r="B208" s="117" t="s">
        <v>263</v>
      </c>
      <c r="C208" s="130">
        <v>3233</v>
      </c>
      <c r="D208" s="117" t="s">
        <v>3850</v>
      </c>
      <c r="E208" s="119" t="s">
        <v>3987</v>
      </c>
      <c r="F208" s="117" t="s">
        <v>3989</v>
      </c>
      <c r="G208" s="117" t="s">
        <v>3840</v>
      </c>
      <c r="H208" s="120"/>
      <c r="I208" s="120">
        <v>2608</v>
      </c>
      <c r="J208" s="120">
        <v>2608</v>
      </c>
      <c r="K208" s="118"/>
      <c r="L208" s="121"/>
      <c r="M208" s="121"/>
      <c r="N208" s="118"/>
      <c r="O208" s="122"/>
      <c r="P208" s="123"/>
      <c r="Q208" t="e">
        <f>IF(C208="","",'[1]OPĆI DIO'!#REF!)</f>
        <v>#REF!</v>
      </c>
      <c r="R208" t="str">
        <f t="shared" si="19"/>
        <v>323</v>
      </c>
      <c r="S208" t="str">
        <f t="shared" si="20"/>
        <v>32</v>
      </c>
      <c r="T208" t="str">
        <f t="shared" si="21"/>
        <v>94</v>
      </c>
      <c r="U208" t="str">
        <f t="shared" si="22"/>
        <v>3</v>
      </c>
      <c r="AE208" t="s">
        <v>774</v>
      </c>
      <c r="AF208" t="s">
        <v>775</v>
      </c>
      <c r="AG208" t="str">
        <f t="shared" si="23"/>
        <v>A679072</v>
      </c>
      <c r="AH208" t="str">
        <f>IFERROR(VLOOKUP(AG208,[1]AKT!$E$4:$G$350,3,FALSE),"")</f>
        <v>0942</v>
      </c>
    </row>
    <row r="209" spans="1:34">
      <c r="A209" s="130">
        <v>52</v>
      </c>
      <c r="B209" s="117" t="s">
        <v>263</v>
      </c>
      <c r="C209" s="130">
        <v>3237</v>
      </c>
      <c r="D209" s="117" t="s">
        <v>3850</v>
      </c>
      <c r="E209" s="119" t="s">
        <v>3987</v>
      </c>
      <c r="F209" s="117" t="s">
        <v>3989</v>
      </c>
      <c r="G209" s="117" t="s">
        <v>3840</v>
      </c>
      <c r="H209" s="120"/>
      <c r="I209" s="120">
        <v>19785</v>
      </c>
      <c r="J209" s="120">
        <v>19785</v>
      </c>
      <c r="K209" s="118"/>
      <c r="L209" s="121"/>
      <c r="M209" s="121"/>
      <c r="N209" s="118"/>
      <c r="O209" s="122"/>
      <c r="P209" s="123"/>
      <c r="Q209" t="e">
        <f>IF(C209="","",'[1]OPĆI DIO'!#REF!)</f>
        <v>#REF!</v>
      </c>
      <c r="R209" t="str">
        <f t="shared" si="19"/>
        <v>323</v>
      </c>
      <c r="S209" t="str">
        <f t="shared" si="20"/>
        <v>32</v>
      </c>
      <c r="T209" t="str">
        <f t="shared" si="21"/>
        <v>94</v>
      </c>
      <c r="U209" t="str">
        <f t="shared" si="22"/>
        <v>3</v>
      </c>
      <c r="AE209" t="s">
        <v>776</v>
      </c>
      <c r="AF209" t="s">
        <v>777</v>
      </c>
      <c r="AG209" t="str">
        <f t="shared" si="23"/>
        <v>A679072</v>
      </c>
      <c r="AH209" t="str">
        <f>IFERROR(VLOOKUP(AG209,[1]AKT!$E$4:$G$350,3,FALSE),"")</f>
        <v>0942</v>
      </c>
    </row>
    <row r="210" spans="1:34">
      <c r="A210" s="130">
        <v>52</v>
      </c>
      <c r="B210" s="117" t="s">
        <v>263</v>
      </c>
      <c r="C210" s="130">
        <v>3299</v>
      </c>
      <c r="D210" s="117" t="s">
        <v>3850</v>
      </c>
      <c r="E210" s="119" t="s">
        <v>3987</v>
      </c>
      <c r="F210" s="117" t="s">
        <v>3989</v>
      </c>
      <c r="G210" s="117" t="s">
        <v>3840</v>
      </c>
      <c r="H210" s="120"/>
      <c r="I210" s="120">
        <v>21595</v>
      </c>
      <c r="J210" s="120">
        <v>21595</v>
      </c>
      <c r="K210" s="118"/>
      <c r="L210" s="121"/>
      <c r="M210" s="121"/>
      <c r="N210" s="118"/>
      <c r="O210" s="122"/>
      <c r="P210" s="123"/>
      <c r="Q210" t="e">
        <f>IF(C210="","",'[1]OPĆI DIO'!#REF!)</f>
        <v>#REF!</v>
      </c>
      <c r="R210" t="str">
        <f t="shared" si="19"/>
        <v>329</v>
      </c>
      <c r="S210" t="str">
        <f t="shared" si="20"/>
        <v>32</v>
      </c>
      <c r="T210" t="str">
        <f t="shared" si="21"/>
        <v>94</v>
      </c>
      <c r="U210" t="str">
        <f t="shared" si="22"/>
        <v>3</v>
      </c>
      <c r="AE210" t="s">
        <v>778</v>
      </c>
      <c r="AF210" t="s">
        <v>430</v>
      </c>
      <c r="AG210" t="str">
        <f t="shared" si="23"/>
        <v>A679072</v>
      </c>
      <c r="AH210" t="str">
        <f>IFERROR(VLOOKUP(AG210,[1]AKT!$E$4:$G$350,3,FALSE),"")</f>
        <v>0942</v>
      </c>
    </row>
    <row r="211" spans="1:34">
      <c r="A211" s="130">
        <v>52</v>
      </c>
      <c r="B211" s="117" t="s">
        <v>263</v>
      </c>
      <c r="C211" s="130">
        <v>3111</v>
      </c>
      <c r="D211" s="117" t="s">
        <v>3850</v>
      </c>
      <c r="E211" s="119" t="s">
        <v>3987</v>
      </c>
      <c r="F211" s="117" t="s">
        <v>3990</v>
      </c>
      <c r="G211" s="117" t="s">
        <v>3840</v>
      </c>
      <c r="H211" s="120"/>
      <c r="I211" s="120">
        <v>60922</v>
      </c>
      <c r="J211" s="120">
        <v>60922</v>
      </c>
      <c r="K211" s="118"/>
      <c r="L211" s="121"/>
      <c r="M211" s="121"/>
      <c r="N211" s="118"/>
      <c r="O211" s="122"/>
      <c r="P211" s="123"/>
      <c r="Q211" t="e">
        <f>IF(C211="","",'[1]OPĆI DIO'!#REF!)</f>
        <v>#REF!</v>
      </c>
      <c r="R211" t="str">
        <f t="shared" si="19"/>
        <v>311</v>
      </c>
      <c r="S211" t="str">
        <f t="shared" si="20"/>
        <v>31</v>
      </c>
      <c r="T211" t="str">
        <f t="shared" si="21"/>
        <v>94</v>
      </c>
      <c r="U211" t="str">
        <f t="shared" si="22"/>
        <v>3</v>
      </c>
      <c r="AE211" t="s">
        <v>779</v>
      </c>
      <c r="AF211" t="s">
        <v>780</v>
      </c>
      <c r="AG211" t="str">
        <f t="shared" si="23"/>
        <v>A679072</v>
      </c>
      <c r="AH211" t="str">
        <f>IFERROR(VLOOKUP(AG211,[1]AKT!$E$4:$G$350,3,FALSE),"")</f>
        <v>0942</v>
      </c>
    </row>
    <row r="212" spans="1:34">
      <c r="A212" s="130">
        <v>52</v>
      </c>
      <c r="B212" s="117" t="s">
        <v>263</v>
      </c>
      <c r="C212" s="130">
        <v>3121</v>
      </c>
      <c r="D212" s="117" t="s">
        <v>252</v>
      </c>
      <c r="E212" s="119" t="s">
        <v>3987</v>
      </c>
      <c r="F212" s="117" t="s">
        <v>3990</v>
      </c>
      <c r="G212" s="117" t="s">
        <v>3840</v>
      </c>
      <c r="H212" s="120"/>
      <c r="I212" s="120">
        <v>2200</v>
      </c>
      <c r="J212" s="120">
        <v>2200</v>
      </c>
      <c r="K212" s="118"/>
      <c r="L212" s="121"/>
      <c r="M212" s="121"/>
      <c r="N212" s="118"/>
      <c r="O212" s="122"/>
      <c r="P212" s="123"/>
      <c r="Q212" t="e">
        <f>IF(C212="","",'[1]OPĆI DIO'!#REF!)</f>
        <v>#REF!</v>
      </c>
      <c r="R212" t="str">
        <f t="shared" si="19"/>
        <v>312</v>
      </c>
      <c r="S212" t="str">
        <f t="shared" si="20"/>
        <v>31</v>
      </c>
      <c r="T212" t="str">
        <f t="shared" si="21"/>
        <v>94</v>
      </c>
      <c r="U212" t="str">
        <f t="shared" si="22"/>
        <v>3</v>
      </c>
      <c r="AE212" t="s">
        <v>781</v>
      </c>
      <c r="AF212" t="s">
        <v>782</v>
      </c>
      <c r="AG212" t="str">
        <f t="shared" si="23"/>
        <v>A679072</v>
      </c>
      <c r="AH212" t="str">
        <f>IFERROR(VLOOKUP(AG212,[1]AKT!$E$4:$G$350,3,FALSE),"")</f>
        <v>0942</v>
      </c>
    </row>
    <row r="213" spans="1:34">
      <c r="A213" s="130">
        <v>52</v>
      </c>
      <c r="B213" s="117" t="s">
        <v>263</v>
      </c>
      <c r="C213" s="130">
        <v>3132</v>
      </c>
      <c r="D213" s="117" t="s">
        <v>256</v>
      </c>
      <c r="E213" s="119" t="s">
        <v>3987</v>
      </c>
      <c r="F213" s="117" t="s">
        <v>3990</v>
      </c>
      <c r="G213" s="117" t="s">
        <v>3840</v>
      </c>
      <c r="H213" s="120"/>
      <c r="I213" s="120">
        <v>7360</v>
      </c>
      <c r="J213" s="120">
        <v>7360</v>
      </c>
      <c r="K213" s="118"/>
      <c r="L213" s="121"/>
      <c r="M213" s="121"/>
      <c r="N213" s="118"/>
      <c r="O213" s="122"/>
      <c r="P213" s="123"/>
      <c r="Q213" t="e">
        <f>IF(C213="","",'[1]OPĆI DIO'!#REF!)</f>
        <v>#REF!</v>
      </c>
      <c r="R213" t="str">
        <f t="shared" si="19"/>
        <v>313</v>
      </c>
      <c r="S213" t="str">
        <f t="shared" si="20"/>
        <v>31</v>
      </c>
      <c r="T213" t="str">
        <f t="shared" si="21"/>
        <v>94</v>
      </c>
      <c r="U213" t="str">
        <f t="shared" si="22"/>
        <v>3</v>
      </c>
      <c r="AE213" t="s">
        <v>783</v>
      </c>
      <c r="AF213" t="s">
        <v>784</v>
      </c>
      <c r="AG213" t="str">
        <f t="shared" si="23"/>
        <v>A679072</v>
      </c>
      <c r="AH213" t="str">
        <f>IFERROR(VLOOKUP(AG213,[1]AKT!$E$4:$G$350,3,FALSE),"")</f>
        <v>0942</v>
      </c>
    </row>
    <row r="214" spans="1:34">
      <c r="A214" s="130">
        <v>52</v>
      </c>
      <c r="B214" s="117" t="s">
        <v>263</v>
      </c>
      <c r="C214" s="130">
        <v>3212</v>
      </c>
      <c r="D214" s="117" t="s">
        <v>264</v>
      </c>
      <c r="E214" s="119" t="s">
        <v>3987</v>
      </c>
      <c r="F214" s="117" t="s">
        <v>3990</v>
      </c>
      <c r="G214" s="117" t="s">
        <v>3840</v>
      </c>
      <c r="H214" s="120"/>
      <c r="I214" s="120">
        <v>2688</v>
      </c>
      <c r="J214" s="120">
        <v>2688</v>
      </c>
      <c r="K214" s="118"/>
      <c r="L214" s="121"/>
      <c r="M214" s="121"/>
      <c r="N214" s="118"/>
      <c r="O214" s="122"/>
      <c r="P214" s="123"/>
      <c r="Q214" t="e">
        <f>IF(C214="","",'[1]OPĆI DIO'!#REF!)</f>
        <v>#REF!</v>
      </c>
      <c r="R214" t="str">
        <f t="shared" si="19"/>
        <v>321</v>
      </c>
      <c r="S214" t="str">
        <f t="shared" si="20"/>
        <v>32</v>
      </c>
      <c r="T214" t="str">
        <f t="shared" si="21"/>
        <v>94</v>
      </c>
      <c r="U214" t="str">
        <f t="shared" si="22"/>
        <v>3</v>
      </c>
      <c r="AE214" t="s">
        <v>785</v>
      </c>
      <c r="AF214" t="s">
        <v>786</v>
      </c>
      <c r="AG214" t="str">
        <f t="shared" si="23"/>
        <v>A679072</v>
      </c>
      <c r="AH214" t="str">
        <f>IFERROR(VLOOKUP(AG214,[1]AKT!$E$4:$G$350,3,FALSE),"")</f>
        <v>0942</v>
      </c>
    </row>
    <row r="215" spans="1:34">
      <c r="A215" s="130">
        <v>52</v>
      </c>
      <c r="B215" s="117" t="s">
        <v>263</v>
      </c>
      <c r="C215" s="130">
        <v>3111</v>
      </c>
      <c r="D215" s="117" t="s">
        <v>3850</v>
      </c>
      <c r="E215" s="119" t="s">
        <v>3987</v>
      </c>
      <c r="F215" s="117" t="s">
        <v>3991</v>
      </c>
      <c r="G215" s="117" t="s">
        <v>3850</v>
      </c>
      <c r="H215" s="120"/>
      <c r="I215" s="120">
        <v>17784</v>
      </c>
      <c r="J215" s="120">
        <v>17784</v>
      </c>
      <c r="K215" s="118"/>
      <c r="L215" s="121"/>
      <c r="M215" s="121"/>
      <c r="N215" s="118"/>
      <c r="O215" s="122"/>
      <c r="P215" s="123"/>
      <c r="Q215" t="e">
        <f>IF(C215="","",'[1]OPĆI DIO'!#REF!)</f>
        <v>#REF!</v>
      </c>
      <c r="R215" t="str">
        <f t="shared" si="19"/>
        <v>311</v>
      </c>
      <c r="S215" t="str">
        <f t="shared" si="20"/>
        <v>31</v>
      </c>
      <c r="T215" t="str">
        <f t="shared" si="21"/>
        <v/>
      </c>
      <c r="U215" t="str">
        <f t="shared" si="22"/>
        <v>3</v>
      </c>
      <c r="AE215" t="s">
        <v>787</v>
      </c>
      <c r="AF215" t="s">
        <v>788</v>
      </c>
      <c r="AG215" t="str">
        <f t="shared" si="23"/>
        <v>A679072</v>
      </c>
      <c r="AH215" t="str">
        <f>IFERROR(VLOOKUP(AG215,[1]AKT!$E$4:$G$350,3,FALSE),"")</f>
        <v>0942</v>
      </c>
    </row>
    <row r="216" spans="1:34">
      <c r="A216" s="130">
        <v>52</v>
      </c>
      <c r="B216" s="117" t="s">
        <v>263</v>
      </c>
      <c r="C216" s="130">
        <v>3121</v>
      </c>
      <c r="D216" s="117" t="s">
        <v>252</v>
      </c>
      <c r="E216" s="119" t="s">
        <v>3987</v>
      </c>
      <c r="F216" s="117" t="s">
        <v>3991</v>
      </c>
      <c r="G216" s="117" t="s">
        <v>3850</v>
      </c>
      <c r="H216" s="120"/>
      <c r="I216" s="120">
        <v>700</v>
      </c>
      <c r="J216" s="120">
        <v>700</v>
      </c>
      <c r="K216" s="118"/>
      <c r="L216" s="121"/>
      <c r="M216" s="121"/>
      <c r="N216" s="118"/>
      <c r="O216" s="122"/>
      <c r="P216" s="123"/>
      <c r="Q216" t="e">
        <f>IF(C216="","",'[1]OPĆI DIO'!#REF!)</f>
        <v>#REF!</v>
      </c>
      <c r="R216" t="str">
        <f t="shared" si="19"/>
        <v>312</v>
      </c>
      <c r="S216" t="str">
        <f t="shared" si="20"/>
        <v>31</v>
      </c>
      <c r="T216" t="str">
        <f t="shared" si="21"/>
        <v/>
      </c>
      <c r="U216" t="str">
        <f t="shared" si="22"/>
        <v>3</v>
      </c>
      <c r="AE216" t="s">
        <v>789</v>
      </c>
      <c r="AF216" t="s">
        <v>790</v>
      </c>
      <c r="AG216" t="str">
        <f t="shared" si="23"/>
        <v>A679072</v>
      </c>
      <c r="AH216" t="str">
        <f>IFERROR(VLOOKUP(AG216,[1]AKT!$E$4:$G$350,3,FALSE),"")</f>
        <v>0942</v>
      </c>
    </row>
    <row r="217" spans="1:34">
      <c r="A217" s="130">
        <v>52</v>
      </c>
      <c r="B217" s="117" t="s">
        <v>263</v>
      </c>
      <c r="C217" s="130">
        <v>3132</v>
      </c>
      <c r="D217" s="117" t="s">
        <v>256</v>
      </c>
      <c r="E217" s="119" t="s">
        <v>3987</v>
      </c>
      <c r="F217" s="117" t="s">
        <v>3991</v>
      </c>
      <c r="G217" s="117" t="s">
        <v>3850</v>
      </c>
      <c r="H217" s="120"/>
      <c r="I217" s="120">
        <v>2934</v>
      </c>
      <c r="J217" s="120">
        <v>2934</v>
      </c>
      <c r="K217" s="118"/>
      <c r="L217" s="121"/>
      <c r="M217" s="121"/>
      <c r="N217" s="118"/>
      <c r="O217" s="122"/>
      <c r="P217" s="123"/>
      <c r="Q217" t="e">
        <f>IF(C217="","",'[1]OPĆI DIO'!#REF!)</f>
        <v>#REF!</v>
      </c>
      <c r="R217" t="str">
        <f t="shared" si="19"/>
        <v>313</v>
      </c>
      <c r="S217" t="str">
        <f t="shared" si="20"/>
        <v>31</v>
      </c>
      <c r="T217" t="str">
        <f t="shared" si="21"/>
        <v/>
      </c>
      <c r="U217" t="str">
        <f t="shared" si="22"/>
        <v>3</v>
      </c>
      <c r="AE217" t="s">
        <v>791</v>
      </c>
      <c r="AF217" t="s">
        <v>792</v>
      </c>
      <c r="AG217" t="str">
        <f t="shared" si="23"/>
        <v>A679072</v>
      </c>
      <c r="AH217" t="str">
        <f>IFERROR(VLOOKUP(AG217,[1]AKT!$E$4:$G$350,3,FALSE),"")</f>
        <v>0942</v>
      </c>
    </row>
    <row r="218" spans="1:34">
      <c r="A218" s="130">
        <v>52</v>
      </c>
      <c r="B218" s="117" t="s">
        <v>263</v>
      </c>
      <c r="C218" s="130">
        <v>3212</v>
      </c>
      <c r="D218" s="117" t="s">
        <v>264</v>
      </c>
      <c r="E218" s="119" t="s">
        <v>3987</v>
      </c>
      <c r="F218" s="117" t="s">
        <v>3991</v>
      </c>
      <c r="G218" s="117" t="s">
        <v>3850</v>
      </c>
      <c r="H218" s="120"/>
      <c r="I218" s="120">
        <v>286</v>
      </c>
      <c r="J218" s="120">
        <v>286</v>
      </c>
      <c r="K218" s="118"/>
      <c r="L218" s="121"/>
      <c r="M218" s="121"/>
      <c r="N218" s="118"/>
      <c r="O218" s="122"/>
      <c r="P218" s="123"/>
      <c r="Q218" t="e">
        <f>IF(C218="","",'[1]OPĆI DIO'!#REF!)</f>
        <v>#REF!</v>
      </c>
      <c r="R218" t="str">
        <f t="shared" si="19"/>
        <v>321</v>
      </c>
      <c r="S218" t="str">
        <f t="shared" si="20"/>
        <v>32</v>
      </c>
      <c r="T218" t="str">
        <f t="shared" si="21"/>
        <v/>
      </c>
      <c r="U218" t="str">
        <f t="shared" si="22"/>
        <v>3</v>
      </c>
      <c r="AE218" t="s">
        <v>793</v>
      </c>
      <c r="AF218" t="s">
        <v>794</v>
      </c>
      <c r="AG218" t="str">
        <f t="shared" si="23"/>
        <v>A679072</v>
      </c>
      <c r="AH218" t="str">
        <f>IFERROR(VLOOKUP(AG218,[1]AKT!$E$4:$G$350,3,FALSE),"")</f>
        <v>0942</v>
      </c>
    </row>
    <row r="219" spans="1:34">
      <c r="A219" s="130">
        <v>52</v>
      </c>
      <c r="B219" s="117" t="s">
        <v>263</v>
      </c>
      <c r="C219" s="130">
        <v>3211</v>
      </c>
      <c r="D219" s="117" t="s">
        <v>260</v>
      </c>
      <c r="E219" s="119" t="s">
        <v>3987</v>
      </c>
      <c r="F219" s="117" t="s">
        <v>3991</v>
      </c>
      <c r="G219" s="117" t="s">
        <v>3850</v>
      </c>
      <c r="H219" s="120"/>
      <c r="I219" s="120">
        <v>7310</v>
      </c>
      <c r="J219" s="120">
        <v>7310</v>
      </c>
      <c r="K219" s="118"/>
      <c r="L219" s="121"/>
      <c r="M219" s="121"/>
      <c r="N219" s="118"/>
      <c r="O219" s="122"/>
      <c r="P219" s="123"/>
      <c r="Q219" t="e">
        <f>IF(C219="","",'[1]OPĆI DIO'!#REF!)</f>
        <v>#REF!</v>
      </c>
      <c r="R219" t="str">
        <f t="shared" si="19"/>
        <v>321</v>
      </c>
      <c r="S219" t="str">
        <f t="shared" si="20"/>
        <v>32</v>
      </c>
      <c r="T219" t="str">
        <f t="shared" si="21"/>
        <v/>
      </c>
      <c r="U219" t="str">
        <f t="shared" si="22"/>
        <v>3</v>
      </c>
      <c r="AE219" t="s">
        <v>795</v>
      </c>
      <c r="AF219" t="s">
        <v>796</v>
      </c>
      <c r="AG219" t="str">
        <f t="shared" si="23"/>
        <v>A679072</v>
      </c>
      <c r="AH219" t="str">
        <f>IFERROR(VLOOKUP(AG219,[1]AKT!$E$4:$G$350,3,FALSE),"")</f>
        <v>0942</v>
      </c>
    </row>
    <row r="220" spans="1:34">
      <c r="A220" s="130">
        <v>52</v>
      </c>
      <c r="B220" s="117" t="s">
        <v>263</v>
      </c>
      <c r="C220" s="130">
        <v>3213</v>
      </c>
      <c r="D220" s="117" t="s">
        <v>269</v>
      </c>
      <c r="E220" s="119" t="s">
        <v>3987</v>
      </c>
      <c r="F220" s="117" t="s">
        <v>3991</v>
      </c>
      <c r="G220" s="117" t="s">
        <v>3850</v>
      </c>
      <c r="H220" s="120"/>
      <c r="I220" s="120">
        <v>2537</v>
      </c>
      <c r="J220" s="120">
        <v>2537</v>
      </c>
      <c r="K220" s="118"/>
      <c r="L220" s="121"/>
      <c r="M220" s="121"/>
      <c r="N220" s="118"/>
      <c r="O220" s="122"/>
      <c r="P220" s="123"/>
      <c r="Q220" t="e">
        <f>IF(C220="","",'[1]OPĆI DIO'!#REF!)</f>
        <v>#REF!</v>
      </c>
      <c r="R220" t="str">
        <f t="shared" si="19"/>
        <v>321</v>
      </c>
      <c r="S220" t="str">
        <f t="shared" si="20"/>
        <v>32</v>
      </c>
      <c r="T220" t="str">
        <f t="shared" si="21"/>
        <v/>
      </c>
      <c r="U220" t="str">
        <f t="shared" si="22"/>
        <v>3</v>
      </c>
      <c r="AE220" t="s">
        <v>797</v>
      </c>
      <c r="AF220" t="s">
        <v>798</v>
      </c>
      <c r="AG220" t="str">
        <f t="shared" si="23"/>
        <v>A679072</v>
      </c>
      <c r="AH220" t="str">
        <f>IFERROR(VLOOKUP(AG220,[1]AKT!$E$4:$G$350,3,FALSE),"")</f>
        <v>0942</v>
      </c>
    </row>
    <row r="221" spans="1:34">
      <c r="A221" s="130">
        <v>52</v>
      </c>
      <c r="B221" s="117" t="s">
        <v>263</v>
      </c>
      <c r="C221" s="130">
        <v>3221</v>
      </c>
      <c r="D221" s="117" t="s">
        <v>277</v>
      </c>
      <c r="E221" s="119" t="s">
        <v>3987</v>
      </c>
      <c r="F221" s="117" t="s">
        <v>3991</v>
      </c>
      <c r="G221" s="117" t="s">
        <v>3850</v>
      </c>
      <c r="H221" s="120"/>
      <c r="I221" s="120">
        <v>138</v>
      </c>
      <c r="J221" s="120">
        <v>138</v>
      </c>
      <c r="K221" s="118"/>
      <c r="L221" s="121"/>
      <c r="M221" s="121"/>
      <c r="N221" s="118"/>
      <c r="O221" s="122"/>
      <c r="P221" s="123"/>
      <c r="Q221" t="e">
        <f>IF(C221="","",'[1]OPĆI DIO'!#REF!)</f>
        <v>#REF!</v>
      </c>
      <c r="R221" t="str">
        <f t="shared" si="19"/>
        <v>322</v>
      </c>
      <c r="S221" t="str">
        <f t="shared" si="20"/>
        <v>32</v>
      </c>
      <c r="T221" t="str">
        <f t="shared" si="21"/>
        <v/>
      </c>
      <c r="U221" t="str">
        <f t="shared" si="22"/>
        <v>3</v>
      </c>
      <c r="AE221" t="s">
        <v>799</v>
      </c>
      <c r="AF221" t="s">
        <v>800</v>
      </c>
      <c r="AG221" t="str">
        <f t="shared" si="23"/>
        <v>A679072</v>
      </c>
      <c r="AH221" t="str">
        <f>IFERROR(VLOOKUP(AG221,[1]AKT!$E$4:$G$350,3,FALSE),"")</f>
        <v>0942</v>
      </c>
    </row>
    <row r="222" spans="1:34">
      <c r="A222" s="130">
        <v>52</v>
      </c>
      <c r="B222" s="117" t="s">
        <v>263</v>
      </c>
      <c r="C222" s="130">
        <v>3222</v>
      </c>
      <c r="D222" s="117" t="s">
        <v>281</v>
      </c>
      <c r="E222" s="119" t="s">
        <v>3987</v>
      </c>
      <c r="F222" s="117" t="s">
        <v>3991</v>
      </c>
      <c r="G222" s="117" t="s">
        <v>3850</v>
      </c>
      <c r="H222" s="120"/>
      <c r="I222" s="120">
        <v>12274</v>
      </c>
      <c r="J222" s="120">
        <v>12274</v>
      </c>
      <c r="K222" s="118"/>
      <c r="L222" s="121"/>
      <c r="M222" s="121"/>
      <c r="N222" s="118"/>
      <c r="O222" s="122"/>
      <c r="P222" s="123"/>
      <c r="Q222" t="e">
        <f>IF(C222="","",'[1]OPĆI DIO'!#REF!)</f>
        <v>#REF!</v>
      </c>
      <c r="R222" t="str">
        <f t="shared" si="19"/>
        <v>322</v>
      </c>
      <c r="S222" t="str">
        <f t="shared" si="20"/>
        <v>32</v>
      </c>
      <c r="T222" t="str">
        <f t="shared" si="21"/>
        <v/>
      </c>
      <c r="U222" t="str">
        <f t="shared" si="22"/>
        <v>3</v>
      </c>
      <c r="AE222" t="s">
        <v>801</v>
      </c>
      <c r="AF222" t="s">
        <v>802</v>
      </c>
      <c r="AG222" t="str">
        <f t="shared" si="23"/>
        <v>A679072</v>
      </c>
      <c r="AH222" t="str">
        <f>IFERROR(VLOOKUP(AG222,[1]AKT!$E$4:$G$350,3,FALSE),"")</f>
        <v>0942</v>
      </c>
    </row>
    <row r="223" spans="1:34">
      <c r="A223" s="130">
        <v>52</v>
      </c>
      <c r="B223" s="117" t="s">
        <v>263</v>
      </c>
      <c r="C223" s="130">
        <v>3224</v>
      </c>
      <c r="D223" s="117" t="s">
        <v>289</v>
      </c>
      <c r="E223" s="119" t="s">
        <v>3987</v>
      </c>
      <c r="F223" s="117" t="s">
        <v>3991</v>
      </c>
      <c r="G223" s="117" t="s">
        <v>3850</v>
      </c>
      <c r="H223" s="120"/>
      <c r="I223" s="120">
        <v>600</v>
      </c>
      <c r="J223" s="120">
        <v>600</v>
      </c>
      <c r="K223" s="118"/>
      <c r="L223" s="121"/>
      <c r="M223" s="121"/>
      <c r="N223" s="118"/>
      <c r="O223" s="122"/>
      <c r="P223" s="123"/>
      <c r="Q223" t="e">
        <f>IF(C223="","",'[1]OPĆI DIO'!#REF!)</f>
        <v>#REF!</v>
      </c>
      <c r="R223" t="str">
        <f t="shared" si="19"/>
        <v>322</v>
      </c>
      <c r="S223" t="str">
        <f t="shared" si="20"/>
        <v>32</v>
      </c>
      <c r="T223" t="str">
        <f t="shared" si="21"/>
        <v/>
      </c>
      <c r="U223" t="str">
        <f t="shared" si="22"/>
        <v>3</v>
      </c>
      <c r="AE223" t="s">
        <v>803</v>
      </c>
      <c r="AF223" t="s">
        <v>804</v>
      </c>
      <c r="AG223" t="str">
        <f t="shared" si="23"/>
        <v>A679072</v>
      </c>
      <c r="AH223" t="str">
        <f>IFERROR(VLOOKUP(AG223,[1]AKT!$E$4:$G$350,3,FALSE),"")</f>
        <v>0942</v>
      </c>
    </row>
    <row r="224" spans="1:34">
      <c r="A224" s="130">
        <v>52</v>
      </c>
      <c r="B224" s="117" t="s">
        <v>263</v>
      </c>
      <c r="C224" s="130">
        <v>3225</v>
      </c>
      <c r="D224" s="117" t="s">
        <v>3850</v>
      </c>
      <c r="E224" s="119" t="s">
        <v>3987</v>
      </c>
      <c r="F224" s="117" t="s">
        <v>3991</v>
      </c>
      <c r="G224" s="117" t="s">
        <v>3850</v>
      </c>
      <c r="H224" s="120"/>
      <c r="I224" s="120">
        <v>663</v>
      </c>
      <c r="J224" s="120">
        <v>663</v>
      </c>
      <c r="K224" s="118"/>
      <c r="L224" s="121"/>
      <c r="M224" s="121"/>
      <c r="N224" s="118"/>
      <c r="O224" s="122"/>
      <c r="P224" s="123"/>
      <c r="Q224" t="e">
        <f>IF(C224="","",'[1]OPĆI DIO'!#REF!)</f>
        <v>#REF!</v>
      </c>
      <c r="R224" t="str">
        <f t="shared" si="19"/>
        <v>322</v>
      </c>
      <c r="S224" t="str">
        <f t="shared" si="20"/>
        <v>32</v>
      </c>
      <c r="T224" t="str">
        <f t="shared" si="21"/>
        <v/>
      </c>
      <c r="U224" t="str">
        <f t="shared" si="22"/>
        <v>3</v>
      </c>
      <c r="AE224" t="s">
        <v>805</v>
      </c>
      <c r="AF224" t="s">
        <v>806</v>
      </c>
      <c r="AG224" t="str">
        <f t="shared" si="23"/>
        <v>A679072</v>
      </c>
      <c r="AH224" t="str">
        <f>IFERROR(VLOOKUP(AG224,[1]AKT!$E$4:$G$350,3,FALSE),"")</f>
        <v>0942</v>
      </c>
    </row>
    <row r="225" spans="1:34">
      <c r="A225" s="130">
        <v>52</v>
      </c>
      <c r="B225" s="117" t="s">
        <v>263</v>
      </c>
      <c r="C225" s="130">
        <v>3299</v>
      </c>
      <c r="D225" s="117" t="s">
        <v>353</v>
      </c>
      <c r="E225" s="119" t="s">
        <v>239</v>
      </c>
      <c r="F225" s="117" t="s">
        <v>239</v>
      </c>
      <c r="G225" s="117" t="s">
        <v>3850</v>
      </c>
      <c r="H225" s="120">
        <v>79330</v>
      </c>
      <c r="I225" s="120">
        <v>-79330</v>
      </c>
      <c r="J225" s="120">
        <v>0</v>
      </c>
      <c r="K225" s="118"/>
      <c r="L225" s="121"/>
      <c r="M225" s="121"/>
      <c r="N225" s="118"/>
      <c r="O225" s="122"/>
      <c r="P225" s="123"/>
      <c r="Q225" t="e">
        <f>IF(C225="","",'[1]OPĆI DIO'!#REF!)</f>
        <v>#REF!</v>
      </c>
      <c r="R225" t="str">
        <f t="shared" si="19"/>
        <v>329</v>
      </c>
      <c r="S225" t="str">
        <f t="shared" si="20"/>
        <v>32</v>
      </c>
      <c r="T225" t="str">
        <f t="shared" si="21"/>
        <v/>
      </c>
      <c r="U225" t="str">
        <f t="shared" si="22"/>
        <v>3</v>
      </c>
      <c r="AE225" t="s">
        <v>807</v>
      </c>
      <c r="AF225" t="s">
        <v>808</v>
      </c>
      <c r="AG225" t="str">
        <f t="shared" si="23"/>
        <v>A679072</v>
      </c>
      <c r="AH225" t="str">
        <f>IFERROR(VLOOKUP(AG225,[1]AKT!$E$4:$G$350,3,FALSE),"")</f>
        <v>0942</v>
      </c>
    </row>
    <row r="226" spans="1:34">
      <c r="A226" s="130" t="s">
        <v>3986</v>
      </c>
      <c r="B226" s="117" t="s">
        <v>259</v>
      </c>
      <c r="C226" s="130">
        <v>3299</v>
      </c>
      <c r="D226" s="117" t="s">
        <v>353</v>
      </c>
      <c r="E226" s="119" t="s">
        <v>239</v>
      </c>
      <c r="F226" s="117" t="s">
        <v>239</v>
      </c>
      <c r="G226" s="117" t="s">
        <v>3850</v>
      </c>
      <c r="H226" s="120">
        <v>25121</v>
      </c>
      <c r="I226" s="120">
        <v>-25121</v>
      </c>
      <c r="J226" s="120"/>
      <c r="K226" s="118"/>
      <c r="L226" s="121"/>
      <c r="M226" s="121"/>
      <c r="N226" s="118"/>
      <c r="O226" s="122"/>
      <c r="P226" s="123"/>
      <c r="Q226" t="e">
        <f>IF(C226="","",'[1]OPĆI DIO'!#REF!)</f>
        <v>#REF!</v>
      </c>
      <c r="R226" t="str">
        <f t="shared" si="19"/>
        <v>329</v>
      </c>
      <c r="S226" t="str">
        <f t="shared" si="20"/>
        <v>32</v>
      </c>
      <c r="T226" t="str">
        <f t="shared" si="21"/>
        <v/>
      </c>
      <c r="U226" t="str">
        <f t="shared" si="22"/>
        <v>3</v>
      </c>
      <c r="AE226" t="s">
        <v>809</v>
      </c>
      <c r="AF226" t="s">
        <v>810</v>
      </c>
      <c r="AG226" t="str">
        <f t="shared" si="23"/>
        <v>A679072</v>
      </c>
      <c r="AH226" t="str">
        <f>IFERROR(VLOOKUP(AG226,[1]AKT!$E$4:$G$350,3,FALSE),"")</f>
        <v>0942</v>
      </c>
    </row>
    <row r="227" spans="1:34">
      <c r="A227" s="130">
        <v>52</v>
      </c>
      <c r="B227" s="117" t="s">
        <v>263</v>
      </c>
      <c r="C227" s="130">
        <v>3299</v>
      </c>
      <c r="D227" s="117" t="s">
        <v>353</v>
      </c>
      <c r="E227" s="119" t="s">
        <v>267</v>
      </c>
      <c r="F227" s="117" t="s">
        <v>267</v>
      </c>
      <c r="G227" s="117" t="s">
        <v>3840</v>
      </c>
      <c r="H227" s="120">
        <v>20000</v>
      </c>
      <c r="I227" s="120">
        <v>-20000</v>
      </c>
      <c r="J227" s="120"/>
      <c r="K227" s="118"/>
      <c r="L227" s="121"/>
      <c r="M227" s="121"/>
      <c r="N227" s="118"/>
      <c r="O227" s="122"/>
      <c r="P227" s="123"/>
      <c r="Q227" t="e">
        <f>IF(C227="","",'[1]OPĆI DIO'!#REF!)</f>
        <v>#REF!</v>
      </c>
      <c r="R227" t="str">
        <f t="shared" si="19"/>
        <v>329</v>
      </c>
      <c r="S227" t="str">
        <f t="shared" si="20"/>
        <v>32</v>
      </c>
      <c r="T227" t="str">
        <f t="shared" si="21"/>
        <v>94</v>
      </c>
      <c r="U227" t="str">
        <f t="shared" si="22"/>
        <v>3</v>
      </c>
      <c r="AE227" t="s">
        <v>811</v>
      </c>
      <c r="AF227" t="s">
        <v>812</v>
      </c>
      <c r="AG227" t="str">
        <f t="shared" si="23"/>
        <v>A679072</v>
      </c>
      <c r="AH227" t="str">
        <f>IFERROR(VLOOKUP(AG227,[1]AKT!$E$4:$G$350,3,FALSE),"")</f>
        <v>0942</v>
      </c>
    </row>
    <row r="228" spans="1:34">
      <c r="A228" s="130">
        <v>52</v>
      </c>
      <c r="B228" s="117" t="s">
        <v>263</v>
      </c>
      <c r="C228" s="130">
        <v>3213</v>
      </c>
      <c r="D228" s="117" t="s">
        <v>269</v>
      </c>
      <c r="E228" s="119" t="s">
        <v>3987</v>
      </c>
      <c r="F228" s="117" t="s">
        <v>3992</v>
      </c>
      <c r="G228" s="117" t="s">
        <v>3850</v>
      </c>
      <c r="H228" s="120"/>
      <c r="I228" s="120">
        <v>0</v>
      </c>
      <c r="J228" s="120">
        <v>43458</v>
      </c>
      <c r="K228" s="118"/>
      <c r="L228" s="121"/>
      <c r="M228" s="121"/>
      <c r="N228" s="118"/>
      <c r="O228" s="122"/>
      <c r="P228" s="123"/>
      <c r="Q228" t="e">
        <f>IF(C228="","",'[1]OPĆI DIO'!#REF!)</f>
        <v>#REF!</v>
      </c>
      <c r="R228" t="str">
        <f t="shared" si="19"/>
        <v>321</v>
      </c>
      <c r="S228" t="str">
        <f t="shared" si="20"/>
        <v>32</v>
      </c>
      <c r="T228" t="str">
        <f t="shared" si="21"/>
        <v/>
      </c>
      <c r="U228" t="str">
        <f t="shared" si="22"/>
        <v>3</v>
      </c>
      <c r="AE228" t="s">
        <v>813</v>
      </c>
      <c r="AF228" t="s">
        <v>814</v>
      </c>
      <c r="AG228" t="str">
        <f t="shared" si="23"/>
        <v>A679072</v>
      </c>
      <c r="AH228" t="str">
        <f>IFERROR(VLOOKUP(AG228,[1]AKT!$E$4:$G$350,3,FALSE),"")</f>
        <v>0942</v>
      </c>
    </row>
    <row r="229" spans="1:34">
      <c r="A229" s="130">
        <v>52</v>
      </c>
      <c r="B229" s="117" t="s">
        <v>263</v>
      </c>
      <c r="C229" s="130">
        <v>3235</v>
      </c>
      <c r="D229" s="117" t="s">
        <v>315</v>
      </c>
      <c r="E229" s="119" t="s">
        <v>3987</v>
      </c>
      <c r="F229" s="117" t="s">
        <v>3989</v>
      </c>
      <c r="G229" s="117" t="s">
        <v>3850</v>
      </c>
      <c r="H229" s="120"/>
      <c r="I229" s="120">
        <v>0</v>
      </c>
      <c r="J229" s="120">
        <v>4375</v>
      </c>
      <c r="K229" s="118"/>
      <c r="L229" s="121"/>
      <c r="M229" s="121"/>
      <c r="N229" s="118"/>
      <c r="O229" s="122"/>
      <c r="P229" s="123"/>
      <c r="Q229" t="e">
        <f>IF(C229="","",'[1]OPĆI DIO'!#REF!)</f>
        <v>#REF!</v>
      </c>
      <c r="R229" t="str">
        <f t="shared" si="19"/>
        <v>323</v>
      </c>
      <c r="S229" t="str">
        <f t="shared" si="20"/>
        <v>32</v>
      </c>
      <c r="T229" t="str">
        <f t="shared" si="21"/>
        <v/>
      </c>
      <c r="U229" t="str">
        <f t="shared" si="22"/>
        <v>3</v>
      </c>
      <c r="AE229" t="s">
        <v>815</v>
      </c>
      <c r="AF229" t="s">
        <v>816</v>
      </c>
      <c r="AG229" t="str">
        <f t="shared" si="23"/>
        <v>A679072</v>
      </c>
      <c r="AH229" t="str">
        <f>IFERROR(VLOOKUP(AG229,[1]AKT!$E$4:$G$350,3,FALSE),"")</f>
        <v>0942</v>
      </c>
    </row>
    <row r="230" spans="1:34">
      <c r="A230" s="130">
        <v>51</v>
      </c>
      <c r="B230" s="117" t="s">
        <v>259</v>
      </c>
      <c r="C230" s="130">
        <v>3211</v>
      </c>
      <c r="D230" s="117" t="s">
        <v>260</v>
      </c>
      <c r="E230" s="119" t="s">
        <v>292</v>
      </c>
      <c r="F230" s="117" t="s">
        <v>623</v>
      </c>
      <c r="G230" s="117" t="s">
        <v>3840</v>
      </c>
      <c r="H230" s="120">
        <v>3500</v>
      </c>
      <c r="I230" s="120">
        <v>0</v>
      </c>
      <c r="J230" s="120">
        <v>3500</v>
      </c>
      <c r="K230" s="118"/>
      <c r="L230" s="121"/>
      <c r="M230" s="121"/>
      <c r="N230" s="118"/>
      <c r="O230" s="122"/>
      <c r="P230" s="123"/>
      <c r="Q230" t="e">
        <f>IF(C230="","",'[1]OPĆI DIO'!#REF!)</f>
        <v>#REF!</v>
      </c>
      <c r="R230" t="str">
        <f t="shared" si="19"/>
        <v>321</v>
      </c>
      <c r="S230" t="str">
        <f t="shared" si="20"/>
        <v>32</v>
      </c>
      <c r="T230" t="str">
        <f t="shared" si="21"/>
        <v>94</v>
      </c>
      <c r="U230" t="str">
        <f t="shared" si="22"/>
        <v>3</v>
      </c>
      <c r="AE230" t="s">
        <v>817</v>
      </c>
      <c r="AF230" t="s">
        <v>818</v>
      </c>
      <c r="AG230" t="str">
        <f t="shared" si="23"/>
        <v>A679072</v>
      </c>
      <c r="AH230" t="str">
        <f>IFERROR(VLOOKUP(AG230,[1]AKT!$E$4:$G$350,3,FALSE),"")</f>
        <v>0942</v>
      </c>
    </row>
    <row r="231" spans="1:34">
      <c r="A231" s="130">
        <v>51</v>
      </c>
      <c r="B231" s="117" t="s">
        <v>259</v>
      </c>
      <c r="C231" s="130">
        <v>3237</v>
      </c>
      <c r="D231" s="117" t="s">
        <v>321</v>
      </c>
      <c r="E231" s="119" t="s">
        <v>292</v>
      </c>
      <c r="F231" s="117" t="s">
        <v>623</v>
      </c>
      <c r="G231" s="117" t="s">
        <v>3840</v>
      </c>
      <c r="H231" s="120">
        <v>7500</v>
      </c>
      <c r="I231" s="120">
        <v>0</v>
      </c>
      <c r="J231" s="120">
        <v>7500</v>
      </c>
      <c r="K231" s="118"/>
      <c r="L231" s="121"/>
      <c r="M231" s="121"/>
      <c r="N231" s="118"/>
      <c r="O231" s="122"/>
      <c r="P231" s="123"/>
      <c r="Q231" t="e">
        <f>IF(C231="","",'[1]OPĆI DIO'!#REF!)</f>
        <v>#REF!</v>
      </c>
      <c r="R231" t="str">
        <f t="shared" si="19"/>
        <v>323</v>
      </c>
      <c r="S231" t="str">
        <f t="shared" si="20"/>
        <v>32</v>
      </c>
      <c r="T231" t="str">
        <f t="shared" si="21"/>
        <v>94</v>
      </c>
      <c r="U231" t="str">
        <f t="shared" si="22"/>
        <v>3</v>
      </c>
      <c r="AE231" t="s">
        <v>819</v>
      </c>
      <c r="AF231" t="s">
        <v>820</v>
      </c>
      <c r="AG231" t="str">
        <f t="shared" si="23"/>
        <v>A679072</v>
      </c>
      <c r="AH231" t="str">
        <f>IFERROR(VLOOKUP(AG231,[1]AKT!$E$4:$G$350,3,FALSE),"")</f>
        <v>0942</v>
      </c>
    </row>
    <row r="232" spans="1:34">
      <c r="A232" s="130">
        <v>51</v>
      </c>
      <c r="B232" s="117" t="s">
        <v>259</v>
      </c>
      <c r="C232" s="130">
        <v>3241</v>
      </c>
      <c r="D232" s="117" t="s">
        <v>330</v>
      </c>
      <c r="E232" s="119" t="s">
        <v>292</v>
      </c>
      <c r="F232" s="117" t="s">
        <v>623</v>
      </c>
      <c r="G232" s="117" t="s">
        <v>3840</v>
      </c>
      <c r="H232" s="120">
        <v>9000</v>
      </c>
      <c r="I232" s="120">
        <v>0</v>
      </c>
      <c r="J232" s="120">
        <v>9000</v>
      </c>
      <c r="K232" s="118"/>
      <c r="L232" s="121"/>
      <c r="M232" s="121"/>
      <c r="N232" s="118"/>
      <c r="O232" s="122"/>
      <c r="P232" s="123"/>
      <c r="Q232" t="e">
        <f>IF(C232="","",'[1]OPĆI DIO'!#REF!)</f>
        <v>#REF!</v>
      </c>
      <c r="R232" t="str">
        <f t="shared" si="19"/>
        <v>324</v>
      </c>
      <c r="S232" t="str">
        <f t="shared" si="20"/>
        <v>32</v>
      </c>
      <c r="T232" t="str">
        <f t="shared" si="21"/>
        <v>94</v>
      </c>
      <c r="U232" t="str">
        <f t="shared" si="22"/>
        <v>3</v>
      </c>
      <c r="AE232" t="s">
        <v>821</v>
      </c>
      <c r="AF232" t="s">
        <v>822</v>
      </c>
      <c r="AG232" t="str">
        <f t="shared" si="23"/>
        <v>A679072</v>
      </c>
      <c r="AH232" t="str">
        <f>IFERROR(VLOOKUP(AG232,[1]AKT!$E$4:$G$350,3,FALSE),"")</f>
        <v>0942</v>
      </c>
    </row>
    <row r="233" spans="1:34">
      <c r="A233" s="130">
        <v>52</v>
      </c>
      <c r="B233" s="117" t="s">
        <v>263</v>
      </c>
      <c r="C233" s="130">
        <v>3213</v>
      </c>
      <c r="D233" s="117" t="s">
        <v>269</v>
      </c>
      <c r="E233" s="119" t="s">
        <v>304</v>
      </c>
      <c r="F233" s="117" t="s">
        <v>524</v>
      </c>
      <c r="G233" s="117" t="s">
        <v>3840</v>
      </c>
      <c r="H233" s="120">
        <v>1000</v>
      </c>
      <c r="I233" s="120">
        <v>0</v>
      </c>
      <c r="J233" s="120">
        <v>1000</v>
      </c>
      <c r="K233" s="118"/>
      <c r="L233" s="121"/>
      <c r="M233" s="121"/>
      <c r="N233" s="118"/>
      <c r="O233" s="122"/>
      <c r="P233" s="123"/>
      <c r="Q233" t="e">
        <f>IF(C233="","",'[1]OPĆI DIO'!#REF!)</f>
        <v>#REF!</v>
      </c>
      <c r="R233" t="str">
        <f t="shared" si="19"/>
        <v>321</v>
      </c>
      <c r="S233" t="str">
        <f t="shared" si="20"/>
        <v>32</v>
      </c>
      <c r="T233" t="str">
        <f t="shared" si="21"/>
        <v>94</v>
      </c>
      <c r="U233" t="str">
        <f t="shared" si="22"/>
        <v>3</v>
      </c>
      <c r="AE233" t="s">
        <v>823</v>
      </c>
      <c r="AF233" t="s">
        <v>824</v>
      </c>
      <c r="AG233" t="str">
        <f t="shared" si="23"/>
        <v>A679072</v>
      </c>
      <c r="AH233" t="str">
        <f>IFERROR(VLOOKUP(AG233,[1]AKT!$E$4:$G$350,3,FALSE),"")</f>
        <v>0942</v>
      </c>
    </row>
    <row r="234" spans="1:34">
      <c r="A234" s="130">
        <v>52</v>
      </c>
      <c r="B234" s="117" t="s">
        <v>263</v>
      </c>
      <c r="C234" s="130">
        <v>3211</v>
      </c>
      <c r="D234" s="117" t="s">
        <v>260</v>
      </c>
      <c r="E234" s="119" t="s">
        <v>304</v>
      </c>
      <c r="F234" s="117" t="s">
        <v>524</v>
      </c>
      <c r="G234" s="117" t="s">
        <v>3840</v>
      </c>
      <c r="H234" s="120">
        <v>2000</v>
      </c>
      <c r="I234" s="120">
        <v>0</v>
      </c>
      <c r="J234" s="120">
        <v>2000</v>
      </c>
      <c r="K234" s="118"/>
      <c r="L234" s="121"/>
      <c r="M234" s="121"/>
      <c r="N234" s="118"/>
      <c r="O234" s="122"/>
      <c r="P234" s="123"/>
      <c r="Q234" t="e">
        <f>IF(C234="","",'[1]OPĆI DIO'!#REF!)</f>
        <v>#REF!</v>
      </c>
      <c r="R234" t="str">
        <f t="shared" si="19"/>
        <v>321</v>
      </c>
      <c r="S234" t="str">
        <f t="shared" si="20"/>
        <v>32</v>
      </c>
      <c r="T234" t="str">
        <f t="shared" si="21"/>
        <v>94</v>
      </c>
      <c r="U234" t="str">
        <f t="shared" si="22"/>
        <v>3</v>
      </c>
      <c r="AE234" t="s">
        <v>825</v>
      </c>
      <c r="AF234" t="s">
        <v>826</v>
      </c>
      <c r="AG234" t="str">
        <f t="shared" si="23"/>
        <v>A679072</v>
      </c>
      <c r="AH234" t="str">
        <f>IFERROR(VLOOKUP(AG234,[1]AKT!$E$4:$G$350,3,FALSE),"")</f>
        <v>0942</v>
      </c>
    </row>
    <row r="235" spans="1:34">
      <c r="A235" s="130">
        <v>52</v>
      </c>
      <c r="B235" s="117" t="s">
        <v>263</v>
      </c>
      <c r="C235" s="130">
        <v>3221</v>
      </c>
      <c r="D235" s="117" t="s">
        <v>277</v>
      </c>
      <c r="E235" s="119" t="s">
        <v>304</v>
      </c>
      <c r="F235" s="117" t="s">
        <v>524</v>
      </c>
      <c r="G235" s="117" t="s">
        <v>3840</v>
      </c>
      <c r="H235" s="120">
        <v>6000</v>
      </c>
      <c r="I235" s="120">
        <v>0</v>
      </c>
      <c r="J235" s="120">
        <v>6000</v>
      </c>
      <c r="K235" s="118"/>
      <c r="L235" s="121"/>
      <c r="M235" s="121"/>
      <c r="N235" s="118"/>
      <c r="O235" s="122"/>
      <c r="P235" s="123"/>
      <c r="Q235" t="e">
        <f>IF(C235="","",'[1]OPĆI DIO'!#REF!)</f>
        <v>#REF!</v>
      </c>
      <c r="R235" t="str">
        <f t="shared" si="19"/>
        <v>322</v>
      </c>
      <c r="S235" t="str">
        <f t="shared" si="20"/>
        <v>32</v>
      </c>
      <c r="T235" t="str">
        <f t="shared" si="21"/>
        <v>94</v>
      </c>
      <c r="U235" t="str">
        <f t="shared" si="22"/>
        <v>3</v>
      </c>
      <c r="AE235" t="s">
        <v>827</v>
      </c>
      <c r="AF235" t="s">
        <v>828</v>
      </c>
      <c r="AG235" t="str">
        <f t="shared" si="23"/>
        <v>A679072</v>
      </c>
      <c r="AH235" t="str">
        <f>IFERROR(VLOOKUP(AG235,[1]AKT!$E$4:$G$350,3,FALSE),"")</f>
        <v>0942</v>
      </c>
    </row>
    <row r="236" spans="1:34">
      <c r="A236" s="130">
        <v>52</v>
      </c>
      <c r="B236" s="117" t="s">
        <v>263</v>
      </c>
      <c r="C236" s="130">
        <v>4224</v>
      </c>
      <c r="D236" s="117" t="s">
        <v>523</v>
      </c>
      <c r="E236" s="119" t="s">
        <v>304</v>
      </c>
      <c r="F236" s="117" t="s">
        <v>524</v>
      </c>
      <c r="G236" s="117" t="s">
        <v>3840</v>
      </c>
      <c r="H236" s="120">
        <v>10000</v>
      </c>
      <c r="I236" s="120">
        <v>0</v>
      </c>
      <c r="J236" s="120">
        <v>10000</v>
      </c>
      <c r="K236" s="118"/>
      <c r="L236" s="121"/>
      <c r="M236" s="121"/>
      <c r="N236" s="118"/>
      <c r="O236" s="122"/>
      <c r="P236" s="123"/>
      <c r="Q236" t="e">
        <f>IF(C236="","",'[1]OPĆI DIO'!#REF!)</f>
        <v>#REF!</v>
      </c>
      <c r="R236" t="str">
        <f t="shared" si="19"/>
        <v>422</v>
      </c>
      <c r="S236" t="str">
        <f t="shared" si="20"/>
        <v>42</v>
      </c>
      <c r="T236" t="str">
        <f t="shared" si="21"/>
        <v>94</v>
      </c>
      <c r="U236" t="str">
        <f t="shared" si="22"/>
        <v>4</v>
      </c>
      <c r="AE236" t="s">
        <v>829</v>
      </c>
      <c r="AF236" t="s">
        <v>775</v>
      </c>
      <c r="AG236" t="str">
        <f t="shared" si="23"/>
        <v>A679072</v>
      </c>
      <c r="AH236" t="str">
        <f>IFERROR(VLOOKUP(AG236,[1]AKT!$E$4:$G$350,3,FALSE),"")</f>
        <v>0942</v>
      </c>
    </row>
    <row r="237" spans="1:34">
      <c r="A237" s="130">
        <v>61</v>
      </c>
      <c r="B237" s="117" t="s">
        <v>3850</v>
      </c>
      <c r="C237" s="130">
        <v>3111</v>
      </c>
      <c r="D237" s="117" t="s">
        <v>241</v>
      </c>
      <c r="E237" s="119" t="s">
        <v>239</v>
      </c>
      <c r="F237" s="117" t="s">
        <v>239</v>
      </c>
      <c r="G237" s="117" t="s">
        <v>239</v>
      </c>
      <c r="H237" s="120">
        <v>0</v>
      </c>
      <c r="I237" s="120">
        <v>20210</v>
      </c>
      <c r="J237" s="120">
        <v>20210</v>
      </c>
      <c r="K237" s="118" t="s">
        <v>3993</v>
      </c>
      <c r="L237" s="121" t="s">
        <v>3994</v>
      </c>
      <c r="M237" s="121" t="s">
        <v>3907</v>
      </c>
      <c r="N237" s="118" t="s">
        <v>3995</v>
      </c>
      <c r="O237" s="122" t="s">
        <v>3996</v>
      </c>
      <c r="P237" s="123"/>
      <c r="Q237" t="e">
        <f>IF(C237="","",'[1]OPĆI DIO'!#REF!)</f>
        <v>#REF!</v>
      </c>
      <c r="R237" t="str">
        <f t="shared" si="19"/>
        <v>311</v>
      </c>
      <c r="S237" t="str">
        <f t="shared" si="20"/>
        <v>31</v>
      </c>
      <c r="T237" t="str">
        <f t="shared" si="21"/>
        <v>OV</v>
      </c>
      <c r="U237" t="str">
        <f t="shared" si="22"/>
        <v>3</v>
      </c>
      <c r="AE237" t="s">
        <v>830</v>
      </c>
      <c r="AF237" t="s">
        <v>831</v>
      </c>
      <c r="AG237" t="str">
        <f t="shared" si="23"/>
        <v>A679072</v>
      </c>
      <c r="AH237" t="str">
        <f>IFERROR(VLOOKUP(AG237,[1]AKT!$E$4:$G$350,3,FALSE),"")</f>
        <v>0942</v>
      </c>
    </row>
    <row r="238" spans="1:34">
      <c r="A238" s="130">
        <v>61</v>
      </c>
      <c r="B238" s="117" t="s">
        <v>3850</v>
      </c>
      <c r="C238" s="130">
        <v>3121</v>
      </c>
      <c r="D238" s="117" t="s">
        <v>252</v>
      </c>
      <c r="E238" s="119" t="s">
        <v>239</v>
      </c>
      <c r="F238" s="117" t="s">
        <v>239</v>
      </c>
      <c r="G238" s="117" t="s">
        <v>239</v>
      </c>
      <c r="H238" s="120">
        <v>0</v>
      </c>
      <c r="I238" s="120">
        <v>1000</v>
      </c>
      <c r="J238" s="120">
        <v>1000</v>
      </c>
      <c r="K238" s="118" t="s">
        <v>3997</v>
      </c>
      <c r="L238" s="121" t="s">
        <v>3994</v>
      </c>
      <c r="M238" s="121" t="s">
        <v>3907</v>
      </c>
      <c r="N238" s="118" t="s">
        <v>3995</v>
      </c>
      <c r="O238" s="122" t="s">
        <v>3996</v>
      </c>
      <c r="P238" s="123"/>
      <c r="Q238" t="e">
        <f>IF(C238="","",'[1]OPĆI DIO'!#REF!)</f>
        <v>#REF!</v>
      </c>
      <c r="R238" t="str">
        <f t="shared" si="19"/>
        <v>312</v>
      </c>
      <c r="S238" t="str">
        <f t="shared" si="20"/>
        <v>31</v>
      </c>
      <c r="T238" t="str">
        <f t="shared" si="21"/>
        <v>OV</v>
      </c>
      <c r="U238" t="str">
        <f t="shared" si="22"/>
        <v>3</v>
      </c>
      <c r="AE238" t="s">
        <v>832</v>
      </c>
      <c r="AF238" t="s">
        <v>833</v>
      </c>
      <c r="AG238" t="str">
        <f t="shared" si="23"/>
        <v>A679072</v>
      </c>
      <c r="AH238" t="str">
        <f>IFERROR(VLOOKUP(AG238,[1]AKT!$E$4:$G$350,3,FALSE),"")</f>
        <v>0942</v>
      </c>
    </row>
    <row r="239" spans="1:34">
      <c r="A239" s="130">
        <v>61</v>
      </c>
      <c r="B239" s="117" t="s">
        <v>3850</v>
      </c>
      <c r="C239" s="130">
        <v>3132</v>
      </c>
      <c r="D239" s="117" t="s">
        <v>256</v>
      </c>
      <c r="E239" s="119" t="s">
        <v>239</v>
      </c>
      <c r="F239" s="117" t="s">
        <v>239</v>
      </c>
      <c r="G239" s="117" t="s">
        <v>239</v>
      </c>
      <c r="H239" s="120">
        <v>0</v>
      </c>
      <c r="I239" s="120">
        <v>3400</v>
      </c>
      <c r="J239" s="120">
        <v>3400</v>
      </c>
      <c r="K239" s="118" t="s">
        <v>3998</v>
      </c>
      <c r="L239" s="121" t="s">
        <v>3994</v>
      </c>
      <c r="M239" s="121" t="s">
        <v>3907</v>
      </c>
      <c r="N239" s="118" t="s">
        <v>3995</v>
      </c>
      <c r="O239" s="122" t="s">
        <v>3996</v>
      </c>
      <c r="P239" s="123"/>
      <c r="Q239" t="e">
        <f>IF(C239="","",'[1]OPĆI DIO'!#REF!)</f>
        <v>#REF!</v>
      </c>
      <c r="R239" t="str">
        <f t="shared" si="19"/>
        <v>313</v>
      </c>
      <c r="S239" t="str">
        <f t="shared" si="20"/>
        <v>31</v>
      </c>
      <c r="T239" t="str">
        <f t="shared" si="21"/>
        <v>OV</v>
      </c>
      <c r="U239" t="str">
        <f t="shared" si="22"/>
        <v>3</v>
      </c>
      <c r="AE239" t="s">
        <v>834</v>
      </c>
      <c r="AF239" t="s">
        <v>835</v>
      </c>
      <c r="AG239" t="str">
        <f t="shared" si="23"/>
        <v>A679072</v>
      </c>
      <c r="AH239" t="str">
        <f>IFERROR(VLOOKUP(AG239,[1]AKT!$E$4:$G$350,3,FALSE),"")</f>
        <v>0942</v>
      </c>
    </row>
    <row r="240" spans="1:34">
      <c r="A240" s="130">
        <v>61</v>
      </c>
      <c r="B240" s="117" t="s">
        <v>3850</v>
      </c>
      <c r="C240" s="130">
        <v>3212</v>
      </c>
      <c r="D240" s="117" t="s">
        <v>264</v>
      </c>
      <c r="E240" s="119" t="s">
        <v>239</v>
      </c>
      <c r="F240" s="117" t="s">
        <v>239</v>
      </c>
      <c r="G240" s="117" t="s">
        <v>239</v>
      </c>
      <c r="H240" s="120">
        <v>0</v>
      </c>
      <c r="I240" s="120">
        <v>310</v>
      </c>
      <c r="J240" s="120">
        <v>310</v>
      </c>
      <c r="K240" s="118" t="s">
        <v>3999</v>
      </c>
      <c r="L240" s="121" t="s">
        <v>3994</v>
      </c>
      <c r="M240" s="121" t="s">
        <v>3907</v>
      </c>
      <c r="N240" s="118" t="s">
        <v>3995</v>
      </c>
      <c r="O240" s="122" t="s">
        <v>3996</v>
      </c>
      <c r="P240" s="123"/>
      <c r="Q240" t="e">
        <f>IF(C240="","",'[1]OPĆI DIO'!#REF!)</f>
        <v>#REF!</v>
      </c>
      <c r="R240" t="str">
        <f t="shared" si="19"/>
        <v>321</v>
      </c>
      <c r="S240" t="str">
        <f t="shared" si="20"/>
        <v>32</v>
      </c>
      <c r="T240" t="str">
        <f t="shared" si="21"/>
        <v>OV</v>
      </c>
      <c r="U240" t="str">
        <f t="shared" si="22"/>
        <v>3</v>
      </c>
      <c r="AE240" t="s">
        <v>836</v>
      </c>
      <c r="AF240" t="s">
        <v>837</v>
      </c>
      <c r="AG240" t="str">
        <f t="shared" si="23"/>
        <v>A679072</v>
      </c>
      <c r="AH240" t="str">
        <f>IFERROR(VLOOKUP(AG240,[1]AKT!$E$4:$G$350,3,FALSE),"")</f>
        <v>0942</v>
      </c>
    </row>
    <row r="241" spans="1:34">
      <c r="A241" s="130">
        <v>61</v>
      </c>
      <c r="B241" s="117" t="s">
        <v>3850</v>
      </c>
      <c r="C241" s="130">
        <v>3221</v>
      </c>
      <c r="D241" s="117" t="s">
        <v>277</v>
      </c>
      <c r="E241" s="119" t="s">
        <v>239</v>
      </c>
      <c r="F241" s="117" t="s">
        <v>239</v>
      </c>
      <c r="G241" s="117" t="s">
        <v>239</v>
      </c>
      <c r="H241" s="120">
        <v>0</v>
      </c>
      <c r="I241" s="120">
        <v>1500</v>
      </c>
      <c r="J241" s="120">
        <v>1500</v>
      </c>
      <c r="K241" s="118" t="s">
        <v>4000</v>
      </c>
      <c r="L241" s="121" t="s">
        <v>3994</v>
      </c>
      <c r="M241" s="121" t="s">
        <v>3907</v>
      </c>
      <c r="N241" s="118" t="s">
        <v>3995</v>
      </c>
      <c r="O241" s="122" t="s">
        <v>3996</v>
      </c>
      <c r="P241" s="123"/>
      <c r="Q241" t="e">
        <f>IF(C241="","",'[1]OPĆI DIO'!#REF!)</f>
        <v>#REF!</v>
      </c>
      <c r="R241" t="str">
        <f t="shared" si="19"/>
        <v>322</v>
      </c>
      <c r="S241" t="str">
        <f t="shared" si="20"/>
        <v>32</v>
      </c>
      <c r="T241" t="str">
        <f t="shared" si="21"/>
        <v>OV</v>
      </c>
      <c r="U241" t="str">
        <f t="shared" si="22"/>
        <v>3</v>
      </c>
      <c r="AE241" t="s">
        <v>838</v>
      </c>
      <c r="AF241" t="s">
        <v>839</v>
      </c>
      <c r="AG241" t="str">
        <f t="shared" si="23"/>
        <v>A679072</v>
      </c>
      <c r="AH241" t="str">
        <f>IFERROR(VLOOKUP(AG241,[1]AKT!$E$4:$G$350,3,FALSE),"")</f>
        <v>0942</v>
      </c>
    </row>
    <row r="242" spans="1:34">
      <c r="A242" s="130">
        <v>61</v>
      </c>
      <c r="B242" s="117" t="s">
        <v>3850</v>
      </c>
      <c r="C242" s="130">
        <v>3225</v>
      </c>
      <c r="D242" s="117" t="s">
        <v>3850</v>
      </c>
      <c r="E242" s="119" t="s">
        <v>239</v>
      </c>
      <c r="F242" s="117" t="s">
        <v>239</v>
      </c>
      <c r="G242" s="117" t="s">
        <v>239</v>
      </c>
      <c r="H242" s="120">
        <v>0</v>
      </c>
      <c r="I242" s="120">
        <v>1000</v>
      </c>
      <c r="J242" s="120">
        <v>1000</v>
      </c>
      <c r="K242" s="118" t="s">
        <v>4001</v>
      </c>
      <c r="L242" s="121" t="s">
        <v>3994</v>
      </c>
      <c r="M242" s="121" t="s">
        <v>3907</v>
      </c>
      <c r="N242" s="118" t="s">
        <v>3995</v>
      </c>
      <c r="O242" s="122" t="s">
        <v>3996</v>
      </c>
      <c r="P242" s="123"/>
      <c r="Q242" t="e">
        <f>IF(C242="","",'[1]OPĆI DIO'!#REF!)</f>
        <v>#REF!</v>
      </c>
      <c r="R242" t="str">
        <f t="shared" si="19"/>
        <v>322</v>
      </c>
      <c r="S242" t="str">
        <f t="shared" si="20"/>
        <v>32</v>
      </c>
      <c r="T242" t="str">
        <f t="shared" si="21"/>
        <v>OV</v>
      </c>
      <c r="U242" t="str">
        <f t="shared" si="22"/>
        <v>3</v>
      </c>
      <c r="AE242" t="s">
        <v>840</v>
      </c>
      <c r="AF242" t="s">
        <v>841</v>
      </c>
      <c r="AG242" t="str">
        <f t="shared" si="23"/>
        <v>A679072</v>
      </c>
      <c r="AH242" t="str">
        <f>IFERROR(VLOOKUP(AG242,[1]AKT!$E$4:$G$350,3,FALSE),"")</f>
        <v>0942</v>
      </c>
    </row>
    <row r="243" spans="1:34">
      <c r="A243" s="130"/>
      <c r="B243" s="117" t="s">
        <v>3850</v>
      </c>
      <c r="C243" s="130"/>
      <c r="D243" s="117" t="s">
        <v>3850</v>
      </c>
      <c r="E243" s="119"/>
      <c r="F243" s="117" t="s">
        <v>3850</v>
      </c>
      <c r="G243" s="117" t="s">
        <v>3850</v>
      </c>
      <c r="H243" s="120"/>
      <c r="I243" s="120">
        <v>0</v>
      </c>
      <c r="J243" s="120">
        <v>0</v>
      </c>
      <c r="K243" s="118"/>
      <c r="L243" s="121"/>
      <c r="M243" s="121"/>
      <c r="N243" s="118"/>
      <c r="O243" s="122"/>
      <c r="P243" s="123"/>
      <c r="Q243" t="str">
        <f>IF(C243="","",'[1]OPĆI DIO'!#REF!)</f>
        <v/>
      </c>
      <c r="R243" t="str">
        <f t="shared" si="19"/>
        <v/>
      </c>
      <c r="S243" t="str">
        <f t="shared" si="20"/>
        <v/>
      </c>
      <c r="T243" t="str">
        <f t="shared" si="21"/>
        <v/>
      </c>
      <c r="U243" t="str">
        <f t="shared" si="22"/>
        <v/>
      </c>
      <c r="AE243" t="s">
        <v>842</v>
      </c>
      <c r="AF243" t="s">
        <v>843</v>
      </c>
      <c r="AG243" t="str">
        <f t="shared" si="23"/>
        <v>A679072</v>
      </c>
      <c r="AH243" t="str">
        <f>IFERROR(VLOOKUP(AG243,[1]AKT!$E$4:$G$350,3,FALSE),"")</f>
        <v>0942</v>
      </c>
    </row>
    <row r="244" spans="1:34">
      <c r="A244" s="130"/>
      <c r="B244" s="117" t="s">
        <v>3850</v>
      </c>
      <c r="C244" s="130"/>
      <c r="D244" s="117" t="s">
        <v>3850</v>
      </c>
      <c r="E244" s="119"/>
      <c r="F244" s="117" t="s">
        <v>3850</v>
      </c>
      <c r="G244" s="117" t="s">
        <v>3850</v>
      </c>
      <c r="H244" s="120"/>
      <c r="I244" s="120">
        <v>0</v>
      </c>
      <c r="J244" s="120">
        <v>0</v>
      </c>
      <c r="K244" s="118"/>
      <c r="L244" s="121"/>
      <c r="M244" s="121"/>
      <c r="N244" s="118"/>
      <c r="O244" s="122"/>
      <c r="P244" s="123"/>
      <c r="Q244" t="str">
        <f>IF(C244="","",'[1]OPĆI DIO'!#REF!)</f>
        <v/>
      </c>
      <c r="R244" t="str">
        <f t="shared" si="19"/>
        <v/>
      </c>
      <c r="S244" t="str">
        <f t="shared" si="20"/>
        <v/>
      </c>
      <c r="T244" t="str">
        <f t="shared" si="21"/>
        <v/>
      </c>
      <c r="U244" t="str">
        <f t="shared" si="22"/>
        <v/>
      </c>
      <c r="AE244" t="s">
        <v>844</v>
      </c>
      <c r="AF244" t="s">
        <v>845</v>
      </c>
      <c r="AG244" t="str">
        <f t="shared" si="23"/>
        <v>A679072</v>
      </c>
      <c r="AH244" t="str">
        <f>IFERROR(VLOOKUP(AG244,[1]AKT!$E$4:$G$350,3,FALSE),"")</f>
        <v>0942</v>
      </c>
    </row>
    <row r="245" spans="1:34">
      <c r="A245" s="130"/>
      <c r="B245" s="117" t="s">
        <v>3850</v>
      </c>
      <c r="C245" s="130"/>
      <c r="D245" s="117" t="s">
        <v>3850</v>
      </c>
      <c r="E245" s="119"/>
      <c r="F245" s="117" t="s">
        <v>3850</v>
      </c>
      <c r="G245" s="117" t="s">
        <v>3850</v>
      </c>
      <c r="H245" s="120"/>
      <c r="I245" s="120">
        <v>0</v>
      </c>
      <c r="J245" s="120">
        <v>0</v>
      </c>
      <c r="K245" s="118"/>
      <c r="L245" s="121"/>
      <c r="M245" s="121"/>
      <c r="N245" s="118"/>
      <c r="O245" s="122"/>
      <c r="P245" s="123"/>
      <c r="Q245" t="str">
        <f>IF(C245="","",'[1]OPĆI DIO'!#REF!)</f>
        <v/>
      </c>
      <c r="R245" t="str">
        <f t="shared" si="19"/>
        <v/>
      </c>
      <c r="S245" t="str">
        <f t="shared" si="20"/>
        <v/>
      </c>
      <c r="T245" t="str">
        <f t="shared" si="21"/>
        <v/>
      </c>
      <c r="U245" t="str">
        <f t="shared" si="22"/>
        <v/>
      </c>
      <c r="AE245" t="s">
        <v>846</v>
      </c>
      <c r="AF245" t="s">
        <v>847</v>
      </c>
      <c r="AG245" t="str">
        <f t="shared" si="23"/>
        <v>A679072</v>
      </c>
      <c r="AH245" t="str">
        <f>IFERROR(VLOOKUP(AG245,[1]AKT!$E$4:$G$350,3,FALSE),"")</f>
        <v>0942</v>
      </c>
    </row>
    <row r="246" spans="1:34">
      <c r="A246" s="130"/>
      <c r="B246" s="117" t="s">
        <v>3850</v>
      </c>
      <c r="C246" s="130"/>
      <c r="D246" s="117" t="s">
        <v>3850</v>
      </c>
      <c r="E246" s="119"/>
      <c r="F246" s="117" t="s">
        <v>3850</v>
      </c>
      <c r="G246" s="117" t="s">
        <v>3850</v>
      </c>
      <c r="H246" s="120"/>
      <c r="I246" s="120">
        <v>0</v>
      </c>
      <c r="J246" s="120">
        <v>0</v>
      </c>
      <c r="K246" s="118"/>
      <c r="L246" s="121"/>
      <c r="M246" s="121"/>
      <c r="N246" s="118"/>
      <c r="O246" s="122"/>
      <c r="P246" s="123"/>
      <c r="Q246" t="str">
        <f>IF(C246="","",'[1]OPĆI DIO'!#REF!)</f>
        <v/>
      </c>
      <c r="R246" t="str">
        <f t="shared" si="19"/>
        <v/>
      </c>
      <c r="S246" t="str">
        <f t="shared" si="20"/>
        <v/>
      </c>
      <c r="T246" t="str">
        <f t="shared" si="21"/>
        <v/>
      </c>
      <c r="U246" t="str">
        <f t="shared" si="22"/>
        <v/>
      </c>
      <c r="AE246" t="s">
        <v>848</v>
      </c>
      <c r="AF246" t="s">
        <v>849</v>
      </c>
      <c r="AG246" t="str">
        <f t="shared" si="23"/>
        <v>A679072</v>
      </c>
      <c r="AH246" t="str">
        <f>IFERROR(VLOOKUP(AG246,[1]AKT!$E$4:$G$350,3,FALSE),"")</f>
        <v>0942</v>
      </c>
    </row>
    <row r="247" spans="1:34">
      <c r="A247" s="130"/>
      <c r="B247" s="117" t="s">
        <v>3850</v>
      </c>
      <c r="C247" s="130"/>
      <c r="D247" s="117" t="s">
        <v>3850</v>
      </c>
      <c r="E247" s="119"/>
      <c r="F247" s="117" t="s">
        <v>3850</v>
      </c>
      <c r="G247" s="117" t="s">
        <v>3850</v>
      </c>
      <c r="H247" s="120"/>
      <c r="I247" s="120">
        <v>0</v>
      </c>
      <c r="J247" s="120">
        <v>0</v>
      </c>
      <c r="K247" s="118"/>
      <c r="L247" s="121"/>
      <c r="M247" s="121"/>
      <c r="N247" s="118"/>
      <c r="O247" s="122"/>
      <c r="P247" s="123"/>
      <c r="Q247" t="str">
        <f>IF(C247="","",'[1]OPĆI DIO'!#REF!)</f>
        <v/>
      </c>
      <c r="R247" t="str">
        <f t="shared" si="19"/>
        <v/>
      </c>
      <c r="S247" t="str">
        <f t="shared" si="20"/>
        <v/>
      </c>
      <c r="T247" t="str">
        <f t="shared" si="21"/>
        <v/>
      </c>
      <c r="U247" t="str">
        <f t="shared" si="22"/>
        <v/>
      </c>
      <c r="AE247" t="s">
        <v>850</v>
      </c>
      <c r="AF247" t="s">
        <v>851</v>
      </c>
      <c r="AG247" t="str">
        <f t="shared" si="23"/>
        <v>A679072</v>
      </c>
      <c r="AH247" t="str">
        <f>IFERROR(VLOOKUP(AG247,[1]AKT!$E$4:$G$350,3,FALSE),"")</f>
        <v>0942</v>
      </c>
    </row>
    <row r="248" spans="1:34">
      <c r="A248" s="130"/>
      <c r="B248" s="117" t="s">
        <v>3850</v>
      </c>
      <c r="C248" s="130"/>
      <c r="D248" s="117" t="s">
        <v>3850</v>
      </c>
      <c r="E248" s="119"/>
      <c r="F248" s="117" t="s">
        <v>3850</v>
      </c>
      <c r="G248" s="117" t="s">
        <v>3850</v>
      </c>
      <c r="H248" s="120"/>
      <c r="I248" s="120">
        <v>0</v>
      </c>
      <c r="J248" s="120">
        <v>0</v>
      </c>
      <c r="K248" s="118"/>
      <c r="L248" s="121"/>
      <c r="M248" s="121"/>
      <c r="N248" s="118"/>
      <c r="O248" s="122"/>
      <c r="P248" s="123"/>
      <c r="Q248" t="str">
        <f>IF(C248="","",'[1]OPĆI DIO'!#REF!)</f>
        <v/>
      </c>
      <c r="R248" t="str">
        <f t="shared" si="19"/>
        <v/>
      </c>
      <c r="S248" t="str">
        <f t="shared" si="20"/>
        <v/>
      </c>
      <c r="T248" t="str">
        <f t="shared" si="21"/>
        <v/>
      </c>
      <c r="U248" t="str">
        <f t="shared" si="22"/>
        <v/>
      </c>
      <c r="AE248" t="s">
        <v>852</v>
      </c>
      <c r="AF248" t="s">
        <v>853</v>
      </c>
      <c r="AG248" t="str">
        <f t="shared" si="23"/>
        <v>A679072</v>
      </c>
      <c r="AH248" t="str">
        <f>IFERROR(VLOOKUP(AG248,[1]AKT!$E$4:$G$350,3,FALSE),"")</f>
        <v>0942</v>
      </c>
    </row>
    <row r="249" spans="1:34">
      <c r="A249" s="130"/>
      <c r="B249" s="117" t="str">
        <f t="shared" ref="B249:B258" si="24">IFERROR(VLOOKUP(A249,$V$6:$W$22,2,FALSE),"")</f>
        <v/>
      </c>
      <c r="C249" s="130"/>
      <c r="D249" s="117" t="str">
        <f t="shared" ref="D249:D258" si="25">IFERROR(VLOOKUP(C249,$Y$5:$AA$128,2,FALSE),"")</f>
        <v/>
      </c>
      <c r="E249" s="119"/>
      <c r="F249" s="117" t="str">
        <f t="shared" ref="F249:F258" si="26">IFERROR(VLOOKUP(E249,$AE$6:$AF$1762,2,FALSE),"")</f>
        <v/>
      </c>
      <c r="G249" s="117" t="str">
        <f t="shared" ref="G249:G258" si="27">IFERROR(VLOOKUP(E249,$AE$6:$AH$1762,4,FALSE),"")</f>
        <v/>
      </c>
      <c r="H249" s="120"/>
      <c r="I249" s="120">
        <v>0</v>
      </c>
      <c r="J249" s="120">
        <f t="shared" ref="J249:J259" si="28">+H249+I249</f>
        <v>0</v>
      </c>
      <c r="K249" s="118"/>
      <c r="L249" s="121"/>
      <c r="M249" s="121"/>
      <c r="N249" s="118"/>
      <c r="O249" s="122"/>
      <c r="P249" s="123"/>
      <c r="Q249" t="str">
        <f>IF(C249="","",'[1]OPĆI DIO'!#REF!)</f>
        <v/>
      </c>
      <c r="R249" t="str">
        <f t="shared" si="19"/>
        <v/>
      </c>
      <c r="S249" t="str">
        <f t="shared" si="20"/>
        <v/>
      </c>
      <c r="T249" t="str">
        <f t="shared" si="21"/>
        <v/>
      </c>
      <c r="U249" t="str">
        <f t="shared" si="22"/>
        <v/>
      </c>
      <c r="AE249" t="s">
        <v>854</v>
      </c>
      <c r="AF249" t="s">
        <v>855</v>
      </c>
      <c r="AG249" t="str">
        <f t="shared" si="23"/>
        <v>A679072</v>
      </c>
      <c r="AH249" t="str">
        <f>IFERROR(VLOOKUP(AG249,[1]AKT!$E$4:$G$350,3,FALSE),"")</f>
        <v>0942</v>
      </c>
    </row>
    <row r="250" spans="1:34">
      <c r="A250" s="130"/>
      <c r="B250" s="117" t="str">
        <f t="shared" si="24"/>
        <v/>
      </c>
      <c r="C250" s="130"/>
      <c r="D250" s="117" t="str">
        <f t="shared" si="25"/>
        <v/>
      </c>
      <c r="E250" s="119"/>
      <c r="F250" s="117" t="str">
        <f t="shared" si="26"/>
        <v/>
      </c>
      <c r="G250" s="117" t="str">
        <f t="shared" si="27"/>
        <v/>
      </c>
      <c r="H250" s="120"/>
      <c r="I250" s="120">
        <v>0</v>
      </c>
      <c r="J250" s="120">
        <f t="shared" si="28"/>
        <v>0</v>
      </c>
      <c r="K250" s="118"/>
      <c r="L250" s="121"/>
      <c r="M250" s="121"/>
      <c r="N250" s="118"/>
      <c r="O250" s="122"/>
      <c r="P250" s="123"/>
      <c r="Q250" t="str">
        <f>IF(C250="","",'[1]OPĆI DIO'!#REF!)</f>
        <v/>
      </c>
      <c r="R250" t="str">
        <f t="shared" si="19"/>
        <v/>
      </c>
      <c r="S250" t="str">
        <f t="shared" si="20"/>
        <v/>
      </c>
      <c r="T250" t="str">
        <f t="shared" si="21"/>
        <v/>
      </c>
      <c r="U250" t="str">
        <f t="shared" si="22"/>
        <v/>
      </c>
      <c r="AE250" t="s">
        <v>856</v>
      </c>
      <c r="AF250" t="s">
        <v>857</v>
      </c>
      <c r="AG250" t="str">
        <f t="shared" si="23"/>
        <v>A679072</v>
      </c>
      <c r="AH250" t="str">
        <f>IFERROR(VLOOKUP(AG250,[1]AKT!$E$4:$G$350,3,FALSE),"")</f>
        <v>0942</v>
      </c>
    </row>
    <row r="251" spans="1:34">
      <c r="A251" s="130"/>
      <c r="B251" s="117" t="str">
        <f t="shared" si="24"/>
        <v/>
      </c>
      <c r="C251" s="130"/>
      <c r="D251" s="117" t="str">
        <f t="shared" si="25"/>
        <v/>
      </c>
      <c r="E251" s="119"/>
      <c r="F251" s="117" t="str">
        <f t="shared" si="26"/>
        <v/>
      </c>
      <c r="G251" s="117" t="str">
        <f t="shared" si="27"/>
        <v/>
      </c>
      <c r="H251" s="120"/>
      <c r="I251" s="120">
        <v>0</v>
      </c>
      <c r="J251" s="120">
        <f t="shared" si="28"/>
        <v>0</v>
      </c>
      <c r="K251" s="118"/>
      <c r="L251" s="121"/>
      <c r="M251" s="121"/>
      <c r="N251" s="118"/>
      <c r="O251" s="122"/>
      <c r="P251" s="123"/>
      <c r="Q251" t="str">
        <f>IF(C251="","",'[1]OPĆI DIO'!#REF!)</f>
        <v/>
      </c>
      <c r="R251" t="str">
        <f t="shared" si="19"/>
        <v/>
      </c>
      <c r="S251" t="str">
        <f t="shared" si="20"/>
        <v/>
      </c>
      <c r="T251" t="str">
        <f t="shared" si="21"/>
        <v/>
      </c>
      <c r="U251" t="str">
        <f t="shared" si="22"/>
        <v/>
      </c>
      <c r="AE251" t="s">
        <v>858</v>
      </c>
      <c r="AF251" t="s">
        <v>859</v>
      </c>
      <c r="AG251" t="str">
        <f t="shared" si="23"/>
        <v>A679072</v>
      </c>
      <c r="AH251" t="str">
        <f>IFERROR(VLOOKUP(AG251,[1]AKT!$E$4:$G$350,3,FALSE),"")</f>
        <v>0942</v>
      </c>
    </row>
    <row r="252" spans="1:34">
      <c r="A252" s="130"/>
      <c r="B252" s="117" t="str">
        <f t="shared" si="24"/>
        <v/>
      </c>
      <c r="C252" s="130"/>
      <c r="D252" s="117" t="str">
        <f t="shared" si="25"/>
        <v/>
      </c>
      <c r="E252" s="119"/>
      <c r="F252" s="117" t="str">
        <f t="shared" si="26"/>
        <v/>
      </c>
      <c r="G252" s="117" t="str">
        <f t="shared" si="27"/>
        <v/>
      </c>
      <c r="H252" s="120"/>
      <c r="I252" s="120">
        <v>0</v>
      </c>
      <c r="J252" s="120">
        <f t="shared" si="28"/>
        <v>0</v>
      </c>
      <c r="K252" s="118"/>
      <c r="L252" s="121"/>
      <c r="M252" s="121"/>
      <c r="N252" s="118"/>
      <c r="O252" s="122"/>
      <c r="P252" s="123"/>
      <c r="Q252" t="str">
        <f>IF(C252="","",'[1]OPĆI DIO'!#REF!)</f>
        <v/>
      </c>
      <c r="R252" t="str">
        <f t="shared" si="19"/>
        <v/>
      </c>
      <c r="S252" t="str">
        <f t="shared" si="20"/>
        <v/>
      </c>
      <c r="T252" t="str">
        <f t="shared" si="21"/>
        <v/>
      </c>
      <c r="U252" t="str">
        <f t="shared" si="22"/>
        <v/>
      </c>
      <c r="AE252" t="s">
        <v>860</v>
      </c>
      <c r="AF252" t="s">
        <v>861</v>
      </c>
      <c r="AG252" t="str">
        <f t="shared" si="23"/>
        <v>A679072</v>
      </c>
      <c r="AH252" t="str">
        <f>IFERROR(VLOOKUP(AG252,[1]AKT!$E$4:$G$350,3,FALSE),"")</f>
        <v>0942</v>
      </c>
    </row>
    <row r="253" spans="1:34">
      <c r="A253" s="130"/>
      <c r="B253" s="117" t="str">
        <f t="shared" si="24"/>
        <v/>
      </c>
      <c r="C253" s="130"/>
      <c r="D253" s="117" t="str">
        <f t="shared" si="25"/>
        <v/>
      </c>
      <c r="E253" s="119"/>
      <c r="F253" s="117" t="str">
        <f t="shared" si="26"/>
        <v/>
      </c>
      <c r="G253" s="117" t="str">
        <f t="shared" si="27"/>
        <v/>
      </c>
      <c r="H253" s="120"/>
      <c r="I253" s="120">
        <v>0</v>
      </c>
      <c r="J253" s="120">
        <f t="shared" si="28"/>
        <v>0</v>
      </c>
      <c r="K253" s="118"/>
      <c r="L253" s="121"/>
      <c r="M253" s="121"/>
      <c r="N253" s="118"/>
      <c r="O253" s="122"/>
      <c r="P253" s="123"/>
      <c r="Q253" t="str">
        <f>IF(C253="","",'[1]OPĆI DIO'!#REF!)</f>
        <v/>
      </c>
      <c r="R253" t="str">
        <f t="shared" si="19"/>
        <v/>
      </c>
      <c r="S253" t="str">
        <f t="shared" si="20"/>
        <v/>
      </c>
      <c r="T253" t="str">
        <f t="shared" si="21"/>
        <v/>
      </c>
      <c r="U253" t="str">
        <f t="shared" si="22"/>
        <v/>
      </c>
      <c r="AE253" t="s">
        <v>862</v>
      </c>
      <c r="AF253" t="s">
        <v>863</v>
      </c>
      <c r="AG253" t="str">
        <f t="shared" si="23"/>
        <v>A679072</v>
      </c>
      <c r="AH253" t="str">
        <f>IFERROR(VLOOKUP(AG253,[1]AKT!$E$4:$G$350,3,FALSE),"")</f>
        <v>0942</v>
      </c>
    </row>
    <row r="254" spans="1:34">
      <c r="A254" s="130"/>
      <c r="B254" s="117" t="str">
        <f t="shared" si="24"/>
        <v/>
      </c>
      <c r="C254" s="130"/>
      <c r="D254" s="117" t="str">
        <f t="shared" si="25"/>
        <v/>
      </c>
      <c r="E254" s="119"/>
      <c r="F254" s="117" t="str">
        <f t="shared" si="26"/>
        <v/>
      </c>
      <c r="G254" s="117" t="str">
        <f t="shared" si="27"/>
        <v/>
      </c>
      <c r="H254" s="120"/>
      <c r="I254" s="120">
        <v>0</v>
      </c>
      <c r="J254" s="120">
        <f t="shared" si="28"/>
        <v>0</v>
      </c>
      <c r="K254" s="118"/>
      <c r="L254" s="121"/>
      <c r="M254" s="121"/>
      <c r="N254" s="118"/>
      <c r="O254" s="122"/>
      <c r="P254" s="123"/>
      <c r="Q254" t="str">
        <f>IF(C254="","",'[1]OPĆI DIO'!#REF!)</f>
        <v/>
      </c>
      <c r="R254" t="str">
        <f t="shared" si="19"/>
        <v/>
      </c>
      <c r="S254" t="str">
        <f t="shared" si="20"/>
        <v/>
      </c>
      <c r="T254" t="str">
        <f t="shared" si="21"/>
        <v/>
      </c>
      <c r="U254" t="str">
        <f t="shared" si="22"/>
        <v/>
      </c>
      <c r="AE254" t="s">
        <v>864</v>
      </c>
      <c r="AF254" t="s">
        <v>865</v>
      </c>
      <c r="AG254" t="str">
        <f t="shared" si="23"/>
        <v>A679072</v>
      </c>
      <c r="AH254" t="str">
        <f>IFERROR(VLOOKUP(AG254,[1]AKT!$E$4:$G$350,3,FALSE),"")</f>
        <v>0942</v>
      </c>
    </row>
    <row r="255" spans="1:34">
      <c r="A255" s="130"/>
      <c r="B255" s="117" t="str">
        <f t="shared" si="24"/>
        <v/>
      </c>
      <c r="C255" s="130"/>
      <c r="D255" s="117" t="str">
        <f t="shared" si="25"/>
        <v/>
      </c>
      <c r="E255" s="119"/>
      <c r="F255" s="117" t="str">
        <f t="shared" si="26"/>
        <v/>
      </c>
      <c r="G255" s="117" t="str">
        <f t="shared" si="27"/>
        <v/>
      </c>
      <c r="H255" s="120"/>
      <c r="I255" s="120">
        <v>0</v>
      </c>
      <c r="J255" s="120">
        <f t="shared" si="28"/>
        <v>0</v>
      </c>
      <c r="K255" s="118"/>
      <c r="L255" s="121"/>
      <c r="M255" s="121"/>
      <c r="N255" s="118"/>
      <c r="O255" s="122"/>
      <c r="P255" s="123"/>
      <c r="Q255" t="str">
        <f>IF(C255="","",'[1]OPĆI DIO'!#REF!)</f>
        <v/>
      </c>
      <c r="R255" t="str">
        <f t="shared" si="19"/>
        <v/>
      </c>
      <c r="S255" t="str">
        <f t="shared" si="20"/>
        <v/>
      </c>
      <c r="T255" t="str">
        <f t="shared" si="21"/>
        <v/>
      </c>
      <c r="U255" t="str">
        <f t="shared" si="22"/>
        <v/>
      </c>
      <c r="AE255" t="s">
        <v>866</v>
      </c>
      <c r="AF255" t="s">
        <v>867</v>
      </c>
      <c r="AG255" t="str">
        <f t="shared" si="23"/>
        <v>A679072</v>
      </c>
      <c r="AH255" t="str">
        <f>IFERROR(VLOOKUP(AG255,[1]AKT!$E$4:$G$350,3,FALSE),"")</f>
        <v>0942</v>
      </c>
    </row>
    <row r="256" spans="1:34">
      <c r="A256" s="130"/>
      <c r="B256" s="117" t="str">
        <f t="shared" si="24"/>
        <v/>
      </c>
      <c r="C256" s="130"/>
      <c r="D256" s="117" t="str">
        <f t="shared" si="25"/>
        <v/>
      </c>
      <c r="E256" s="119"/>
      <c r="F256" s="117" t="str">
        <f t="shared" si="26"/>
        <v/>
      </c>
      <c r="G256" s="117" t="str">
        <f t="shared" si="27"/>
        <v/>
      </c>
      <c r="H256" s="120"/>
      <c r="I256" s="120">
        <v>0</v>
      </c>
      <c r="J256" s="120">
        <f t="shared" si="28"/>
        <v>0</v>
      </c>
      <c r="K256" s="118"/>
      <c r="L256" s="121"/>
      <c r="M256" s="121"/>
      <c r="N256" s="118"/>
      <c r="O256" s="122"/>
      <c r="P256" s="123"/>
      <c r="Q256" t="str">
        <f>IF(C256="","",'[1]OPĆI DIO'!#REF!)</f>
        <v/>
      </c>
      <c r="R256" t="str">
        <f t="shared" si="19"/>
        <v/>
      </c>
      <c r="S256" t="str">
        <f t="shared" si="20"/>
        <v/>
      </c>
      <c r="T256" t="str">
        <f t="shared" si="21"/>
        <v/>
      </c>
      <c r="U256" t="str">
        <f t="shared" si="22"/>
        <v/>
      </c>
      <c r="AE256" t="s">
        <v>868</v>
      </c>
      <c r="AF256" t="s">
        <v>869</v>
      </c>
      <c r="AG256" t="str">
        <f t="shared" si="23"/>
        <v>A679072</v>
      </c>
      <c r="AH256" t="str">
        <f>IFERROR(VLOOKUP(AG256,[1]AKT!$E$4:$G$350,3,FALSE),"")</f>
        <v>0942</v>
      </c>
    </row>
    <row r="257" spans="1:34">
      <c r="A257" s="130"/>
      <c r="B257" s="117" t="str">
        <f t="shared" si="24"/>
        <v/>
      </c>
      <c r="C257" s="130"/>
      <c r="D257" s="117" t="str">
        <f t="shared" si="25"/>
        <v/>
      </c>
      <c r="E257" s="119"/>
      <c r="F257" s="117" t="str">
        <f t="shared" si="26"/>
        <v/>
      </c>
      <c r="G257" s="117" t="str">
        <f t="shared" si="27"/>
        <v/>
      </c>
      <c r="H257" s="120"/>
      <c r="I257" s="120">
        <v>0</v>
      </c>
      <c r="J257" s="120">
        <f t="shared" si="28"/>
        <v>0</v>
      </c>
      <c r="K257" s="118"/>
      <c r="L257" s="121"/>
      <c r="M257" s="121"/>
      <c r="N257" s="118"/>
      <c r="O257" s="122"/>
      <c r="P257" s="123"/>
      <c r="Q257" t="str">
        <f>IF(C257="","",'[1]OPĆI DIO'!#REF!)</f>
        <v/>
      </c>
      <c r="R257" t="str">
        <f t="shared" si="19"/>
        <v/>
      </c>
      <c r="S257" t="str">
        <f t="shared" si="20"/>
        <v/>
      </c>
      <c r="T257" t="str">
        <f t="shared" si="21"/>
        <v/>
      </c>
      <c r="U257" t="str">
        <f t="shared" si="22"/>
        <v/>
      </c>
      <c r="AE257" t="s">
        <v>870</v>
      </c>
      <c r="AF257" t="s">
        <v>871</v>
      </c>
      <c r="AG257" t="str">
        <f t="shared" si="23"/>
        <v>A679072</v>
      </c>
      <c r="AH257" t="str">
        <f>IFERROR(VLOOKUP(AG257,[1]AKT!$E$4:$G$350,3,FALSE),"")</f>
        <v>0942</v>
      </c>
    </row>
    <row r="258" spans="1:34">
      <c r="A258" s="130"/>
      <c r="B258" s="117" t="str">
        <f t="shared" si="24"/>
        <v/>
      </c>
      <c r="C258" s="130"/>
      <c r="D258" s="117" t="str">
        <f t="shared" si="25"/>
        <v/>
      </c>
      <c r="E258" s="119"/>
      <c r="F258" s="117" t="str">
        <f t="shared" si="26"/>
        <v/>
      </c>
      <c r="G258" s="117" t="str">
        <f t="shared" si="27"/>
        <v/>
      </c>
      <c r="H258" s="120"/>
      <c r="I258" s="120">
        <v>0</v>
      </c>
      <c r="J258" s="120">
        <f t="shared" si="28"/>
        <v>0</v>
      </c>
      <c r="K258" s="118"/>
      <c r="L258" s="121"/>
      <c r="M258" s="121"/>
      <c r="N258" s="118"/>
      <c r="O258" s="122"/>
      <c r="P258" s="123"/>
      <c r="Q258" t="str">
        <f>IF(C258="","",'[1]OPĆI DIO'!#REF!)</f>
        <v/>
      </c>
      <c r="R258" t="str">
        <f t="shared" si="19"/>
        <v/>
      </c>
      <c r="S258" t="str">
        <f t="shared" si="20"/>
        <v/>
      </c>
      <c r="T258" t="str">
        <f t="shared" si="21"/>
        <v/>
      </c>
      <c r="U258" t="str">
        <f t="shared" si="22"/>
        <v/>
      </c>
      <c r="AE258" t="s">
        <v>872</v>
      </c>
      <c r="AF258" t="s">
        <v>873</v>
      </c>
      <c r="AG258" t="str">
        <f t="shared" si="23"/>
        <v>A679072</v>
      </c>
      <c r="AH258" t="str">
        <f>IFERROR(VLOOKUP(AG258,[1]AKT!$E$4:$G$350,3,FALSE),"")</f>
        <v>0942</v>
      </c>
    </row>
    <row r="259" spans="1:34">
      <c r="A259" s="130"/>
      <c r="B259" s="117" t="str">
        <f t="shared" ref="B259:B322" si="29">IFERROR(VLOOKUP(A259,$V$6:$W$22,2,FALSE),"")</f>
        <v/>
      </c>
      <c r="C259" s="130"/>
      <c r="D259" s="117" t="str">
        <f t="shared" ref="D259:D322" si="30">IFERROR(VLOOKUP(C259,$Y$5:$AA$128,2,FALSE),"")</f>
        <v/>
      </c>
      <c r="E259" s="119"/>
      <c r="F259" s="117" t="str">
        <f t="shared" ref="F259:F322" si="31">IFERROR(VLOOKUP(E259,$AE$6:$AF$1762,2,FALSE),"")</f>
        <v/>
      </c>
      <c r="G259" s="117" t="str">
        <f t="shared" ref="G259:G322" si="32">IFERROR(VLOOKUP(E259,$AE$6:$AH$1762,4,FALSE),"")</f>
        <v/>
      </c>
      <c r="H259" s="120"/>
      <c r="I259" s="120">
        <v>0</v>
      </c>
      <c r="J259" s="120">
        <f t="shared" si="28"/>
        <v>0</v>
      </c>
      <c r="K259" s="118"/>
      <c r="L259" s="121"/>
      <c r="M259" s="121"/>
      <c r="N259" s="118"/>
      <c r="O259" s="122"/>
      <c r="P259" s="123"/>
      <c r="Q259" t="str">
        <f>IF(C259="","",'[1]OPĆI DIO'!#REF!)</f>
        <v/>
      </c>
      <c r="R259" t="str">
        <f t="shared" si="19"/>
        <v/>
      </c>
      <c r="S259" t="str">
        <f t="shared" si="20"/>
        <v/>
      </c>
      <c r="T259" t="str">
        <f t="shared" si="21"/>
        <v/>
      </c>
      <c r="U259" t="str">
        <f t="shared" si="22"/>
        <v/>
      </c>
      <c r="AE259" t="s">
        <v>874</v>
      </c>
      <c r="AF259" t="s">
        <v>875</v>
      </c>
      <c r="AG259" t="str">
        <f t="shared" si="23"/>
        <v>A679072</v>
      </c>
      <c r="AH259" t="str">
        <f>IFERROR(VLOOKUP(AG259,[1]AKT!$E$4:$G$350,3,FALSE),"")</f>
        <v>0942</v>
      </c>
    </row>
    <row r="260" spans="1:34">
      <c r="A260" s="130"/>
      <c r="B260" s="117" t="str">
        <f t="shared" si="29"/>
        <v/>
      </c>
      <c r="C260" s="130"/>
      <c r="D260" s="117" t="str">
        <f t="shared" si="30"/>
        <v/>
      </c>
      <c r="E260" s="119"/>
      <c r="F260" s="117" t="str">
        <f t="shared" si="31"/>
        <v/>
      </c>
      <c r="G260" s="117" t="str">
        <f t="shared" si="32"/>
        <v/>
      </c>
      <c r="H260" s="120"/>
      <c r="I260" s="120">
        <v>0</v>
      </c>
      <c r="J260" s="120">
        <f t="shared" ref="J260:J323" si="33">+H260+I260</f>
        <v>0</v>
      </c>
      <c r="K260" s="118"/>
      <c r="L260" s="121"/>
      <c r="M260" s="121"/>
      <c r="N260" s="118"/>
      <c r="O260" s="122"/>
      <c r="P260" s="123"/>
      <c r="Q260" t="str">
        <f>IF(C260="","",'[1]OPĆI DIO'!#REF!)</f>
        <v/>
      </c>
      <c r="R260" t="str">
        <f t="shared" ref="R260:R323" si="34">LEFT(C260,3)</f>
        <v/>
      </c>
      <c r="S260" t="str">
        <f t="shared" ref="S260:S323" si="35">LEFT(C260,2)</f>
        <v/>
      </c>
      <c r="T260" t="str">
        <f t="shared" ref="T260:T323" si="36">IF(U260="5",0,MID(G260,2,2))</f>
        <v/>
      </c>
      <c r="U260" t="str">
        <f t="shared" ref="U260:U323" si="37">LEFT(C260,1)</f>
        <v/>
      </c>
      <c r="AE260" t="s">
        <v>876</v>
      </c>
      <c r="AF260" t="s">
        <v>877</v>
      </c>
      <c r="AG260" t="str">
        <f t="shared" si="23"/>
        <v>A679072</v>
      </c>
      <c r="AH260" t="str">
        <f>IFERROR(VLOOKUP(AG260,[1]AKT!$E$4:$G$350,3,FALSE),"")</f>
        <v>0942</v>
      </c>
    </row>
    <row r="261" spans="1:34">
      <c r="A261" s="130"/>
      <c r="B261" s="117" t="str">
        <f t="shared" si="29"/>
        <v/>
      </c>
      <c r="C261" s="130"/>
      <c r="D261" s="117" t="str">
        <f t="shared" si="30"/>
        <v/>
      </c>
      <c r="E261" s="119"/>
      <c r="F261" s="117" t="str">
        <f t="shared" si="31"/>
        <v/>
      </c>
      <c r="G261" s="117" t="str">
        <f t="shared" si="32"/>
        <v/>
      </c>
      <c r="H261" s="120"/>
      <c r="I261" s="120">
        <v>0</v>
      </c>
      <c r="J261" s="120">
        <f t="shared" si="33"/>
        <v>0</v>
      </c>
      <c r="K261" s="118"/>
      <c r="L261" s="121"/>
      <c r="M261" s="121"/>
      <c r="N261" s="118"/>
      <c r="O261" s="122"/>
      <c r="P261" s="123"/>
      <c r="Q261" t="str">
        <f>IF(C261="","",'[1]OPĆI DIO'!#REF!)</f>
        <v/>
      </c>
      <c r="R261" t="str">
        <f t="shared" si="34"/>
        <v/>
      </c>
      <c r="S261" t="str">
        <f t="shared" si="35"/>
        <v/>
      </c>
      <c r="T261" t="str">
        <f t="shared" si="36"/>
        <v/>
      </c>
      <c r="U261" t="str">
        <f t="shared" si="37"/>
        <v/>
      </c>
      <c r="AE261" t="s">
        <v>878</v>
      </c>
      <c r="AF261" t="s">
        <v>879</v>
      </c>
      <c r="AG261" t="str">
        <f t="shared" si="23"/>
        <v>A679072</v>
      </c>
      <c r="AH261" t="str">
        <f>IFERROR(VLOOKUP(AG261,[1]AKT!$E$4:$G$350,3,FALSE),"")</f>
        <v>0942</v>
      </c>
    </row>
    <row r="262" spans="1:34">
      <c r="A262" s="130"/>
      <c r="B262" s="117" t="str">
        <f t="shared" si="29"/>
        <v/>
      </c>
      <c r="C262" s="130"/>
      <c r="D262" s="117" t="str">
        <f t="shared" si="30"/>
        <v/>
      </c>
      <c r="E262" s="119"/>
      <c r="F262" s="117" t="str">
        <f t="shared" si="31"/>
        <v/>
      </c>
      <c r="G262" s="117" t="str">
        <f t="shared" si="32"/>
        <v/>
      </c>
      <c r="H262" s="120"/>
      <c r="I262" s="120">
        <v>0</v>
      </c>
      <c r="J262" s="120">
        <f t="shared" si="33"/>
        <v>0</v>
      </c>
      <c r="K262" s="118"/>
      <c r="L262" s="121"/>
      <c r="M262" s="121"/>
      <c r="N262" s="118"/>
      <c r="O262" s="122"/>
      <c r="P262" s="123"/>
      <c r="Q262" t="str">
        <f>IF(C262="","",'[1]OPĆI DIO'!#REF!)</f>
        <v/>
      </c>
      <c r="R262" t="str">
        <f t="shared" si="34"/>
        <v/>
      </c>
      <c r="S262" t="str">
        <f t="shared" si="35"/>
        <v/>
      </c>
      <c r="T262" t="str">
        <f t="shared" si="36"/>
        <v/>
      </c>
      <c r="U262" t="str">
        <f t="shared" si="37"/>
        <v/>
      </c>
      <c r="AE262" t="s">
        <v>880</v>
      </c>
      <c r="AF262" t="s">
        <v>881</v>
      </c>
      <c r="AG262" t="str">
        <f t="shared" si="23"/>
        <v>A679072</v>
      </c>
      <c r="AH262" t="str">
        <f>IFERROR(VLOOKUP(AG262,[1]AKT!$E$4:$G$350,3,FALSE),"")</f>
        <v>0942</v>
      </c>
    </row>
    <row r="263" spans="1:34">
      <c r="A263" s="130"/>
      <c r="B263" s="117" t="str">
        <f t="shared" si="29"/>
        <v/>
      </c>
      <c r="C263" s="130"/>
      <c r="D263" s="117" t="str">
        <f t="shared" si="30"/>
        <v/>
      </c>
      <c r="E263" s="119"/>
      <c r="F263" s="117" t="str">
        <f t="shared" si="31"/>
        <v/>
      </c>
      <c r="G263" s="117" t="str">
        <f t="shared" si="32"/>
        <v/>
      </c>
      <c r="H263" s="120"/>
      <c r="I263" s="120">
        <v>0</v>
      </c>
      <c r="J263" s="120">
        <f t="shared" si="33"/>
        <v>0</v>
      </c>
      <c r="K263" s="118"/>
      <c r="L263" s="121"/>
      <c r="M263" s="121"/>
      <c r="N263" s="118"/>
      <c r="O263" s="122"/>
      <c r="P263" s="123"/>
      <c r="Q263" t="str">
        <f>IF(C263="","",'[1]OPĆI DIO'!#REF!)</f>
        <v/>
      </c>
      <c r="R263" t="str">
        <f t="shared" si="34"/>
        <v/>
      </c>
      <c r="S263" t="str">
        <f t="shared" si="35"/>
        <v/>
      </c>
      <c r="T263" t="str">
        <f t="shared" si="36"/>
        <v/>
      </c>
      <c r="U263" t="str">
        <f t="shared" si="37"/>
        <v/>
      </c>
      <c r="AE263" t="s">
        <v>882</v>
      </c>
      <c r="AF263" t="s">
        <v>883</v>
      </c>
      <c r="AG263" t="str">
        <f t="shared" si="23"/>
        <v>A679072</v>
      </c>
      <c r="AH263" t="str">
        <f>IFERROR(VLOOKUP(AG263,[1]AKT!$E$4:$G$350,3,FALSE),"")</f>
        <v>0942</v>
      </c>
    </row>
    <row r="264" spans="1:34">
      <c r="A264" s="130"/>
      <c r="B264" s="117" t="str">
        <f t="shared" si="29"/>
        <v/>
      </c>
      <c r="C264" s="130"/>
      <c r="D264" s="117" t="str">
        <f t="shared" si="30"/>
        <v/>
      </c>
      <c r="E264" s="119"/>
      <c r="F264" s="117" t="str">
        <f t="shared" si="31"/>
        <v/>
      </c>
      <c r="G264" s="117" t="str">
        <f t="shared" si="32"/>
        <v/>
      </c>
      <c r="H264" s="120"/>
      <c r="I264" s="120">
        <v>0</v>
      </c>
      <c r="J264" s="120">
        <f t="shared" si="33"/>
        <v>0</v>
      </c>
      <c r="K264" s="118"/>
      <c r="L264" s="121"/>
      <c r="M264" s="121"/>
      <c r="N264" s="118"/>
      <c r="O264" s="122"/>
      <c r="P264" s="123"/>
      <c r="Q264" t="str">
        <f>IF(C264="","",'[1]OPĆI DIO'!#REF!)</f>
        <v/>
      </c>
      <c r="R264" t="str">
        <f t="shared" si="34"/>
        <v/>
      </c>
      <c r="S264" t="str">
        <f t="shared" si="35"/>
        <v/>
      </c>
      <c r="T264" t="str">
        <f t="shared" si="36"/>
        <v/>
      </c>
      <c r="U264" t="str">
        <f t="shared" si="37"/>
        <v/>
      </c>
      <c r="AE264" t="s">
        <v>884</v>
      </c>
      <c r="AF264" t="s">
        <v>885</v>
      </c>
      <c r="AG264" t="str">
        <f t="shared" si="23"/>
        <v>A679072</v>
      </c>
      <c r="AH264" t="str">
        <f>IFERROR(VLOOKUP(AG264,[1]AKT!$E$4:$G$350,3,FALSE),"")</f>
        <v>0942</v>
      </c>
    </row>
    <row r="265" spans="1:34">
      <c r="A265" s="130"/>
      <c r="B265" s="117" t="str">
        <f t="shared" si="29"/>
        <v/>
      </c>
      <c r="C265" s="130"/>
      <c r="D265" s="117" t="str">
        <f t="shared" si="30"/>
        <v/>
      </c>
      <c r="E265" s="119"/>
      <c r="F265" s="117" t="str">
        <f t="shared" si="31"/>
        <v/>
      </c>
      <c r="G265" s="117" t="str">
        <f t="shared" si="32"/>
        <v/>
      </c>
      <c r="H265" s="120"/>
      <c r="I265" s="120">
        <v>0</v>
      </c>
      <c r="J265" s="120">
        <f t="shared" si="33"/>
        <v>0</v>
      </c>
      <c r="K265" s="118"/>
      <c r="L265" s="121"/>
      <c r="M265" s="121"/>
      <c r="N265" s="118"/>
      <c r="O265" s="122"/>
      <c r="P265" s="123"/>
      <c r="Q265" t="str">
        <f>IF(C265="","",'[1]OPĆI DIO'!#REF!)</f>
        <v/>
      </c>
      <c r="R265" t="str">
        <f t="shared" si="34"/>
        <v/>
      </c>
      <c r="S265" t="str">
        <f t="shared" si="35"/>
        <v/>
      </c>
      <c r="T265" t="str">
        <f t="shared" si="36"/>
        <v/>
      </c>
      <c r="U265" t="str">
        <f t="shared" si="37"/>
        <v/>
      </c>
      <c r="AE265" t="s">
        <v>886</v>
      </c>
      <c r="AF265" t="s">
        <v>887</v>
      </c>
      <c r="AG265" t="str">
        <f t="shared" ref="AG265:AG328" si="38">LEFT(AE265,7)</f>
        <v>A679072</v>
      </c>
      <c r="AH265" t="str">
        <f>IFERROR(VLOOKUP(AG265,[1]AKT!$E$4:$G$350,3,FALSE),"")</f>
        <v>0942</v>
      </c>
    </row>
    <row r="266" spans="1:34">
      <c r="A266" s="130"/>
      <c r="B266" s="117" t="str">
        <f t="shared" si="29"/>
        <v/>
      </c>
      <c r="C266" s="130"/>
      <c r="D266" s="117" t="str">
        <f t="shared" si="30"/>
        <v/>
      </c>
      <c r="E266" s="119"/>
      <c r="F266" s="117" t="str">
        <f t="shared" si="31"/>
        <v/>
      </c>
      <c r="G266" s="117" t="str">
        <f t="shared" si="32"/>
        <v/>
      </c>
      <c r="H266" s="120"/>
      <c r="I266" s="120">
        <v>0</v>
      </c>
      <c r="J266" s="120">
        <f t="shared" si="33"/>
        <v>0</v>
      </c>
      <c r="K266" s="118"/>
      <c r="L266" s="121"/>
      <c r="M266" s="121"/>
      <c r="N266" s="118"/>
      <c r="O266" s="122"/>
      <c r="P266" s="123"/>
      <c r="Q266" t="str">
        <f>IF(C266="","",'[1]OPĆI DIO'!#REF!)</f>
        <v/>
      </c>
      <c r="R266" t="str">
        <f t="shared" si="34"/>
        <v/>
      </c>
      <c r="S266" t="str">
        <f t="shared" si="35"/>
        <v/>
      </c>
      <c r="T266" t="str">
        <f t="shared" si="36"/>
        <v/>
      </c>
      <c r="U266" t="str">
        <f t="shared" si="37"/>
        <v/>
      </c>
      <c r="AE266" t="s">
        <v>888</v>
      </c>
      <c r="AF266" t="s">
        <v>889</v>
      </c>
      <c r="AG266" t="str">
        <f t="shared" si="38"/>
        <v>A679072</v>
      </c>
      <c r="AH266" t="str">
        <f>IFERROR(VLOOKUP(AG266,[1]AKT!$E$4:$G$350,3,FALSE),"")</f>
        <v>0942</v>
      </c>
    </row>
    <row r="267" spans="1:34">
      <c r="A267" s="130"/>
      <c r="B267" s="117" t="str">
        <f t="shared" si="29"/>
        <v/>
      </c>
      <c r="C267" s="130"/>
      <c r="D267" s="117" t="str">
        <f t="shared" si="30"/>
        <v/>
      </c>
      <c r="E267" s="119"/>
      <c r="F267" s="117" t="str">
        <f t="shared" si="31"/>
        <v/>
      </c>
      <c r="G267" s="117" t="str">
        <f t="shared" si="32"/>
        <v/>
      </c>
      <c r="H267" s="120"/>
      <c r="I267" s="120">
        <v>0</v>
      </c>
      <c r="J267" s="120">
        <f t="shared" si="33"/>
        <v>0</v>
      </c>
      <c r="K267" s="118"/>
      <c r="L267" s="121"/>
      <c r="M267" s="121"/>
      <c r="N267" s="118"/>
      <c r="O267" s="122"/>
      <c r="P267" s="123"/>
      <c r="Q267" t="str">
        <f>IF(C267="","",'[1]OPĆI DIO'!#REF!)</f>
        <v/>
      </c>
      <c r="R267" t="str">
        <f t="shared" si="34"/>
        <v/>
      </c>
      <c r="S267" t="str">
        <f t="shared" si="35"/>
        <v/>
      </c>
      <c r="T267" t="str">
        <f t="shared" si="36"/>
        <v/>
      </c>
      <c r="U267" t="str">
        <f t="shared" si="37"/>
        <v/>
      </c>
      <c r="AE267" t="s">
        <v>890</v>
      </c>
      <c r="AF267" t="s">
        <v>891</v>
      </c>
      <c r="AG267" t="str">
        <f t="shared" si="38"/>
        <v>A679072</v>
      </c>
      <c r="AH267" t="str">
        <f>IFERROR(VLOOKUP(AG267,[1]AKT!$E$4:$G$350,3,FALSE),"")</f>
        <v>0942</v>
      </c>
    </row>
    <row r="268" spans="1:34">
      <c r="A268" s="130"/>
      <c r="B268" s="117" t="str">
        <f t="shared" si="29"/>
        <v/>
      </c>
      <c r="C268" s="130"/>
      <c r="D268" s="117" t="str">
        <f t="shared" si="30"/>
        <v/>
      </c>
      <c r="E268" s="119"/>
      <c r="F268" s="117" t="str">
        <f t="shared" si="31"/>
        <v/>
      </c>
      <c r="G268" s="117" t="str">
        <f t="shared" si="32"/>
        <v/>
      </c>
      <c r="H268" s="120"/>
      <c r="I268" s="120">
        <v>0</v>
      </c>
      <c r="J268" s="120">
        <f t="shared" si="33"/>
        <v>0</v>
      </c>
      <c r="K268" s="118"/>
      <c r="L268" s="121"/>
      <c r="M268" s="121"/>
      <c r="N268" s="118"/>
      <c r="O268" s="122"/>
      <c r="P268" s="123"/>
      <c r="Q268" t="str">
        <f>IF(C268="","",'[1]OPĆI DIO'!#REF!)</f>
        <v/>
      </c>
      <c r="R268" t="str">
        <f t="shared" si="34"/>
        <v/>
      </c>
      <c r="S268" t="str">
        <f t="shared" si="35"/>
        <v/>
      </c>
      <c r="T268" t="str">
        <f t="shared" si="36"/>
        <v/>
      </c>
      <c r="U268" t="str">
        <f t="shared" si="37"/>
        <v/>
      </c>
      <c r="AE268" t="s">
        <v>892</v>
      </c>
      <c r="AF268" t="s">
        <v>893</v>
      </c>
      <c r="AG268" t="str">
        <f t="shared" si="38"/>
        <v>A679072</v>
      </c>
      <c r="AH268" t="str">
        <f>IFERROR(VLOOKUP(AG268,[1]AKT!$E$4:$G$350,3,FALSE),"")</f>
        <v>0942</v>
      </c>
    </row>
    <row r="269" spans="1:34">
      <c r="A269" s="130"/>
      <c r="B269" s="117" t="str">
        <f t="shared" si="29"/>
        <v/>
      </c>
      <c r="C269" s="130"/>
      <c r="D269" s="117" t="str">
        <f t="shared" si="30"/>
        <v/>
      </c>
      <c r="E269" s="119"/>
      <c r="F269" s="117" t="str">
        <f t="shared" si="31"/>
        <v/>
      </c>
      <c r="G269" s="117" t="str">
        <f t="shared" si="32"/>
        <v/>
      </c>
      <c r="H269" s="120"/>
      <c r="I269" s="120">
        <v>0</v>
      </c>
      <c r="J269" s="120">
        <f t="shared" si="33"/>
        <v>0</v>
      </c>
      <c r="K269" s="118"/>
      <c r="L269" s="121"/>
      <c r="M269" s="121"/>
      <c r="N269" s="118"/>
      <c r="O269" s="122"/>
      <c r="P269" s="123"/>
      <c r="Q269" t="str">
        <f>IF(C269="","",'[1]OPĆI DIO'!#REF!)</f>
        <v/>
      </c>
      <c r="R269" t="str">
        <f t="shared" si="34"/>
        <v/>
      </c>
      <c r="S269" t="str">
        <f t="shared" si="35"/>
        <v/>
      </c>
      <c r="T269" t="str">
        <f t="shared" si="36"/>
        <v/>
      </c>
      <c r="U269" t="str">
        <f t="shared" si="37"/>
        <v/>
      </c>
      <c r="AE269" t="s">
        <v>894</v>
      </c>
      <c r="AF269" t="s">
        <v>895</v>
      </c>
      <c r="AG269" t="str">
        <f t="shared" si="38"/>
        <v>A679072</v>
      </c>
      <c r="AH269" t="str">
        <f>IFERROR(VLOOKUP(AG269,[1]AKT!$E$4:$G$350,3,FALSE),"")</f>
        <v>0942</v>
      </c>
    </row>
    <row r="270" spans="1:34">
      <c r="A270" s="130"/>
      <c r="B270" s="117" t="str">
        <f t="shared" si="29"/>
        <v/>
      </c>
      <c r="C270" s="130"/>
      <c r="D270" s="117" t="str">
        <f t="shared" si="30"/>
        <v/>
      </c>
      <c r="E270" s="119"/>
      <c r="F270" s="117" t="str">
        <f t="shared" si="31"/>
        <v/>
      </c>
      <c r="G270" s="117" t="str">
        <f t="shared" si="32"/>
        <v/>
      </c>
      <c r="H270" s="120"/>
      <c r="I270" s="120">
        <v>0</v>
      </c>
      <c r="J270" s="120">
        <f t="shared" si="33"/>
        <v>0</v>
      </c>
      <c r="K270" s="118"/>
      <c r="L270" s="121"/>
      <c r="M270" s="121"/>
      <c r="N270" s="118"/>
      <c r="O270" s="122"/>
      <c r="P270" s="123"/>
      <c r="Q270" t="str">
        <f>IF(C270="","",'[1]OPĆI DIO'!#REF!)</f>
        <v/>
      </c>
      <c r="R270" t="str">
        <f t="shared" si="34"/>
        <v/>
      </c>
      <c r="S270" t="str">
        <f t="shared" si="35"/>
        <v/>
      </c>
      <c r="T270" t="str">
        <f t="shared" si="36"/>
        <v/>
      </c>
      <c r="U270" t="str">
        <f t="shared" si="37"/>
        <v/>
      </c>
      <c r="AE270" t="s">
        <v>896</v>
      </c>
      <c r="AF270" t="s">
        <v>897</v>
      </c>
      <c r="AG270" t="str">
        <f t="shared" si="38"/>
        <v>A679072</v>
      </c>
      <c r="AH270" t="str">
        <f>IFERROR(VLOOKUP(AG270,[1]AKT!$E$4:$G$350,3,FALSE),"")</f>
        <v>0942</v>
      </c>
    </row>
    <row r="271" spans="1:34">
      <c r="A271" s="130"/>
      <c r="B271" s="117" t="str">
        <f t="shared" si="29"/>
        <v/>
      </c>
      <c r="C271" s="130"/>
      <c r="D271" s="117" t="str">
        <f t="shared" si="30"/>
        <v/>
      </c>
      <c r="E271" s="119"/>
      <c r="F271" s="117" t="str">
        <f t="shared" si="31"/>
        <v/>
      </c>
      <c r="G271" s="117" t="str">
        <f t="shared" si="32"/>
        <v/>
      </c>
      <c r="H271" s="120"/>
      <c r="I271" s="120">
        <v>0</v>
      </c>
      <c r="J271" s="120">
        <f t="shared" si="33"/>
        <v>0</v>
      </c>
      <c r="K271" s="118"/>
      <c r="L271" s="121"/>
      <c r="M271" s="121"/>
      <c r="N271" s="118"/>
      <c r="O271" s="122"/>
      <c r="P271" s="123"/>
      <c r="Q271" t="str">
        <f>IF(C271="","",'[1]OPĆI DIO'!#REF!)</f>
        <v/>
      </c>
      <c r="R271" t="str">
        <f t="shared" si="34"/>
        <v/>
      </c>
      <c r="S271" t="str">
        <f t="shared" si="35"/>
        <v/>
      </c>
      <c r="T271" t="str">
        <f t="shared" si="36"/>
        <v/>
      </c>
      <c r="U271" t="str">
        <f t="shared" si="37"/>
        <v/>
      </c>
      <c r="AE271" t="s">
        <v>898</v>
      </c>
      <c r="AF271" t="s">
        <v>899</v>
      </c>
      <c r="AG271" t="str">
        <f t="shared" si="38"/>
        <v>A679072</v>
      </c>
      <c r="AH271" t="str">
        <f>IFERROR(VLOOKUP(AG271,[1]AKT!$E$4:$G$350,3,FALSE),"")</f>
        <v>0942</v>
      </c>
    </row>
    <row r="272" spans="1:34">
      <c r="A272" s="130"/>
      <c r="B272" s="117" t="str">
        <f t="shared" si="29"/>
        <v/>
      </c>
      <c r="C272" s="130"/>
      <c r="D272" s="117" t="str">
        <f t="shared" si="30"/>
        <v/>
      </c>
      <c r="E272" s="119"/>
      <c r="F272" s="117" t="str">
        <f t="shared" si="31"/>
        <v/>
      </c>
      <c r="G272" s="117" t="str">
        <f t="shared" si="32"/>
        <v/>
      </c>
      <c r="H272" s="120"/>
      <c r="I272" s="120">
        <v>0</v>
      </c>
      <c r="J272" s="120">
        <f t="shared" si="33"/>
        <v>0</v>
      </c>
      <c r="K272" s="118"/>
      <c r="L272" s="121"/>
      <c r="M272" s="121"/>
      <c r="N272" s="118"/>
      <c r="O272" s="122"/>
      <c r="P272" s="123"/>
      <c r="Q272" t="str">
        <f>IF(C272="","",'[1]OPĆI DIO'!#REF!)</f>
        <v/>
      </c>
      <c r="R272" t="str">
        <f t="shared" si="34"/>
        <v/>
      </c>
      <c r="S272" t="str">
        <f t="shared" si="35"/>
        <v/>
      </c>
      <c r="T272" t="str">
        <f t="shared" si="36"/>
        <v/>
      </c>
      <c r="U272" t="str">
        <f t="shared" si="37"/>
        <v/>
      </c>
      <c r="AE272" t="s">
        <v>900</v>
      </c>
      <c r="AF272" t="s">
        <v>901</v>
      </c>
      <c r="AG272" t="str">
        <f t="shared" si="38"/>
        <v>A679072</v>
      </c>
      <c r="AH272" t="str">
        <f>IFERROR(VLOOKUP(AG272,[1]AKT!$E$4:$G$350,3,FALSE),"")</f>
        <v>0942</v>
      </c>
    </row>
    <row r="273" spans="1:34">
      <c r="A273" s="130"/>
      <c r="B273" s="117" t="str">
        <f t="shared" si="29"/>
        <v/>
      </c>
      <c r="C273" s="130"/>
      <c r="D273" s="117" t="str">
        <f t="shared" si="30"/>
        <v/>
      </c>
      <c r="E273" s="119"/>
      <c r="F273" s="117" t="str">
        <f t="shared" si="31"/>
        <v/>
      </c>
      <c r="G273" s="117" t="str">
        <f t="shared" si="32"/>
        <v/>
      </c>
      <c r="H273" s="120"/>
      <c r="I273" s="120">
        <v>0</v>
      </c>
      <c r="J273" s="120">
        <f t="shared" si="33"/>
        <v>0</v>
      </c>
      <c r="K273" s="118"/>
      <c r="L273" s="121"/>
      <c r="M273" s="121"/>
      <c r="N273" s="118"/>
      <c r="O273" s="122"/>
      <c r="P273" s="123"/>
      <c r="Q273" t="str">
        <f>IF(C273="","",'[1]OPĆI DIO'!#REF!)</f>
        <v/>
      </c>
      <c r="R273" t="str">
        <f t="shared" si="34"/>
        <v/>
      </c>
      <c r="S273" t="str">
        <f t="shared" si="35"/>
        <v/>
      </c>
      <c r="T273" t="str">
        <f t="shared" si="36"/>
        <v/>
      </c>
      <c r="U273" t="str">
        <f t="shared" si="37"/>
        <v/>
      </c>
      <c r="AE273" t="s">
        <v>902</v>
      </c>
      <c r="AF273" t="s">
        <v>903</v>
      </c>
      <c r="AG273" t="str">
        <f t="shared" si="38"/>
        <v>A679072</v>
      </c>
      <c r="AH273" t="str">
        <f>IFERROR(VLOOKUP(AG273,[1]AKT!$E$4:$G$350,3,FALSE),"")</f>
        <v>0942</v>
      </c>
    </row>
    <row r="274" spans="1:34">
      <c r="A274" s="130"/>
      <c r="B274" s="117" t="str">
        <f t="shared" si="29"/>
        <v/>
      </c>
      <c r="C274" s="130"/>
      <c r="D274" s="117" t="str">
        <f t="shared" si="30"/>
        <v/>
      </c>
      <c r="E274" s="119"/>
      <c r="F274" s="117" t="str">
        <f t="shared" si="31"/>
        <v/>
      </c>
      <c r="G274" s="117" t="str">
        <f t="shared" si="32"/>
        <v/>
      </c>
      <c r="H274" s="120"/>
      <c r="I274" s="120">
        <v>0</v>
      </c>
      <c r="J274" s="120">
        <f t="shared" si="33"/>
        <v>0</v>
      </c>
      <c r="K274" s="118"/>
      <c r="L274" s="121"/>
      <c r="M274" s="121"/>
      <c r="N274" s="118"/>
      <c r="O274" s="122"/>
      <c r="P274" s="123"/>
      <c r="Q274" t="str">
        <f>IF(C274="","",'[1]OPĆI DIO'!#REF!)</f>
        <v/>
      </c>
      <c r="R274" t="str">
        <f t="shared" si="34"/>
        <v/>
      </c>
      <c r="S274" t="str">
        <f t="shared" si="35"/>
        <v/>
      </c>
      <c r="T274" t="str">
        <f t="shared" si="36"/>
        <v/>
      </c>
      <c r="U274" t="str">
        <f t="shared" si="37"/>
        <v/>
      </c>
      <c r="AE274" t="s">
        <v>904</v>
      </c>
      <c r="AF274" t="s">
        <v>905</v>
      </c>
      <c r="AG274" t="str">
        <f t="shared" si="38"/>
        <v>A679072</v>
      </c>
      <c r="AH274" t="str">
        <f>IFERROR(VLOOKUP(AG274,[1]AKT!$E$4:$G$350,3,FALSE),"")</f>
        <v>0942</v>
      </c>
    </row>
    <row r="275" spans="1:34">
      <c r="A275" s="130"/>
      <c r="B275" s="117" t="str">
        <f t="shared" si="29"/>
        <v/>
      </c>
      <c r="C275" s="130"/>
      <c r="D275" s="117" t="str">
        <f t="shared" si="30"/>
        <v/>
      </c>
      <c r="E275" s="119"/>
      <c r="F275" s="117" t="str">
        <f t="shared" si="31"/>
        <v/>
      </c>
      <c r="G275" s="117" t="str">
        <f t="shared" si="32"/>
        <v/>
      </c>
      <c r="H275" s="120"/>
      <c r="I275" s="120">
        <v>0</v>
      </c>
      <c r="J275" s="120">
        <f t="shared" si="33"/>
        <v>0</v>
      </c>
      <c r="K275" s="118"/>
      <c r="L275" s="121"/>
      <c r="M275" s="121"/>
      <c r="N275" s="118"/>
      <c r="O275" s="122"/>
      <c r="P275" s="123"/>
      <c r="Q275" t="str">
        <f>IF(C275="","",'[1]OPĆI DIO'!#REF!)</f>
        <v/>
      </c>
      <c r="R275" t="str">
        <f t="shared" si="34"/>
        <v/>
      </c>
      <c r="S275" t="str">
        <f t="shared" si="35"/>
        <v/>
      </c>
      <c r="T275" t="str">
        <f t="shared" si="36"/>
        <v/>
      </c>
      <c r="U275" t="str">
        <f t="shared" si="37"/>
        <v/>
      </c>
      <c r="AE275" t="s">
        <v>906</v>
      </c>
      <c r="AF275" t="s">
        <v>907</v>
      </c>
      <c r="AG275" t="str">
        <f t="shared" si="38"/>
        <v>A679072</v>
      </c>
      <c r="AH275" t="str">
        <f>IFERROR(VLOOKUP(AG275,[1]AKT!$E$4:$G$350,3,FALSE),"")</f>
        <v>0942</v>
      </c>
    </row>
    <row r="276" spans="1:34">
      <c r="A276" s="130"/>
      <c r="B276" s="117" t="str">
        <f t="shared" si="29"/>
        <v/>
      </c>
      <c r="C276" s="130"/>
      <c r="D276" s="117" t="str">
        <f t="shared" si="30"/>
        <v/>
      </c>
      <c r="E276" s="119"/>
      <c r="F276" s="117" t="str">
        <f t="shared" si="31"/>
        <v/>
      </c>
      <c r="G276" s="117" t="str">
        <f t="shared" si="32"/>
        <v/>
      </c>
      <c r="H276" s="120"/>
      <c r="I276" s="120">
        <v>0</v>
      </c>
      <c r="J276" s="120">
        <f t="shared" si="33"/>
        <v>0</v>
      </c>
      <c r="K276" s="118"/>
      <c r="L276" s="121"/>
      <c r="M276" s="121"/>
      <c r="N276" s="118"/>
      <c r="O276" s="122"/>
      <c r="P276" s="123"/>
      <c r="Q276" t="str">
        <f>IF(C276="","",'[1]OPĆI DIO'!#REF!)</f>
        <v/>
      </c>
      <c r="R276" t="str">
        <f t="shared" si="34"/>
        <v/>
      </c>
      <c r="S276" t="str">
        <f t="shared" si="35"/>
        <v/>
      </c>
      <c r="T276" t="str">
        <f t="shared" si="36"/>
        <v/>
      </c>
      <c r="U276" t="str">
        <f t="shared" si="37"/>
        <v/>
      </c>
      <c r="AE276" t="s">
        <v>908</v>
      </c>
      <c r="AF276" t="s">
        <v>909</v>
      </c>
      <c r="AG276" t="str">
        <f t="shared" si="38"/>
        <v>A679072</v>
      </c>
      <c r="AH276" t="str">
        <f>IFERROR(VLOOKUP(AG276,[1]AKT!$E$4:$G$350,3,FALSE),"")</f>
        <v>0942</v>
      </c>
    </row>
    <row r="277" spans="1:34">
      <c r="A277" s="130"/>
      <c r="B277" s="117" t="str">
        <f t="shared" si="29"/>
        <v/>
      </c>
      <c r="C277" s="130"/>
      <c r="D277" s="117" t="str">
        <f t="shared" si="30"/>
        <v/>
      </c>
      <c r="E277" s="119"/>
      <c r="F277" s="117" t="str">
        <f t="shared" si="31"/>
        <v/>
      </c>
      <c r="G277" s="117" t="str">
        <f t="shared" si="32"/>
        <v/>
      </c>
      <c r="H277" s="120"/>
      <c r="I277" s="120">
        <v>0</v>
      </c>
      <c r="J277" s="120">
        <f t="shared" si="33"/>
        <v>0</v>
      </c>
      <c r="K277" s="118"/>
      <c r="L277" s="121"/>
      <c r="M277" s="121"/>
      <c r="N277" s="118"/>
      <c r="O277" s="122"/>
      <c r="P277" s="123"/>
      <c r="Q277" t="str">
        <f>IF(C277="","",'[1]OPĆI DIO'!#REF!)</f>
        <v/>
      </c>
      <c r="R277" t="str">
        <f t="shared" si="34"/>
        <v/>
      </c>
      <c r="S277" t="str">
        <f t="shared" si="35"/>
        <v/>
      </c>
      <c r="T277" t="str">
        <f t="shared" si="36"/>
        <v/>
      </c>
      <c r="U277" t="str">
        <f t="shared" si="37"/>
        <v/>
      </c>
      <c r="AE277" t="s">
        <v>910</v>
      </c>
      <c r="AF277" t="s">
        <v>911</v>
      </c>
      <c r="AG277" t="str">
        <f t="shared" si="38"/>
        <v>A679072</v>
      </c>
      <c r="AH277" t="str">
        <f>IFERROR(VLOOKUP(AG277,[1]AKT!$E$4:$G$350,3,FALSE),"")</f>
        <v>0942</v>
      </c>
    </row>
    <row r="278" spans="1:34">
      <c r="A278" s="130"/>
      <c r="B278" s="117" t="str">
        <f t="shared" si="29"/>
        <v/>
      </c>
      <c r="C278" s="130"/>
      <c r="D278" s="117" t="str">
        <f t="shared" si="30"/>
        <v/>
      </c>
      <c r="E278" s="119"/>
      <c r="F278" s="117" t="str">
        <f t="shared" si="31"/>
        <v/>
      </c>
      <c r="G278" s="117" t="str">
        <f t="shared" si="32"/>
        <v/>
      </c>
      <c r="H278" s="120"/>
      <c r="I278" s="120">
        <v>0</v>
      </c>
      <c r="J278" s="120">
        <f t="shared" si="33"/>
        <v>0</v>
      </c>
      <c r="K278" s="118"/>
      <c r="L278" s="121"/>
      <c r="M278" s="121"/>
      <c r="N278" s="118"/>
      <c r="O278" s="122"/>
      <c r="P278" s="123"/>
      <c r="Q278" t="str">
        <f>IF(C278="","",'[1]OPĆI DIO'!#REF!)</f>
        <v/>
      </c>
      <c r="R278" t="str">
        <f t="shared" si="34"/>
        <v/>
      </c>
      <c r="S278" t="str">
        <f t="shared" si="35"/>
        <v/>
      </c>
      <c r="T278" t="str">
        <f t="shared" si="36"/>
        <v/>
      </c>
      <c r="U278" t="str">
        <f t="shared" si="37"/>
        <v/>
      </c>
      <c r="AE278" t="s">
        <v>912</v>
      </c>
      <c r="AF278" t="s">
        <v>913</v>
      </c>
      <c r="AG278" t="str">
        <f t="shared" si="38"/>
        <v>A679072</v>
      </c>
      <c r="AH278" t="str">
        <f>IFERROR(VLOOKUP(AG278,[1]AKT!$E$4:$G$350,3,FALSE),"")</f>
        <v>0942</v>
      </c>
    </row>
    <row r="279" spans="1:34">
      <c r="A279" s="130"/>
      <c r="B279" s="117" t="str">
        <f t="shared" si="29"/>
        <v/>
      </c>
      <c r="C279" s="130"/>
      <c r="D279" s="117" t="str">
        <f t="shared" si="30"/>
        <v/>
      </c>
      <c r="E279" s="119"/>
      <c r="F279" s="117" t="str">
        <f t="shared" si="31"/>
        <v/>
      </c>
      <c r="G279" s="117" t="str">
        <f t="shared" si="32"/>
        <v/>
      </c>
      <c r="H279" s="120"/>
      <c r="I279" s="120">
        <v>0</v>
      </c>
      <c r="J279" s="120">
        <f t="shared" si="33"/>
        <v>0</v>
      </c>
      <c r="K279" s="118"/>
      <c r="L279" s="121"/>
      <c r="M279" s="121"/>
      <c r="N279" s="118"/>
      <c r="O279" s="122"/>
      <c r="P279" s="123"/>
      <c r="Q279" t="str">
        <f>IF(C279="","",'[1]OPĆI DIO'!#REF!)</f>
        <v/>
      </c>
      <c r="R279" t="str">
        <f t="shared" si="34"/>
        <v/>
      </c>
      <c r="S279" t="str">
        <f t="shared" si="35"/>
        <v/>
      </c>
      <c r="T279" t="str">
        <f t="shared" si="36"/>
        <v/>
      </c>
      <c r="U279" t="str">
        <f t="shared" si="37"/>
        <v/>
      </c>
      <c r="AE279" t="s">
        <v>914</v>
      </c>
      <c r="AF279" t="s">
        <v>915</v>
      </c>
      <c r="AG279" t="str">
        <f t="shared" si="38"/>
        <v>A679072</v>
      </c>
      <c r="AH279" t="str">
        <f>IFERROR(VLOOKUP(AG279,[1]AKT!$E$4:$G$350,3,FALSE),"")</f>
        <v>0942</v>
      </c>
    </row>
    <row r="280" spans="1:34">
      <c r="A280" s="130"/>
      <c r="B280" s="117" t="str">
        <f t="shared" si="29"/>
        <v/>
      </c>
      <c r="C280" s="130"/>
      <c r="D280" s="117" t="str">
        <f t="shared" si="30"/>
        <v/>
      </c>
      <c r="E280" s="119"/>
      <c r="F280" s="117" t="str">
        <f t="shared" si="31"/>
        <v/>
      </c>
      <c r="G280" s="117" t="str">
        <f t="shared" si="32"/>
        <v/>
      </c>
      <c r="H280" s="120"/>
      <c r="I280" s="120">
        <v>0</v>
      </c>
      <c r="J280" s="120">
        <f t="shared" si="33"/>
        <v>0</v>
      </c>
      <c r="K280" s="118"/>
      <c r="L280" s="121"/>
      <c r="M280" s="121"/>
      <c r="N280" s="118"/>
      <c r="O280" s="122"/>
      <c r="P280" s="123"/>
      <c r="Q280" t="str">
        <f>IF(C280="","",'[1]OPĆI DIO'!#REF!)</f>
        <v/>
      </c>
      <c r="R280" t="str">
        <f t="shared" si="34"/>
        <v/>
      </c>
      <c r="S280" t="str">
        <f t="shared" si="35"/>
        <v/>
      </c>
      <c r="T280" t="str">
        <f t="shared" si="36"/>
        <v/>
      </c>
      <c r="U280" t="str">
        <f t="shared" si="37"/>
        <v/>
      </c>
      <c r="AE280" t="s">
        <v>916</v>
      </c>
      <c r="AF280" t="s">
        <v>917</v>
      </c>
      <c r="AG280" t="str">
        <f t="shared" si="38"/>
        <v>A679072</v>
      </c>
      <c r="AH280" t="str">
        <f>IFERROR(VLOOKUP(AG280,[1]AKT!$E$4:$G$350,3,FALSE),"")</f>
        <v>0942</v>
      </c>
    </row>
    <row r="281" spans="1:34">
      <c r="A281" s="130"/>
      <c r="B281" s="117" t="str">
        <f t="shared" si="29"/>
        <v/>
      </c>
      <c r="C281" s="130"/>
      <c r="D281" s="117" t="str">
        <f t="shared" si="30"/>
        <v/>
      </c>
      <c r="E281" s="119"/>
      <c r="F281" s="117" t="str">
        <f t="shared" si="31"/>
        <v/>
      </c>
      <c r="G281" s="117" t="str">
        <f t="shared" si="32"/>
        <v/>
      </c>
      <c r="H281" s="120"/>
      <c r="I281" s="120">
        <v>0</v>
      </c>
      <c r="J281" s="120">
        <f t="shared" si="33"/>
        <v>0</v>
      </c>
      <c r="K281" s="118"/>
      <c r="L281" s="121"/>
      <c r="M281" s="121"/>
      <c r="N281" s="118"/>
      <c r="O281" s="122"/>
      <c r="P281" s="123"/>
      <c r="Q281" t="str">
        <f>IF(C281="","",'[1]OPĆI DIO'!#REF!)</f>
        <v/>
      </c>
      <c r="R281" t="str">
        <f t="shared" si="34"/>
        <v/>
      </c>
      <c r="S281" t="str">
        <f t="shared" si="35"/>
        <v/>
      </c>
      <c r="T281" t="str">
        <f t="shared" si="36"/>
        <v/>
      </c>
      <c r="U281" t="str">
        <f t="shared" si="37"/>
        <v/>
      </c>
      <c r="AE281" t="s">
        <v>918</v>
      </c>
      <c r="AF281" t="s">
        <v>919</v>
      </c>
      <c r="AG281" t="str">
        <f t="shared" si="38"/>
        <v>A679072</v>
      </c>
      <c r="AH281" t="str">
        <f>IFERROR(VLOOKUP(AG281,[1]AKT!$E$4:$G$350,3,FALSE),"")</f>
        <v>0942</v>
      </c>
    </row>
    <row r="282" spans="1:34">
      <c r="A282" s="130"/>
      <c r="B282" s="117" t="str">
        <f t="shared" si="29"/>
        <v/>
      </c>
      <c r="C282" s="130"/>
      <c r="D282" s="117" t="str">
        <f t="shared" si="30"/>
        <v/>
      </c>
      <c r="E282" s="119"/>
      <c r="F282" s="117" t="str">
        <f t="shared" si="31"/>
        <v/>
      </c>
      <c r="G282" s="117" t="str">
        <f t="shared" si="32"/>
        <v/>
      </c>
      <c r="H282" s="120"/>
      <c r="I282" s="120">
        <v>0</v>
      </c>
      <c r="J282" s="120">
        <f t="shared" si="33"/>
        <v>0</v>
      </c>
      <c r="K282" s="118"/>
      <c r="L282" s="121"/>
      <c r="M282" s="121"/>
      <c r="N282" s="118"/>
      <c r="O282" s="122"/>
      <c r="P282" s="123"/>
      <c r="Q282" t="str">
        <f>IF(C282="","",'[1]OPĆI DIO'!#REF!)</f>
        <v/>
      </c>
      <c r="R282" t="str">
        <f t="shared" si="34"/>
        <v/>
      </c>
      <c r="S282" t="str">
        <f t="shared" si="35"/>
        <v/>
      </c>
      <c r="T282" t="str">
        <f t="shared" si="36"/>
        <v/>
      </c>
      <c r="U282" t="str">
        <f t="shared" si="37"/>
        <v/>
      </c>
      <c r="AE282" t="s">
        <v>920</v>
      </c>
      <c r="AF282" t="s">
        <v>921</v>
      </c>
      <c r="AG282" t="str">
        <f t="shared" si="38"/>
        <v>A679072</v>
      </c>
      <c r="AH282" t="str">
        <f>IFERROR(VLOOKUP(AG282,[1]AKT!$E$4:$G$350,3,FALSE),"")</f>
        <v>0942</v>
      </c>
    </row>
    <row r="283" spans="1:34">
      <c r="A283" s="130"/>
      <c r="B283" s="117" t="str">
        <f t="shared" si="29"/>
        <v/>
      </c>
      <c r="C283" s="130"/>
      <c r="D283" s="117" t="str">
        <f t="shared" si="30"/>
        <v/>
      </c>
      <c r="E283" s="119"/>
      <c r="F283" s="117" t="str">
        <f t="shared" si="31"/>
        <v/>
      </c>
      <c r="G283" s="117" t="str">
        <f t="shared" si="32"/>
        <v/>
      </c>
      <c r="H283" s="120"/>
      <c r="I283" s="120">
        <v>0</v>
      </c>
      <c r="J283" s="120">
        <f t="shared" si="33"/>
        <v>0</v>
      </c>
      <c r="K283" s="118"/>
      <c r="L283" s="121"/>
      <c r="M283" s="121"/>
      <c r="N283" s="118"/>
      <c r="O283" s="122"/>
      <c r="P283" s="123"/>
      <c r="Q283" t="str">
        <f>IF(C283="","",'[1]OPĆI DIO'!#REF!)</f>
        <v/>
      </c>
      <c r="R283" t="str">
        <f t="shared" si="34"/>
        <v/>
      </c>
      <c r="S283" t="str">
        <f t="shared" si="35"/>
        <v/>
      </c>
      <c r="T283" t="str">
        <f t="shared" si="36"/>
        <v/>
      </c>
      <c r="U283" t="str">
        <f t="shared" si="37"/>
        <v/>
      </c>
      <c r="AE283" t="s">
        <v>922</v>
      </c>
      <c r="AF283" t="s">
        <v>923</v>
      </c>
      <c r="AG283" t="str">
        <f t="shared" si="38"/>
        <v>A679072</v>
      </c>
      <c r="AH283" t="str">
        <f>IFERROR(VLOOKUP(AG283,[1]AKT!$E$4:$G$350,3,FALSE),"")</f>
        <v>0942</v>
      </c>
    </row>
    <row r="284" spans="1:34">
      <c r="A284" s="130"/>
      <c r="B284" s="117" t="str">
        <f t="shared" si="29"/>
        <v/>
      </c>
      <c r="C284" s="130"/>
      <c r="D284" s="117" t="str">
        <f t="shared" si="30"/>
        <v/>
      </c>
      <c r="E284" s="119"/>
      <c r="F284" s="117" t="str">
        <f t="shared" si="31"/>
        <v/>
      </c>
      <c r="G284" s="117" t="str">
        <f t="shared" si="32"/>
        <v/>
      </c>
      <c r="H284" s="120"/>
      <c r="I284" s="120">
        <v>0</v>
      </c>
      <c r="J284" s="120">
        <f t="shared" si="33"/>
        <v>0</v>
      </c>
      <c r="K284" s="118"/>
      <c r="L284" s="121"/>
      <c r="M284" s="121"/>
      <c r="N284" s="118"/>
      <c r="O284" s="122"/>
      <c r="P284" s="123"/>
      <c r="Q284" t="str">
        <f>IF(C284="","",'[1]OPĆI DIO'!#REF!)</f>
        <v/>
      </c>
      <c r="R284" t="str">
        <f t="shared" si="34"/>
        <v/>
      </c>
      <c r="S284" t="str">
        <f t="shared" si="35"/>
        <v/>
      </c>
      <c r="T284" t="str">
        <f t="shared" si="36"/>
        <v/>
      </c>
      <c r="U284" t="str">
        <f t="shared" si="37"/>
        <v/>
      </c>
      <c r="AE284" t="s">
        <v>924</v>
      </c>
      <c r="AF284" t="s">
        <v>925</v>
      </c>
      <c r="AG284" t="str">
        <f t="shared" si="38"/>
        <v>A679072</v>
      </c>
      <c r="AH284" t="str">
        <f>IFERROR(VLOOKUP(AG284,[1]AKT!$E$4:$G$350,3,FALSE),"")</f>
        <v>0942</v>
      </c>
    </row>
    <row r="285" spans="1:34">
      <c r="A285" s="130"/>
      <c r="B285" s="117" t="str">
        <f t="shared" si="29"/>
        <v/>
      </c>
      <c r="C285" s="130"/>
      <c r="D285" s="117" t="str">
        <f t="shared" si="30"/>
        <v/>
      </c>
      <c r="E285" s="119"/>
      <c r="F285" s="117" t="str">
        <f t="shared" si="31"/>
        <v/>
      </c>
      <c r="G285" s="117" t="str">
        <f t="shared" si="32"/>
        <v/>
      </c>
      <c r="H285" s="120"/>
      <c r="I285" s="120">
        <v>0</v>
      </c>
      <c r="J285" s="120">
        <f t="shared" si="33"/>
        <v>0</v>
      </c>
      <c r="K285" s="118"/>
      <c r="L285" s="121"/>
      <c r="M285" s="121"/>
      <c r="N285" s="118"/>
      <c r="O285" s="122"/>
      <c r="P285" s="123"/>
      <c r="Q285" t="str">
        <f>IF(C285="","",'[1]OPĆI DIO'!#REF!)</f>
        <v/>
      </c>
      <c r="R285" t="str">
        <f t="shared" si="34"/>
        <v/>
      </c>
      <c r="S285" t="str">
        <f t="shared" si="35"/>
        <v/>
      </c>
      <c r="T285" t="str">
        <f t="shared" si="36"/>
        <v/>
      </c>
      <c r="U285" t="str">
        <f t="shared" si="37"/>
        <v/>
      </c>
      <c r="AE285" t="s">
        <v>926</v>
      </c>
      <c r="AF285" t="s">
        <v>927</v>
      </c>
      <c r="AG285" t="str">
        <f t="shared" si="38"/>
        <v>A679072</v>
      </c>
      <c r="AH285" t="str">
        <f>IFERROR(VLOOKUP(AG285,[1]AKT!$E$4:$G$350,3,FALSE),"")</f>
        <v>0942</v>
      </c>
    </row>
    <row r="286" spans="1:34">
      <c r="A286" s="130"/>
      <c r="B286" s="117" t="str">
        <f t="shared" si="29"/>
        <v/>
      </c>
      <c r="C286" s="130"/>
      <c r="D286" s="117" t="str">
        <f t="shared" si="30"/>
        <v/>
      </c>
      <c r="E286" s="119"/>
      <c r="F286" s="117" t="str">
        <f t="shared" si="31"/>
        <v/>
      </c>
      <c r="G286" s="117" t="str">
        <f t="shared" si="32"/>
        <v/>
      </c>
      <c r="H286" s="120"/>
      <c r="I286" s="120">
        <v>0</v>
      </c>
      <c r="J286" s="120">
        <f t="shared" si="33"/>
        <v>0</v>
      </c>
      <c r="K286" s="118"/>
      <c r="L286" s="121"/>
      <c r="M286" s="121"/>
      <c r="N286" s="118"/>
      <c r="O286" s="122"/>
      <c r="P286" s="123"/>
      <c r="Q286" t="str">
        <f>IF(C286="","",'[1]OPĆI DIO'!#REF!)</f>
        <v/>
      </c>
      <c r="R286" t="str">
        <f t="shared" si="34"/>
        <v/>
      </c>
      <c r="S286" t="str">
        <f t="shared" si="35"/>
        <v/>
      </c>
      <c r="T286" t="str">
        <f t="shared" si="36"/>
        <v/>
      </c>
      <c r="U286" t="str">
        <f t="shared" si="37"/>
        <v/>
      </c>
      <c r="AE286" t="s">
        <v>928</v>
      </c>
      <c r="AF286" t="s">
        <v>929</v>
      </c>
      <c r="AG286" t="str">
        <f t="shared" si="38"/>
        <v>A679072</v>
      </c>
      <c r="AH286" t="str">
        <f>IFERROR(VLOOKUP(AG286,[1]AKT!$E$4:$G$350,3,FALSE),"")</f>
        <v>0942</v>
      </c>
    </row>
    <row r="287" spans="1:34">
      <c r="A287" s="130"/>
      <c r="B287" s="117" t="str">
        <f t="shared" si="29"/>
        <v/>
      </c>
      <c r="C287" s="130"/>
      <c r="D287" s="117" t="str">
        <f t="shared" si="30"/>
        <v/>
      </c>
      <c r="E287" s="119"/>
      <c r="F287" s="117" t="str">
        <f t="shared" si="31"/>
        <v/>
      </c>
      <c r="G287" s="117" t="str">
        <f t="shared" si="32"/>
        <v/>
      </c>
      <c r="H287" s="120"/>
      <c r="I287" s="120">
        <v>0</v>
      </c>
      <c r="J287" s="120">
        <f t="shared" si="33"/>
        <v>0</v>
      </c>
      <c r="K287" s="118"/>
      <c r="L287" s="121"/>
      <c r="M287" s="121"/>
      <c r="N287" s="118"/>
      <c r="O287" s="122"/>
      <c r="P287" s="123"/>
      <c r="Q287" t="str">
        <f>IF(C287="","",'[1]OPĆI DIO'!#REF!)</f>
        <v/>
      </c>
      <c r="R287" t="str">
        <f t="shared" si="34"/>
        <v/>
      </c>
      <c r="S287" t="str">
        <f t="shared" si="35"/>
        <v/>
      </c>
      <c r="T287" t="str">
        <f t="shared" si="36"/>
        <v/>
      </c>
      <c r="U287" t="str">
        <f t="shared" si="37"/>
        <v/>
      </c>
      <c r="AE287" t="s">
        <v>930</v>
      </c>
      <c r="AF287" t="s">
        <v>931</v>
      </c>
      <c r="AG287" t="str">
        <f t="shared" si="38"/>
        <v>A679072</v>
      </c>
      <c r="AH287" t="str">
        <f>IFERROR(VLOOKUP(AG287,[1]AKT!$E$4:$G$350,3,FALSE),"")</f>
        <v>0942</v>
      </c>
    </row>
    <row r="288" spans="1:34">
      <c r="A288" s="130"/>
      <c r="B288" s="117" t="str">
        <f t="shared" si="29"/>
        <v/>
      </c>
      <c r="C288" s="130"/>
      <c r="D288" s="117" t="str">
        <f t="shared" si="30"/>
        <v/>
      </c>
      <c r="E288" s="119"/>
      <c r="F288" s="117" t="str">
        <f t="shared" si="31"/>
        <v/>
      </c>
      <c r="G288" s="117" t="str">
        <f t="shared" si="32"/>
        <v/>
      </c>
      <c r="H288" s="120"/>
      <c r="I288" s="120">
        <v>0</v>
      </c>
      <c r="J288" s="120">
        <f t="shared" si="33"/>
        <v>0</v>
      </c>
      <c r="K288" s="118"/>
      <c r="L288" s="121"/>
      <c r="M288" s="121"/>
      <c r="N288" s="118"/>
      <c r="O288" s="122"/>
      <c r="P288" s="123"/>
      <c r="Q288" t="str">
        <f>IF(C288="","",'[1]OPĆI DIO'!#REF!)</f>
        <v/>
      </c>
      <c r="R288" t="str">
        <f t="shared" si="34"/>
        <v/>
      </c>
      <c r="S288" t="str">
        <f t="shared" si="35"/>
        <v/>
      </c>
      <c r="T288" t="str">
        <f t="shared" si="36"/>
        <v/>
      </c>
      <c r="U288" t="str">
        <f t="shared" si="37"/>
        <v/>
      </c>
      <c r="AE288" t="s">
        <v>932</v>
      </c>
      <c r="AF288" t="s">
        <v>933</v>
      </c>
      <c r="AG288" t="str">
        <f t="shared" si="38"/>
        <v>A679072</v>
      </c>
      <c r="AH288" t="str">
        <f>IFERROR(VLOOKUP(AG288,[1]AKT!$E$4:$G$350,3,FALSE),"")</f>
        <v>0942</v>
      </c>
    </row>
    <row r="289" spans="1:34">
      <c r="A289" s="130"/>
      <c r="B289" s="117" t="str">
        <f t="shared" si="29"/>
        <v/>
      </c>
      <c r="C289" s="130"/>
      <c r="D289" s="117" t="str">
        <f t="shared" si="30"/>
        <v/>
      </c>
      <c r="E289" s="119"/>
      <c r="F289" s="117" t="str">
        <f t="shared" si="31"/>
        <v/>
      </c>
      <c r="G289" s="117" t="str">
        <f t="shared" si="32"/>
        <v/>
      </c>
      <c r="H289" s="120"/>
      <c r="I289" s="120">
        <v>0</v>
      </c>
      <c r="J289" s="120">
        <f t="shared" si="33"/>
        <v>0</v>
      </c>
      <c r="K289" s="118"/>
      <c r="L289" s="121"/>
      <c r="M289" s="121"/>
      <c r="N289" s="118"/>
      <c r="O289" s="122"/>
      <c r="P289" s="123"/>
      <c r="Q289" t="str">
        <f>IF(C289="","",'[1]OPĆI DIO'!#REF!)</f>
        <v/>
      </c>
      <c r="R289" t="str">
        <f t="shared" si="34"/>
        <v/>
      </c>
      <c r="S289" t="str">
        <f t="shared" si="35"/>
        <v/>
      </c>
      <c r="T289" t="str">
        <f t="shared" si="36"/>
        <v/>
      </c>
      <c r="U289" t="str">
        <f t="shared" si="37"/>
        <v/>
      </c>
      <c r="AE289" t="s">
        <v>934</v>
      </c>
      <c r="AF289" t="s">
        <v>935</v>
      </c>
      <c r="AG289" t="str">
        <f t="shared" si="38"/>
        <v>A679072</v>
      </c>
      <c r="AH289" t="str">
        <f>IFERROR(VLOOKUP(AG289,[1]AKT!$E$4:$G$350,3,FALSE),"")</f>
        <v>0942</v>
      </c>
    </row>
    <row r="290" spans="1:34">
      <c r="A290" s="130"/>
      <c r="B290" s="117" t="str">
        <f t="shared" si="29"/>
        <v/>
      </c>
      <c r="C290" s="130"/>
      <c r="D290" s="117" t="str">
        <f t="shared" si="30"/>
        <v/>
      </c>
      <c r="E290" s="119"/>
      <c r="F290" s="117" t="str">
        <f t="shared" si="31"/>
        <v/>
      </c>
      <c r="G290" s="117" t="str">
        <f t="shared" si="32"/>
        <v/>
      </c>
      <c r="H290" s="120"/>
      <c r="I290" s="120">
        <v>0</v>
      </c>
      <c r="J290" s="120">
        <f t="shared" si="33"/>
        <v>0</v>
      </c>
      <c r="K290" s="118"/>
      <c r="L290" s="121"/>
      <c r="M290" s="121"/>
      <c r="N290" s="118"/>
      <c r="O290" s="122"/>
      <c r="P290" s="123"/>
      <c r="Q290" t="str">
        <f>IF(C290="","",'[1]OPĆI DIO'!#REF!)</f>
        <v/>
      </c>
      <c r="R290" t="str">
        <f t="shared" si="34"/>
        <v/>
      </c>
      <c r="S290" t="str">
        <f t="shared" si="35"/>
        <v/>
      </c>
      <c r="T290" t="str">
        <f t="shared" si="36"/>
        <v/>
      </c>
      <c r="U290" t="str">
        <f t="shared" si="37"/>
        <v/>
      </c>
      <c r="AE290" t="s">
        <v>936</v>
      </c>
      <c r="AF290" t="s">
        <v>937</v>
      </c>
      <c r="AG290" t="str">
        <f t="shared" si="38"/>
        <v>A679072</v>
      </c>
      <c r="AH290" t="str">
        <f>IFERROR(VLOOKUP(AG290,[1]AKT!$E$4:$G$350,3,FALSE),"")</f>
        <v>0942</v>
      </c>
    </row>
    <row r="291" spans="1:34">
      <c r="A291" s="130"/>
      <c r="B291" s="117" t="str">
        <f t="shared" si="29"/>
        <v/>
      </c>
      <c r="C291" s="130"/>
      <c r="D291" s="117" t="str">
        <f t="shared" si="30"/>
        <v/>
      </c>
      <c r="E291" s="119"/>
      <c r="F291" s="117" t="str">
        <f t="shared" si="31"/>
        <v/>
      </c>
      <c r="G291" s="117" t="str">
        <f t="shared" si="32"/>
        <v/>
      </c>
      <c r="H291" s="120"/>
      <c r="I291" s="120">
        <v>0</v>
      </c>
      <c r="J291" s="120">
        <f t="shared" si="33"/>
        <v>0</v>
      </c>
      <c r="K291" s="118"/>
      <c r="L291" s="121"/>
      <c r="M291" s="121"/>
      <c r="N291" s="118"/>
      <c r="O291" s="122"/>
      <c r="P291" s="123"/>
      <c r="Q291" t="str">
        <f>IF(C291="","",'[1]OPĆI DIO'!#REF!)</f>
        <v/>
      </c>
      <c r="R291" t="str">
        <f t="shared" si="34"/>
        <v/>
      </c>
      <c r="S291" t="str">
        <f t="shared" si="35"/>
        <v/>
      </c>
      <c r="T291" t="str">
        <f t="shared" si="36"/>
        <v/>
      </c>
      <c r="U291" t="str">
        <f t="shared" si="37"/>
        <v/>
      </c>
      <c r="AE291" t="s">
        <v>938</v>
      </c>
      <c r="AF291" t="s">
        <v>939</v>
      </c>
      <c r="AG291" t="str">
        <f t="shared" si="38"/>
        <v>A679072</v>
      </c>
      <c r="AH291" t="str">
        <f>IFERROR(VLOOKUP(AG291,[1]AKT!$E$4:$G$350,3,FALSE),"")</f>
        <v>0942</v>
      </c>
    </row>
    <row r="292" spans="1:34">
      <c r="A292" s="130"/>
      <c r="B292" s="117" t="str">
        <f t="shared" si="29"/>
        <v/>
      </c>
      <c r="C292" s="130"/>
      <c r="D292" s="117" t="str">
        <f t="shared" si="30"/>
        <v/>
      </c>
      <c r="E292" s="119"/>
      <c r="F292" s="117" t="str">
        <f t="shared" si="31"/>
        <v/>
      </c>
      <c r="G292" s="117" t="str">
        <f t="shared" si="32"/>
        <v/>
      </c>
      <c r="H292" s="120"/>
      <c r="I292" s="120">
        <v>0</v>
      </c>
      <c r="J292" s="120">
        <f t="shared" si="33"/>
        <v>0</v>
      </c>
      <c r="K292" s="118"/>
      <c r="L292" s="121"/>
      <c r="M292" s="121"/>
      <c r="N292" s="118"/>
      <c r="O292" s="122"/>
      <c r="P292" s="123"/>
      <c r="Q292" t="str">
        <f>IF(C292="","",'[1]OPĆI DIO'!#REF!)</f>
        <v/>
      </c>
      <c r="R292" t="str">
        <f t="shared" si="34"/>
        <v/>
      </c>
      <c r="S292" t="str">
        <f t="shared" si="35"/>
        <v/>
      </c>
      <c r="T292" t="str">
        <f t="shared" si="36"/>
        <v/>
      </c>
      <c r="U292" t="str">
        <f t="shared" si="37"/>
        <v/>
      </c>
      <c r="AE292" t="s">
        <v>940</v>
      </c>
      <c r="AF292" t="s">
        <v>941</v>
      </c>
      <c r="AG292" t="str">
        <f t="shared" si="38"/>
        <v>A679072</v>
      </c>
      <c r="AH292" t="str">
        <f>IFERROR(VLOOKUP(AG292,[1]AKT!$E$4:$G$350,3,FALSE),"")</f>
        <v>0942</v>
      </c>
    </row>
    <row r="293" spans="1:34">
      <c r="A293" s="130"/>
      <c r="B293" s="117" t="str">
        <f t="shared" si="29"/>
        <v/>
      </c>
      <c r="C293" s="130"/>
      <c r="D293" s="117" t="str">
        <f t="shared" si="30"/>
        <v/>
      </c>
      <c r="E293" s="119"/>
      <c r="F293" s="117" t="str">
        <f t="shared" si="31"/>
        <v/>
      </c>
      <c r="G293" s="117" t="str">
        <f t="shared" si="32"/>
        <v/>
      </c>
      <c r="H293" s="120"/>
      <c r="I293" s="120">
        <v>0</v>
      </c>
      <c r="J293" s="120">
        <f t="shared" si="33"/>
        <v>0</v>
      </c>
      <c r="K293" s="118"/>
      <c r="L293" s="121"/>
      <c r="M293" s="121"/>
      <c r="N293" s="118"/>
      <c r="O293" s="122"/>
      <c r="P293" s="123"/>
      <c r="Q293" t="str">
        <f>IF(C293="","",'[1]OPĆI DIO'!#REF!)</f>
        <v/>
      </c>
      <c r="R293" t="str">
        <f t="shared" si="34"/>
        <v/>
      </c>
      <c r="S293" t="str">
        <f t="shared" si="35"/>
        <v/>
      </c>
      <c r="T293" t="str">
        <f t="shared" si="36"/>
        <v/>
      </c>
      <c r="U293" t="str">
        <f t="shared" si="37"/>
        <v/>
      </c>
      <c r="AE293" t="s">
        <v>942</v>
      </c>
      <c r="AF293" t="s">
        <v>943</v>
      </c>
      <c r="AG293" t="str">
        <f t="shared" si="38"/>
        <v>A679072</v>
      </c>
      <c r="AH293" t="str">
        <f>IFERROR(VLOOKUP(AG293,[1]AKT!$E$4:$G$350,3,FALSE),"")</f>
        <v>0942</v>
      </c>
    </row>
    <row r="294" spans="1:34">
      <c r="A294" s="130"/>
      <c r="B294" s="117" t="str">
        <f t="shared" si="29"/>
        <v/>
      </c>
      <c r="C294" s="130"/>
      <c r="D294" s="117" t="str">
        <f t="shared" si="30"/>
        <v/>
      </c>
      <c r="E294" s="119"/>
      <c r="F294" s="117" t="str">
        <f t="shared" si="31"/>
        <v/>
      </c>
      <c r="G294" s="117" t="str">
        <f t="shared" si="32"/>
        <v/>
      </c>
      <c r="H294" s="120"/>
      <c r="I294" s="120">
        <v>0</v>
      </c>
      <c r="J294" s="120">
        <f t="shared" si="33"/>
        <v>0</v>
      </c>
      <c r="K294" s="118"/>
      <c r="L294" s="121"/>
      <c r="M294" s="121"/>
      <c r="N294" s="118"/>
      <c r="O294" s="122"/>
      <c r="P294" s="123"/>
      <c r="Q294" t="str">
        <f>IF(C294="","",'[1]OPĆI DIO'!#REF!)</f>
        <v/>
      </c>
      <c r="R294" t="str">
        <f t="shared" si="34"/>
        <v/>
      </c>
      <c r="S294" t="str">
        <f t="shared" si="35"/>
        <v/>
      </c>
      <c r="T294" t="str">
        <f t="shared" si="36"/>
        <v/>
      </c>
      <c r="U294" t="str">
        <f t="shared" si="37"/>
        <v/>
      </c>
      <c r="AE294" t="s">
        <v>944</v>
      </c>
      <c r="AF294" t="s">
        <v>945</v>
      </c>
      <c r="AG294" t="str">
        <f t="shared" si="38"/>
        <v>A679072</v>
      </c>
      <c r="AH294" t="str">
        <f>IFERROR(VLOOKUP(AG294,[1]AKT!$E$4:$G$350,3,FALSE),"")</f>
        <v>0942</v>
      </c>
    </row>
    <row r="295" spans="1:34">
      <c r="A295" s="130"/>
      <c r="B295" s="117" t="str">
        <f t="shared" si="29"/>
        <v/>
      </c>
      <c r="C295" s="130"/>
      <c r="D295" s="117" t="str">
        <f t="shared" si="30"/>
        <v/>
      </c>
      <c r="E295" s="119"/>
      <c r="F295" s="117" t="str">
        <f t="shared" si="31"/>
        <v/>
      </c>
      <c r="G295" s="117" t="str">
        <f t="shared" si="32"/>
        <v/>
      </c>
      <c r="H295" s="120"/>
      <c r="I295" s="120">
        <v>0</v>
      </c>
      <c r="J295" s="120">
        <f t="shared" si="33"/>
        <v>0</v>
      </c>
      <c r="K295" s="118"/>
      <c r="L295" s="121"/>
      <c r="M295" s="121"/>
      <c r="N295" s="118"/>
      <c r="O295" s="122"/>
      <c r="P295" s="123"/>
      <c r="Q295" t="str">
        <f>IF(C295="","",'[1]OPĆI DIO'!#REF!)</f>
        <v/>
      </c>
      <c r="R295" t="str">
        <f t="shared" si="34"/>
        <v/>
      </c>
      <c r="S295" t="str">
        <f t="shared" si="35"/>
        <v/>
      </c>
      <c r="T295" t="str">
        <f t="shared" si="36"/>
        <v/>
      </c>
      <c r="U295" t="str">
        <f t="shared" si="37"/>
        <v/>
      </c>
      <c r="AE295" t="s">
        <v>946</v>
      </c>
      <c r="AF295" t="s">
        <v>947</v>
      </c>
      <c r="AG295" t="str">
        <f t="shared" si="38"/>
        <v>A679072</v>
      </c>
      <c r="AH295" t="str">
        <f>IFERROR(VLOOKUP(AG295,[1]AKT!$E$4:$G$350,3,FALSE),"")</f>
        <v>0942</v>
      </c>
    </row>
    <row r="296" spans="1:34">
      <c r="A296" s="130"/>
      <c r="B296" s="117" t="str">
        <f t="shared" si="29"/>
        <v/>
      </c>
      <c r="C296" s="130"/>
      <c r="D296" s="117" t="str">
        <f t="shared" si="30"/>
        <v/>
      </c>
      <c r="E296" s="119"/>
      <c r="F296" s="117" t="str">
        <f t="shared" si="31"/>
        <v/>
      </c>
      <c r="G296" s="117" t="str">
        <f t="shared" si="32"/>
        <v/>
      </c>
      <c r="H296" s="120"/>
      <c r="I296" s="120">
        <v>0</v>
      </c>
      <c r="J296" s="120">
        <f t="shared" si="33"/>
        <v>0</v>
      </c>
      <c r="K296" s="118"/>
      <c r="L296" s="121"/>
      <c r="M296" s="121"/>
      <c r="N296" s="118"/>
      <c r="O296" s="122"/>
      <c r="P296" s="123"/>
      <c r="Q296" t="str">
        <f>IF(C296="","",'[1]OPĆI DIO'!#REF!)</f>
        <v/>
      </c>
      <c r="R296" t="str">
        <f t="shared" si="34"/>
        <v/>
      </c>
      <c r="S296" t="str">
        <f t="shared" si="35"/>
        <v/>
      </c>
      <c r="T296" t="str">
        <f t="shared" si="36"/>
        <v/>
      </c>
      <c r="U296" t="str">
        <f t="shared" si="37"/>
        <v/>
      </c>
      <c r="AE296" t="s">
        <v>948</v>
      </c>
      <c r="AF296" t="s">
        <v>949</v>
      </c>
      <c r="AG296" t="str">
        <f t="shared" si="38"/>
        <v>A679072</v>
      </c>
      <c r="AH296" t="str">
        <f>IFERROR(VLOOKUP(AG296,[1]AKT!$E$4:$G$350,3,FALSE),"")</f>
        <v>0942</v>
      </c>
    </row>
    <row r="297" spans="1:34">
      <c r="A297" s="130"/>
      <c r="B297" s="117" t="str">
        <f t="shared" si="29"/>
        <v/>
      </c>
      <c r="C297" s="130"/>
      <c r="D297" s="117" t="str">
        <f t="shared" si="30"/>
        <v/>
      </c>
      <c r="E297" s="119"/>
      <c r="F297" s="117" t="str">
        <f t="shared" si="31"/>
        <v/>
      </c>
      <c r="G297" s="117" t="str">
        <f t="shared" si="32"/>
        <v/>
      </c>
      <c r="H297" s="120"/>
      <c r="I297" s="120">
        <v>0</v>
      </c>
      <c r="J297" s="120">
        <f t="shared" si="33"/>
        <v>0</v>
      </c>
      <c r="K297" s="118"/>
      <c r="L297" s="121"/>
      <c r="M297" s="121"/>
      <c r="N297" s="118"/>
      <c r="O297" s="122"/>
      <c r="P297" s="123"/>
      <c r="Q297" t="str">
        <f>IF(C297="","",'[1]OPĆI DIO'!#REF!)</f>
        <v/>
      </c>
      <c r="R297" t="str">
        <f t="shared" si="34"/>
        <v/>
      </c>
      <c r="S297" t="str">
        <f t="shared" si="35"/>
        <v/>
      </c>
      <c r="T297" t="str">
        <f t="shared" si="36"/>
        <v/>
      </c>
      <c r="U297" t="str">
        <f t="shared" si="37"/>
        <v/>
      </c>
      <c r="AE297" t="s">
        <v>950</v>
      </c>
      <c r="AF297" t="s">
        <v>951</v>
      </c>
      <c r="AG297" t="str">
        <f t="shared" si="38"/>
        <v>A679072</v>
      </c>
      <c r="AH297" t="str">
        <f>IFERROR(VLOOKUP(AG297,[1]AKT!$E$4:$G$350,3,FALSE),"")</f>
        <v>0942</v>
      </c>
    </row>
    <row r="298" spans="1:34">
      <c r="A298" s="130"/>
      <c r="B298" s="117" t="str">
        <f t="shared" si="29"/>
        <v/>
      </c>
      <c r="C298" s="130"/>
      <c r="D298" s="117" t="str">
        <f t="shared" si="30"/>
        <v/>
      </c>
      <c r="E298" s="119"/>
      <c r="F298" s="117" t="str">
        <f t="shared" si="31"/>
        <v/>
      </c>
      <c r="G298" s="117" t="str">
        <f t="shared" si="32"/>
        <v/>
      </c>
      <c r="H298" s="120"/>
      <c r="I298" s="120">
        <v>0</v>
      </c>
      <c r="J298" s="120">
        <f t="shared" si="33"/>
        <v>0</v>
      </c>
      <c r="K298" s="118"/>
      <c r="L298" s="121"/>
      <c r="M298" s="121"/>
      <c r="N298" s="118"/>
      <c r="O298" s="122"/>
      <c r="P298" s="123"/>
      <c r="Q298" t="str">
        <f>IF(C298="","",'[1]OPĆI DIO'!#REF!)</f>
        <v/>
      </c>
      <c r="R298" t="str">
        <f t="shared" si="34"/>
        <v/>
      </c>
      <c r="S298" t="str">
        <f t="shared" si="35"/>
        <v/>
      </c>
      <c r="T298" t="str">
        <f t="shared" si="36"/>
        <v/>
      </c>
      <c r="U298" t="str">
        <f t="shared" si="37"/>
        <v/>
      </c>
      <c r="AE298" t="s">
        <v>952</v>
      </c>
      <c r="AF298" t="s">
        <v>953</v>
      </c>
      <c r="AG298" t="str">
        <f t="shared" si="38"/>
        <v>A679072</v>
      </c>
      <c r="AH298" t="str">
        <f>IFERROR(VLOOKUP(AG298,[1]AKT!$E$4:$G$350,3,FALSE),"")</f>
        <v>0942</v>
      </c>
    </row>
    <row r="299" spans="1:34">
      <c r="A299" s="130"/>
      <c r="B299" s="117" t="str">
        <f t="shared" si="29"/>
        <v/>
      </c>
      <c r="C299" s="130"/>
      <c r="D299" s="117" t="str">
        <f t="shared" si="30"/>
        <v/>
      </c>
      <c r="E299" s="119"/>
      <c r="F299" s="117" t="str">
        <f t="shared" si="31"/>
        <v/>
      </c>
      <c r="G299" s="117" t="str">
        <f t="shared" si="32"/>
        <v/>
      </c>
      <c r="H299" s="120"/>
      <c r="I299" s="120">
        <v>0</v>
      </c>
      <c r="J299" s="120">
        <f t="shared" si="33"/>
        <v>0</v>
      </c>
      <c r="K299" s="118"/>
      <c r="L299" s="121"/>
      <c r="M299" s="121"/>
      <c r="N299" s="118"/>
      <c r="O299" s="122"/>
      <c r="P299" s="123"/>
      <c r="Q299" t="str">
        <f>IF(C299="","",'[1]OPĆI DIO'!#REF!)</f>
        <v/>
      </c>
      <c r="R299" t="str">
        <f t="shared" si="34"/>
        <v/>
      </c>
      <c r="S299" t="str">
        <f t="shared" si="35"/>
        <v/>
      </c>
      <c r="T299" t="str">
        <f t="shared" si="36"/>
        <v/>
      </c>
      <c r="U299" t="str">
        <f t="shared" si="37"/>
        <v/>
      </c>
      <c r="AE299" t="s">
        <v>954</v>
      </c>
      <c r="AF299" t="s">
        <v>955</v>
      </c>
      <c r="AG299" t="str">
        <f t="shared" si="38"/>
        <v>A679072</v>
      </c>
      <c r="AH299" t="str">
        <f>IFERROR(VLOOKUP(AG299,[1]AKT!$E$4:$G$350,3,FALSE),"")</f>
        <v>0942</v>
      </c>
    </row>
    <row r="300" spans="1:34">
      <c r="A300" s="130"/>
      <c r="B300" s="117" t="str">
        <f t="shared" si="29"/>
        <v/>
      </c>
      <c r="C300" s="130"/>
      <c r="D300" s="117" t="str">
        <f t="shared" si="30"/>
        <v/>
      </c>
      <c r="E300" s="119"/>
      <c r="F300" s="117" t="str">
        <f t="shared" si="31"/>
        <v/>
      </c>
      <c r="G300" s="117" t="str">
        <f t="shared" si="32"/>
        <v/>
      </c>
      <c r="H300" s="120"/>
      <c r="I300" s="120">
        <v>0</v>
      </c>
      <c r="J300" s="120">
        <f t="shared" si="33"/>
        <v>0</v>
      </c>
      <c r="K300" s="118"/>
      <c r="L300" s="121"/>
      <c r="M300" s="121"/>
      <c r="N300" s="118"/>
      <c r="O300" s="122"/>
      <c r="P300" s="123"/>
      <c r="Q300" t="str">
        <f>IF(C300="","",'[1]OPĆI DIO'!#REF!)</f>
        <v/>
      </c>
      <c r="R300" t="str">
        <f t="shared" si="34"/>
        <v/>
      </c>
      <c r="S300" t="str">
        <f t="shared" si="35"/>
        <v/>
      </c>
      <c r="T300" t="str">
        <f t="shared" si="36"/>
        <v/>
      </c>
      <c r="U300" t="str">
        <f t="shared" si="37"/>
        <v/>
      </c>
      <c r="AE300" t="s">
        <v>956</v>
      </c>
      <c r="AF300" t="s">
        <v>957</v>
      </c>
      <c r="AG300" t="str">
        <f t="shared" si="38"/>
        <v>A679072</v>
      </c>
      <c r="AH300" t="str">
        <f>IFERROR(VLOOKUP(AG300,[1]AKT!$E$4:$G$350,3,FALSE),"")</f>
        <v>0942</v>
      </c>
    </row>
    <row r="301" spans="1:34">
      <c r="A301" s="130"/>
      <c r="B301" s="117" t="str">
        <f t="shared" si="29"/>
        <v/>
      </c>
      <c r="C301" s="130"/>
      <c r="D301" s="117" t="str">
        <f t="shared" si="30"/>
        <v/>
      </c>
      <c r="E301" s="119"/>
      <c r="F301" s="117" t="str">
        <f t="shared" si="31"/>
        <v/>
      </c>
      <c r="G301" s="117" t="str">
        <f t="shared" si="32"/>
        <v/>
      </c>
      <c r="H301" s="120"/>
      <c r="I301" s="120">
        <v>0</v>
      </c>
      <c r="J301" s="120">
        <f t="shared" si="33"/>
        <v>0</v>
      </c>
      <c r="K301" s="118"/>
      <c r="L301" s="121"/>
      <c r="M301" s="121"/>
      <c r="N301" s="118"/>
      <c r="O301" s="122"/>
      <c r="P301" s="123"/>
      <c r="Q301" t="str">
        <f>IF(C301="","",'[1]OPĆI DIO'!#REF!)</f>
        <v/>
      </c>
      <c r="R301" t="str">
        <f t="shared" si="34"/>
        <v/>
      </c>
      <c r="S301" t="str">
        <f t="shared" si="35"/>
        <v/>
      </c>
      <c r="T301" t="str">
        <f t="shared" si="36"/>
        <v/>
      </c>
      <c r="U301" t="str">
        <f t="shared" si="37"/>
        <v/>
      </c>
      <c r="AE301" t="s">
        <v>958</v>
      </c>
      <c r="AF301" t="s">
        <v>959</v>
      </c>
      <c r="AG301" t="str">
        <f t="shared" si="38"/>
        <v>A679072</v>
      </c>
      <c r="AH301" t="str">
        <f>IFERROR(VLOOKUP(AG301,[1]AKT!$E$4:$G$350,3,FALSE),"")</f>
        <v>0942</v>
      </c>
    </row>
    <row r="302" spans="1:34">
      <c r="A302" s="130"/>
      <c r="B302" s="117" t="str">
        <f t="shared" si="29"/>
        <v/>
      </c>
      <c r="C302" s="130"/>
      <c r="D302" s="117" t="str">
        <f t="shared" si="30"/>
        <v/>
      </c>
      <c r="E302" s="119"/>
      <c r="F302" s="117" t="str">
        <f t="shared" si="31"/>
        <v/>
      </c>
      <c r="G302" s="117" t="str">
        <f t="shared" si="32"/>
        <v/>
      </c>
      <c r="H302" s="120"/>
      <c r="I302" s="120">
        <v>0</v>
      </c>
      <c r="J302" s="120">
        <f t="shared" si="33"/>
        <v>0</v>
      </c>
      <c r="K302" s="118"/>
      <c r="L302" s="121"/>
      <c r="M302" s="121"/>
      <c r="N302" s="118"/>
      <c r="O302" s="122"/>
      <c r="P302" s="123"/>
      <c r="Q302" t="str">
        <f>IF(C302="","",'[1]OPĆI DIO'!#REF!)</f>
        <v/>
      </c>
      <c r="R302" t="str">
        <f t="shared" si="34"/>
        <v/>
      </c>
      <c r="S302" t="str">
        <f t="shared" si="35"/>
        <v/>
      </c>
      <c r="T302" t="str">
        <f t="shared" si="36"/>
        <v/>
      </c>
      <c r="U302" t="str">
        <f t="shared" si="37"/>
        <v/>
      </c>
      <c r="AE302" t="s">
        <v>960</v>
      </c>
      <c r="AF302" t="s">
        <v>961</v>
      </c>
      <c r="AG302" t="str">
        <f t="shared" si="38"/>
        <v>A679072</v>
      </c>
      <c r="AH302" t="str">
        <f>IFERROR(VLOOKUP(AG302,[1]AKT!$E$4:$G$350,3,FALSE),"")</f>
        <v>0942</v>
      </c>
    </row>
    <row r="303" spans="1:34">
      <c r="A303" s="130"/>
      <c r="B303" s="117" t="str">
        <f t="shared" si="29"/>
        <v/>
      </c>
      <c r="C303" s="130"/>
      <c r="D303" s="117" t="str">
        <f t="shared" si="30"/>
        <v/>
      </c>
      <c r="E303" s="119"/>
      <c r="F303" s="117" t="str">
        <f t="shared" si="31"/>
        <v/>
      </c>
      <c r="G303" s="117" t="str">
        <f t="shared" si="32"/>
        <v/>
      </c>
      <c r="H303" s="120"/>
      <c r="I303" s="120">
        <v>0</v>
      </c>
      <c r="J303" s="120">
        <f t="shared" si="33"/>
        <v>0</v>
      </c>
      <c r="K303" s="118"/>
      <c r="L303" s="121"/>
      <c r="M303" s="121"/>
      <c r="N303" s="118"/>
      <c r="O303" s="122"/>
      <c r="P303" s="123"/>
      <c r="Q303" t="str">
        <f>IF(C303="","",'[1]OPĆI DIO'!#REF!)</f>
        <v/>
      </c>
      <c r="R303" t="str">
        <f t="shared" si="34"/>
        <v/>
      </c>
      <c r="S303" t="str">
        <f t="shared" si="35"/>
        <v/>
      </c>
      <c r="T303" t="str">
        <f t="shared" si="36"/>
        <v/>
      </c>
      <c r="U303" t="str">
        <f t="shared" si="37"/>
        <v/>
      </c>
      <c r="AE303" t="s">
        <v>962</v>
      </c>
      <c r="AF303" t="s">
        <v>963</v>
      </c>
      <c r="AG303" t="str">
        <f t="shared" si="38"/>
        <v>A679072</v>
      </c>
      <c r="AH303" t="str">
        <f>IFERROR(VLOOKUP(AG303,[1]AKT!$E$4:$G$350,3,FALSE),"")</f>
        <v>0942</v>
      </c>
    </row>
    <row r="304" spans="1:34">
      <c r="A304" s="130"/>
      <c r="B304" s="117" t="str">
        <f t="shared" si="29"/>
        <v/>
      </c>
      <c r="C304" s="130"/>
      <c r="D304" s="117" t="str">
        <f t="shared" si="30"/>
        <v/>
      </c>
      <c r="E304" s="119"/>
      <c r="F304" s="117" t="str">
        <f t="shared" si="31"/>
        <v/>
      </c>
      <c r="G304" s="117" t="str">
        <f t="shared" si="32"/>
        <v/>
      </c>
      <c r="H304" s="120"/>
      <c r="I304" s="120">
        <v>0</v>
      </c>
      <c r="J304" s="120">
        <f t="shared" si="33"/>
        <v>0</v>
      </c>
      <c r="K304" s="118"/>
      <c r="L304" s="121"/>
      <c r="M304" s="121"/>
      <c r="N304" s="118"/>
      <c r="O304" s="122"/>
      <c r="P304" s="123"/>
      <c r="Q304" t="str">
        <f>IF(C304="","",'[1]OPĆI DIO'!#REF!)</f>
        <v/>
      </c>
      <c r="R304" t="str">
        <f t="shared" si="34"/>
        <v/>
      </c>
      <c r="S304" t="str">
        <f t="shared" si="35"/>
        <v/>
      </c>
      <c r="T304" t="str">
        <f t="shared" si="36"/>
        <v/>
      </c>
      <c r="U304" t="str">
        <f t="shared" si="37"/>
        <v/>
      </c>
      <c r="AE304" t="s">
        <v>964</v>
      </c>
      <c r="AF304" t="s">
        <v>965</v>
      </c>
      <c r="AG304" t="str">
        <f t="shared" si="38"/>
        <v>A679072</v>
      </c>
      <c r="AH304" t="str">
        <f>IFERROR(VLOOKUP(AG304,[1]AKT!$E$4:$G$350,3,FALSE),"")</f>
        <v>0942</v>
      </c>
    </row>
    <row r="305" spans="1:34">
      <c r="A305" s="130"/>
      <c r="B305" s="117" t="str">
        <f t="shared" si="29"/>
        <v/>
      </c>
      <c r="C305" s="130"/>
      <c r="D305" s="117" t="str">
        <f t="shared" si="30"/>
        <v/>
      </c>
      <c r="E305" s="119"/>
      <c r="F305" s="117" t="str">
        <f t="shared" si="31"/>
        <v/>
      </c>
      <c r="G305" s="117" t="str">
        <f t="shared" si="32"/>
        <v/>
      </c>
      <c r="H305" s="120"/>
      <c r="I305" s="120">
        <v>0</v>
      </c>
      <c r="J305" s="120">
        <f t="shared" si="33"/>
        <v>0</v>
      </c>
      <c r="K305" s="118"/>
      <c r="L305" s="121"/>
      <c r="M305" s="121"/>
      <c r="N305" s="118"/>
      <c r="O305" s="122"/>
      <c r="P305" s="123"/>
      <c r="Q305" t="str">
        <f>IF(C305="","",'[1]OPĆI DIO'!#REF!)</f>
        <v/>
      </c>
      <c r="R305" t="str">
        <f t="shared" si="34"/>
        <v/>
      </c>
      <c r="S305" t="str">
        <f t="shared" si="35"/>
        <v/>
      </c>
      <c r="T305" t="str">
        <f t="shared" si="36"/>
        <v/>
      </c>
      <c r="U305" t="str">
        <f t="shared" si="37"/>
        <v/>
      </c>
      <c r="AE305" t="s">
        <v>966</v>
      </c>
      <c r="AF305" t="s">
        <v>967</v>
      </c>
      <c r="AG305" t="str">
        <f t="shared" si="38"/>
        <v>A679072</v>
      </c>
      <c r="AH305" t="str">
        <f>IFERROR(VLOOKUP(AG305,[1]AKT!$E$4:$G$350,3,FALSE),"")</f>
        <v>0942</v>
      </c>
    </row>
    <row r="306" spans="1:34">
      <c r="A306" s="130"/>
      <c r="B306" s="117" t="str">
        <f t="shared" si="29"/>
        <v/>
      </c>
      <c r="C306" s="130"/>
      <c r="D306" s="117" t="str">
        <f t="shared" si="30"/>
        <v/>
      </c>
      <c r="E306" s="119"/>
      <c r="F306" s="117" t="str">
        <f t="shared" si="31"/>
        <v/>
      </c>
      <c r="G306" s="117" t="str">
        <f t="shared" si="32"/>
        <v/>
      </c>
      <c r="H306" s="120"/>
      <c r="I306" s="120">
        <v>0</v>
      </c>
      <c r="J306" s="120">
        <f t="shared" si="33"/>
        <v>0</v>
      </c>
      <c r="K306" s="118"/>
      <c r="L306" s="121"/>
      <c r="M306" s="121"/>
      <c r="N306" s="118"/>
      <c r="O306" s="122"/>
      <c r="P306" s="123"/>
      <c r="Q306" t="str">
        <f>IF(C306="","",'[1]OPĆI DIO'!#REF!)</f>
        <v/>
      </c>
      <c r="R306" t="str">
        <f t="shared" si="34"/>
        <v/>
      </c>
      <c r="S306" t="str">
        <f t="shared" si="35"/>
        <v/>
      </c>
      <c r="T306" t="str">
        <f t="shared" si="36"/>
        <v/>
      </c>
      <c r="U306" t="str">
        <f t="shared" si="37"/>
        <v/>
      </c>
      <c r="AE306" t="s">
        <v>968</v>
      </c>
      <c r="AF306" t="s">
        <v>969</v>
      </c>
      <c r="AG306" t="str">
        <f t="shared" si="38"/>
        <v>A679072</v>
      </c>
      <c r="AH306" t="str">
        <f>IFERROR(VLOOKUP(AG306,[1]AKT!$E$4:$G$350,3,FALSE),"")</f>
        <v>0942</v>
      </c>
    </row>
    <row r="307" spans="1:34">
      <c r="A307" s="130"/>
      <c r="B307" s="117" t="str">
        <f t="shared" si="29"/>
        <v/>
      </c>
      <c r="C307" s="130"/>
      <c r="D307" s="117" t="str">
        <f t="shared" si="30"/>
        <v/>
      </c>
      <c r="E307" s="119"/>
      <c r="F307" s="117" t="str">
        <f t="shared" si="31"/>
        <v/>
      </c>
      <c r="G307" s="117" t="str">
        <f t="shared" si="32"/>
        <v/>
      </c>
      <c r="H307" s="120"/>
      <c r="I307" s="120">
        <v>0</v>
      </c>
      <c r="J307" s="120">
        <f t="shared" si="33"/>
        <v>0</v>
      </c>
      <c r="K307" s="118"/>
      <c r="L307" s="121"/>
      <c r="M307" s="121"/>
      <c r="N307" s="118"/>
      <c r="O307" s="122"/>
      <c r="P307" s="123"/>
      <c r="Q307" t="str">
        <f>IF(C307="","",'[1]OPĆI DIO'!#REF!)</f>
        <v/>
      </c>
      <c r="R307" t="str">
        <f t="shared" si="34"/>
        <v/>
      </c>
      <c r="S307" t="str">
        <f t="shared" si="35"/>
        <v/>
      </c>
      <c r="T307" t="str">
        <f t="shared" si="36"/>
        <v/>
      </c>
      <c r="U307" t="str">
        <f t="shared" si="37"/>
        <v/>
      </c>
      <c r="AE307" t="s">
        <v>970</v>
      </c>
      <c r="AF307" t="s">
        <v>971</v>
      </c>
      <c r="AG307" t="str">
        <f t="shared" si="38"/>
        <v>A679072</v>
      </c>
      <c r="AH307" t="str">
        <f>IFERROR(VLOOKUP(AG307,[1]AKT!$E$4:$G$350,3,FALSE),"")</f>
        <v>0942</v>
      </c>
    </row>
    <row r="308" spans="1:34">
      <c r="A308" s="130"/>
      <c r="B308" s="117" t="str">
        <f t="shared" si="29"/>
        <v/>
      </c>
      <c r="C308" s="130"/>
      <c r="D308" s="117" t="str">
        <f t="shared" si="30"/>
        <v/>
      </c>
      <c r="E308" s="119"/>
      <c r="F308" s="117" t="str">
        <f t="shared" si="31"/>
        <v/>
      </c>
      <c r="G308" s="117" t="str">
        <f t="shared" si="32"/>
        <v/>
      </c>
      <c r="H308" s="120"/>
      <c r="I308" s="120">
        <v>0</v>
      </c>
      <c r="J308" s="120">
        <f t="shared" si="33"/>
        <v>0</v>
      </c>
      <c r="K308" s="118"/>
      <c r="L308" s="121"/>
      <c r="M308" s="121"/>
      <c r="N308" s="118"/>
      <c r="O308" s="122"/>
      <c r="P308" s="123"/>
      <c r="Q308" t="str">
        <f>IF(C308="","",'[1]OPĆI DIO'!#REF!)</f>
        <v/>
      </c>
      <c r="R308" t="str">
        <f t="shared" si="34"/>
        <v/>
      </c>
      <c r="S308" t="str">
        <f t="shared" si="35"/>
        <v/>
      </c>
      <c r="T308" t="str">
        <f t="shared" si="36"/>
        <v/>
      </c>
      <c r="U308" t="str">
        <f t="shared" si="37"/>
        <v/>
      </c>
      <c r="AE308" t="s">
        <v>972</v>
      </c>
      <c r="AF308" t="s">
        <v>973</v>
      </c>
      <c r="AG308" t="str">
        <f t="shared" si="38"/>
        <v>A679072</v>
      </c>
      <c r="AH308" t="str">
        <f>IFERROR(VLOOKUP(AG308,[1]AKT!$E$4:$G$350,3,FALSE),"")</f>
        <v>0942</v>
      </c>
    </row>
    <row r="309" spans="1:34">
      <c r="A309" s="130"/>
      <c r="B309" s="117" t="str">
        <f t="shared" si="29"/>
        <v/>
      </c>
      <c r="C309" s="130"/>
      <c r="D309" s="117" t="str">
        <f t="shared" si="30"/>
        <v/>
      </c>
      <c r="E309" s="119"/>
      <c r="F309" s="117" t="str">
        <f t="shared" si="31"/>
        <v/>
      </c>
      <c r="G309" s="117" t="str">
        <f t="shared" si="32"/>
        <v/>
      </c>
      <c r="H309" s="120"/>
      <c r="I309" s="120">
        <v>0</v>
      </c>
      <c r="J309" s="120">
        <f t="shared" si="33"/>
        <v>0</v>
      </c>
      <c r="K309" s="118"/>
      <c r="L309" s="121"/>
      <c r="M309" s="121"/>
      <c r="N309" s="118"/>
      <c r="O309" s="122"/>
      <c r="P309" s="123"/>
      <c r="Q309" t="str">
        <f>IF(C309="","",'[1]OPĆI DIO'!#REF!)</f>
        <v/>
      </c>
      <c r="R309" t="str">
        <f t="shared" si="34"/>
        <v/>
      </c>
      <c r="S309" t="str">
        <f t="shared" si="35"/>
        <v/>
      </c>
      <c r="T309" t="str">
        <f t="shared" si="36"/>
        <v/>
      </c>
      <c r="U309" t="str">
        <f t="shared" si="37"/>
        <v/>
      </c>
      <c r="AE309" t="s">
        <v>974</v>
      </c>
      <c r="AF309" t="s">
        <v>975</v>
      </c>
      <c r="AG309" t="str">
        <f t="shared" si="38"/>
        <v>A679072</v>
      </c>
      <c r="AH309" t="str">
        <f>IFERROR(VLOOKUP(AG309,[1]AKT!$E$4:$G$350,3,FALSE),"")</f>
        <v>0942</v>
      </c>
    </row>
    <row r="310" spans="1:34">
      <c r="A310" s="130"/>
      <c r="B310" s="117" t="str">
        <f t="shared" si="29"/>
        <v/>
      </c>
      <c r="C310" s="130"/>
      <c r="D310" s="117" t="str">
        <f t="shared" si="30"/>
        <v/>
      </c>
      <c r="E310" s="119"/>
      <c r="F310" s="117" t="str">
        <f t="shared" si="31"/>
        <v/>
      </c>
      <c r="G310" s="117" t="str">
        <f t="shared" si="32"/>
        <v/>
      </c>
      <c r="H310" s="120"/>
      <c r="I310" s="120">
        <v>0</v>
      </c>
      <c r="J310" s="120">
        <f t="shared" si="33"/>
        <v>0</v>
      </c>
      <c r="K310" s="118"/>
      <c r="L310" s="121"/>
      <c r="M310" s="121"/>
      <c r="N310" s="118"/>
      <c r="O310" s="122"/>
      <c r="P310" s="123"/>
      <c r="Q310" t="str">
        <f>IF(C310="","",'[1]OPĆI DIO'!#REF!)</f>
        <v/>
      </c>
      <c r="R310" t="str">
        <f t="shared" si="34"/>
        <v/>
      </c>
      <c r="S310" t="str">
        <f t="shared" si="35"/>
        <v/>
      </c>
      <c r="T310" t="str">
        <f t="shared" si="36"/>
        <v/>
      </c>
      <c r="U310" t="str">
        <f t="shared" si="37"/>
        <v/>
      </c>
      <c r="AE310" t="s">
        <v>976</v>
      </c>
      <c r="AF310" t="s">
        <v>977</v>
      </c>
      <c r="AG310" t="str">
        <f t="shared" si="38"/>
        <v>A679072</v>
      </c>
      <c r="AH310" t="str">
        <f>IFERROR(VLOOKUP(AG310,[1]AKT!$E$4:$G$350,3,FALSE),"")</f>
        <v>0942</v>
      </c>
    </row>
    <row r="311" spans="1:34">
      <c r="A311" s="130"/>
      <c r="B311" s="117" t="str">
        <f t="shared" si="29"/>
        <v/>
      </c>
      <c r="C311" s="130"/>
      <c r="D311" s="117" t="str">
        <f t="shared" si="30"/>
        <v/>
      </c>
      <c r="E311" s="119"/>
      <c r="F311" s="117" t="str">
        <f t="shared" si="31"/>
        <v/>
      </c>
      <c r="G311" s="117" t="str">
        <f t="shared" si="32"/>
        <v/>
      </c>
      <c r="H311" s="120"/>
      <c r="I311" s="120">
        <v>0</v>
      </c>
      <c r="J311" s="120">
        <f t="shared" si="33"/>
        <v>0</v>
      </c>
      <c r="K311" s="118"/>
      <c r="L311" s="121"/>
      <c r="M311" s="121"/>
      <c r="N311" s="118"/>
      <c r="O311" s="122"/>
      <c r="P311" s="123"/>
      <c r="Q311" t="str">
        <f>IF(C311="","",'[1]OPĆI DIO'!#REF!)</f>
        <v/>
      </c>
      <c r="R311" t="str">
        <f t="shared" si="34"/>
        <v/>
      </c>
      <c r="S311" t="str">
        <f t="shared" si="35"/>
        <v/>
      </c>
      <c r="T311" t="str">
        <f t="shared" si="36"/>
        <v/>
      </c>
      <c r="U311" t="str">
        <f t="shared" si="37"/>
        <v/>
      </c>
      <c r="AE311" t="s">
        <v>978</v>
      </c>
      <c r="AF311" t="s">
        <v>979</v>
      </c>
      <c r="AG311" t="str">
        <f t="shared" si="38"/>
        <v>A679072</v>
      </c>
      <c r="AH311" t="str">
        <f>IFERROR(VLOOKUP(AG311,[1]AKT!$E$4:$G$350,3,FALSE),"")</f>
        <v>0942</v>
      </c>
    </row>
    <row r="312" spans="1:34">
      <c r="A312" s="130"/>
      <c r="B312" s="117" t="str">
        <f t="shared" si="29"/>
        <v/>
      </c>
      <c r="C312" s="130"/>
      <c r="D312" s="117" t="str">
        <f t="shared" si="30"/>
        <v/>
      </c>
      <c r="E312" s="119"/>
      <c r="F312" s="117" t="str">
        <f t="shared" si="31"/>
        <v/>
      </c>
      <c r="G312" s="117" t="str">
        <f t="shared" si="32"/>
        <v/>
      </c>
      <c r="H312" s="120"/>
      <c r="I312" s="120">
        <v>0</v>
      </c>
      <c r="J312" s="120">
        <f t="shared" si="33"/>
        <v>0</v>
      </c>
      <c r="K312" s="118"/>
      <c r="L312" s="121"/>
      <c r="M312" s="121"/>
      <c r="N312" s="118"/>
      <c r="O312" s="122"/>
      <c r="P312" s="123"/>
      <c r="Q312" t="str">
        <f>IF(C312="","",'[1]OPĆI DIO'!#REF!)</f>
        <v/>
      </c>
      <c r="R312" t="str">
        <f t="shared" si="34"/>
        <v/>
      </c>
      <c r="S312" t="str">
        <f t="shared" si="35"/>
        <v/>
      </c>
      <c r="T312" t="str">
        <f t="shared" si="36"/>
        <v/>
      </c>
      <c r="U312" t="str">
        <f t="shared" si="37"/>
        <v/>
      </c>
      <c r="AE312" t="s">
        <v>980</v>
      </c>
      <c r="AF312" t="s">
        <v>981</v>
      </c>
      <c r="AG312" t="str">
        <f t="shared" si="38"/>
        <v>A679072</v>
      </c>
      <c r="AH312" t="str">
        <f>IFERROR(VLOOKUP(AG312,[1]AKT!$E$4:$G$350,3,FALSE),"")</f>
        <v>0942</v>
      </c>
    </row>
    <row r="313" spans="1:34">
      <c r="A313" s="130"/>
      <c r="B313" s="117" t="str">
        <f t="shared" si="29"/>
        <v/>
      </c>
      <c r="C313" s="130"/>
      <c r="D313" s="117" t="str">
        <f t="shared" si="30"/>
        <v/>
      </c>
      <c r="E313" s="119"/>
      <c r="F313" s="117" t="str">
        <f t="shared" si="31"/>
        <v/>
      </c>
      <c r="G313" s="117" t="str">
        <f t="shared" si="32"/>
        <v/>
      </c>
      <c r="H313" s="120"/>
      <c r="I313" s="120">
        <v>0</v>
      </c>
      <c r="J313" s="120">
        <f t="shared" si="33"/>
        <v>0</v>
      </c>
      <c r="K313" s="118"/>
      <c r="L313" s="121"/>
      <c r="M313" s="121"/>
      <c r="N313" s="118"/>
      <c r="O313" s="122"/>
      <c r="P313" s="123"/>
      <c r="Q313" t="str">
        <f>IF(C313="","",'[1]OPĆI DIO'!#REF!)</f>
        <v/>
      </c>
      <c r="R313" t="str">
        <f t="shared" si="34"/>
        <v/>
      </c>
      <c r="S313" t="str">
        <f t="shared" si="35"/>
        <v/>
      </c>
      <c r="T313" t="str">
        <f t="shared" si="36"/>
        <v/>
      </c>
      <c r="U313" t="str">
        <f t="shared" si="37"/>
        <v/>
      </c>
      <c r="AE313" t="s">
        <v>982</v>
      </c>
      <c r="AF313" t="s">
        <v>983</v>
      </c>
      <c r="AG313" t="str">
        <f t="shared" si="38"/>
        <v>A679072</v>
      </c>
      <c r="AH313" t="str">
        <f>IFERROR(VLOOKUP(AG313,[1]AKT!$E$4:$G$350,3,FALSE),"")</f>
        <v>0942</v>
      </c>
    </row>
    <row r="314" spans="1:34">
      <c r="A314" s="130"/>
      <c r="B314" s="117" t="str">
        <f t="shared" si="29"/>
        <v/>
      </c>
      <c r="C314" s="130"/>
      <c r="D314" s="117" t="str">
        <f t="shared" si="30"/>
        <v/>
      </c>
      <c r="E314" s="119"/>
      <c r="F314" s="117" t="str">
        <f t="shared" si="31"/>
        <v/>
      </c>
      <c r="G314" s="117" t="str">
        <f t="shared" si="32"/>
        <v/>
      </c>
      <c r="H314" s="120"/>
      <c r="I314" s="120">
        <v>0</v>
      </c>
      <c r="J314" s="120">
        <f t="shared" si="33"/>
        <v>0</v>
      </c>
      <c r="K314" s="118"/>
      <c r="L314" s="121"/>
      <c r="M314" s="121"/>
      <c r="N314" s="118"/>
      <c r="O314" s="122"/>
      <c r="P314" s="123"/>
      <c r="Q314" t="str">
        <f>IF(C314="","",'[1]OPĆI DIO'!#REF!)</f>
        <v/>
      </c>
      <c r="R314" t="str">
        <f t="shared" si="34"/>
        <v/>
      </c>
      <c r="S314" t="str">
        <f t="shared" si="35"/>
        <v/>
      </c>
      <c r="T314" t="str">
        <f t="shared" si="36"/>
        <v/>
      </c>
      <c r="U314" t="str">
        <f t="shared" si="37"/>
        <v/>
      </c>
      <c r="AE314" t="s">
        <v>984</v>
      </c>
      <c r="AF314" t="s">
        <v>985</v>
      </c>
      <c r="AG314" t="str">
        <f t="shared" si="38"/>
        <v>A679072</v>
      </c>
      <c r="AH314" t="str">
        <f>IFERROR(VLOOKUP(AG314,[1]AKT!$E$4:$G$350,3,FALSE),"")</f>
        <v>0942</v>
      </c>
    </row>
    <row r="315" spans="1:34">
      <c r="A315" s="130"/>
      <c r="B315" s="117" t="str">
        <f t="shared" si="29"/>
        <v/>
      </c>
      <c r="C315" s="130"/>
      <c r="D315" s="117" t="str">
        <f t="shared" si="30"/>
        <v/>
      </c>
      <c r="E315" s="119"/>
      <c r="F315" s="117" t="str">
        <f t="shared" si="31"/>
        <v/>
      </c>
      <c r="G315" s="117" t="str">
        <f t="shared" si="32"/>
        <v/>
      </c>
      <c r="H315" s="120"/>
      <c r="I315" s="120">
        <v>0</v>
      </c>
      <c r="J315" s="120">
        <f t="shared" si="33"/>
        <v>0</v>
      </c>
      <c r="K315" s="118"/>
      <c r="L315" s="121"/>
      <c r="M315" s="121"/>
      <c r="N315" s="118"/>
      <c r="O315" s="122"/>
      <c r="P315" s="123"/>
      <c r="Q315" t="str">
        <f>IF(C315="","",'[1]OPĆI DIO'!#REF!)</f>
        <v/>
      </c>
      <c r="R315" t="str">
        <f t="shared" si="34"/>
        <v/>
      </c>
      <c r="S315" t="str">
        <f t="shared" si="35"/>
        <v/>
      </c>
      <c r="T315" t="str">
        <f t="shared" si="36"/>
        <v/>
      </c>
      <c r="U315" t="str">
        <f t="shared" si="37"/>
        <v/>
      </c>
      <c r="AE315" t="s">
        <v>986</v>
      </c>
      <c r="AF315" t="s">
        <v>987</v>
      </c>
      <c r="AG315" t="str">
        <f t="shared" si="38"/>
        <v>A679072</v>
      </c>
      <c r="AH315" t="str">
        <f>IFERROR(VLOOKUP(AG315,[1]AKT!$E$4:$G$350,3,FALSE),"")</f>
        <v>0942</v>
      </c>
    </row>
    <row r="316" spans="1:34">
      <c r="A316" s="130"/>
      <c r="B316" s="117" t="str">
        <f t="shared" si="29"/>
        <v/>
      </c>
      <c r="C316" s="130"/>
      <c r="D316" s="117" t="str">
        <f t="shared" si="30"/>
        <v/>
      </c>
      <c r="E316" s="119"/>
      <c r="F316" s="117" t="str">
        <f t="shared" si="31"/>
        <v/>
      </c>
      <c r="G316" s="117" t="str">
        <f t="shared" si="32"/>
        <v/>
      </c>
      <c r="H316" s="120"/>
      <c r="I316" s="120">
        <v>0</v>
      </c>
      <c r="J316" s="120">
        <f t="shared" si="33"/>
        <v>0</v>
      </c>
      <c r="K316" s="118"/>
      <c r="L316" s="121"/>
      <c r="M316" s="121"/>
      <c r="N316" s="118"/>
      <c r="O316" s="122"/>
      <c r="P316" s="123"/>
      <c r="Q316" t="str">
        <f>IF(C316="","",'[1]OPĆI DIO'!#REF!)</f>
        <v/>
      </c>
      <c r="R316" t="str">
        <f t="shared" si="34"/>
        <v/>
      </c>
      <c r="S316" t="str">
        <f t="shared" si="35"/>
        <v/>
      </c>
      <c r="T316" t="str">
        <f t="shared" si="36"/>
        <v/>
      </c>
      <c r="U316" t="str">
        <f t="shared" si="37"/>
        <v/>
      </c>
      <c r="AE316" t="s">
        <v>988</v>
      </c>
      <c r="AF316" t="s">
        <v>989</v>
      </c>
      <c r="AG316" t="str">
        <f t="shared" si="38"/>
        <v>A679072</v>
      </c>
      <c r="AH316" t="str">
        <f>IFERROR(VLOOKUP(AG316,[1]AKT!$E$4:$G$350,3,FALSE),"")</f>
        <v>0942</v>
      </c>
    </row>
    <row r="317" spans="1:34">
      <c r="A317" s="130"/>
      <c r="B317" s="117" t="str">
        <f t="shared" si="29"/>
        <v/>
      </c>
      <c r="C317" s="130"/>
      <c r="D317" s="117" t="str">
        <f t="shared" si="30"/>
        <v/>
      </c>
      <c r="E317" s="119"/>
      <c r="F317" s="117" t="str">
        <f t="shared" si="31"/>
        <v/>
      </c>
      <c r="G317" s="117" t="str">
        <f t="shared" si="32"/>
        <v/>
      </c>
      <c r="H317" s="120"/>
      <c r="I317" s="120">
        <v>0</v>
      </c>
      <c r="J317" s="120">
        <f t="shared" si="33"/>
        <v>0</v>
      </c>
      <c r="K317" s="118"/>
      <c r="L317" s="121"/>
      <c r="M317" s="121"/>
      <c r="N317" s="118"/>
      <c r="O317" s="122"/>
      <c r="P317" s="123"/>
      <c r="Q317" t="str">
        <f>IF(C317="","",'[1]OPĆI DIO'!#REF!)</f>
        <v/>
      </c>
      <c r="R317" t="str">
        <f t="shared" si="34"/>
        <v/>
      </c>
      <c r="S317" t="str">
        <f t="shared" si="35"/>
        <v/>
      </c>
      <c r="T317" t="str">
        <f t="shared" si="36"/>
        <v/>
      </c>
      <c r="U317" t="str">
        <f t="shared" si="37"/>
        <v/>
      </c>
      <c r="AE317" t="s">
        <v>990</v>
      </c>
      <c r="AF317" t="s">
        <v>991</v>
      </c>
      <c r="AG317" t="str">
        <f t="shared" si="38"/>
        <v>A679072</v>
      </c>
      <c r="AH317" t="str">
        <f>IFERROR(VLOOKUP(AG317,[1]AKT!$E$4:$G$350,3,FALSE),"")</f>
        <v>0942</v>
      </c>
    </row>
    <row r="318" spans="1:34">
      <c r="A318" s="130"/>
      <c r="B318" s="117" t="str">
        <f t="shared" si="29"/>
        <v/>
      </c>
      <c r="C318" s="130"/>
      <c r="D318" s="117" t="str">
        <f t="shared" si="30"/>
        <v/>
      </c>
      <c r="E318" s="119"/>
      <c r="F318" s="117" t="str">
        <f t="shared" si="31"/>
        <v/>
      </c>
      <c r="G318" s="117" t="str">
        <f t="shared" si="32"/>
        <v/>
      </c>
      <c r="H318" s="120"/>
      <c r="I318" s="120">
        <v>0</v>
      </c>
      <c r="J318" s="120">
        <f t="shared" si="33"/>
        <v>0</v>
      </c>
      <c r="K318" s="118"/>
      <c r="L318" s="121"/>
      <c r="M318" s="121"/>
      <c r="N318" s="118"/>
      <c r="O318" s="122"/>
      <c r="P318" s="123"/>
      <c r="Q318" t="str">
        <f>IF(C318="","",'[1]OPĆI DIO'!#REF!)</f>
        <v/>
      </c>
      <c r="R318" t="str">
        <f t="shared" si="34"/>
        <v/>
      </c>
      <c r="S318" t="str">
        <f t="shared" si="35"/>
        <v/>
      </c>
      <c r="T318" t="str">
        <f t="shared" si="36"/>
        <v/>
      </c>
      <c r="U318" t="str">
        <f t="shared" si="37"/>
        <v/>
      </c>
      <c r="AE318" t="s">
        <v>992</v>
      </c>
      <c r="AF318" t="s">
        <v>993</v>
      </c>
      <c r="AG318" t="str">
        <f t="shared" si="38"/>
        <v>A679072</v>
      </c>
      <c r="AH318" t="str">
        <f>IFERROR(VLOOKUP(AG318,[1]AKT!$E$4:$G$350,3,FALSE),"")</f>
        <v>0942</v>
      </c>
    </row>
    <row r="319" spans="1:34">
      <c r="A319" s="130"/>
      <c r="B319" s="117" t="str">
        <f t="shared" si="29"/>
        <v/>
      </c>
      <c r="C319" s="130"/>
      <c r="D319" s="117" t="str">
        <f t="shared" si="30"/>
        <v/>
      </c>
      <c r="E319" s="119"/>
      <c r="F319" s="117" t="str">
        <f t="shared" si="31"/>
        <v/>
      </c>
      <c r="G319" s="117" t="str">
        <f t="shared" si="32"/>
        <v/>
      </c>
      <c r="H319" s="120"/>
      <c r="I319" s="120">
        <v>0</v>
      </c>
      <c r="J319" s="120">
        <f t="shared" si="33"/>
        <v>0</v>
      </c>
      <c r="K319" s="118"/>
      <c r="L319" s="121"/>
      <c r="M319" s="121"/>
      <c r="N319" s="118"/>
      <c r="O319" s="122"/>
      <c r="P319" s="123"/>
      <c r="Q319" t="str">
        <f>IF(C319="","",'[1]OPĆI DIO'!#REF!)</f>
        <v/>
      </c>
      <c r="R319" t="str">
        <f t="shared" si="34"/>
        <v/>
      </c>
      <c r="S319" t="str">
        <f t="shared" si="35"/>
        <v/>
      </c>
      <c r="T319" t="str">
        <f t="shared" si="36"/>
        <v/>
      </c>
      <c r="U319" t="str">
        <f t="shared" si="37"/>
        <v/>
      </c>
      <c r="AE319" t="s">
        <v>994</v>
      </c>
      <c r="AF319" t="s">
        <v>995</v>
      </c>
      <c r="AG319" t="str">
        <f t="shared" si="38"/>
        <v>A679072</v>
      </c>
      <c r="AH319" t="str">
        <f>IFERROR(VLOOKUP(AG319,[1]AKT!$E$4:$G$350,3,FALSE),"")</f>
        <v>0942</v>
      </c>
    </row>
    <row r="320" spans="1:34">
      <c r="A320" s="130"/>
      <c r="B320" s="117" t="str">
        <f t="shared" si="29"/>
        <v/>
      </c>
      <c r="C320" s="130"/>
      <c r="D320" s="117" t="str">
        <f t="shared" si="30"/>
        <v/>
      </c>
      <c r="E320" s="119"/>
      <c r="F320" s="117" t="str">
        <f t="shared" si="31"/>
        <v/>
      </c>
      <c r="G320" s="117" t="str">
        <f t="shared" si="32"/>
        <v/>
      </c>
      <c r="H320" s="120"/>
      <c r="I320" s="120">
        <v>0</v>
      </c>
      <c r="J320" s="120">
        <f t="shared" si="33"/>
        <v>0</v>
      </c>
      <c r="K320" s="118"/>
      <c r="L320" s="121"/>
      <c r="M320" s="121"/>
      <c r="N320" s="118"/>
      <c r="O320" s="122"/>
      <c r="P320" s="123"/>
      <c r="Q320" t="str">
        <f>IF(C320="","",'[1]OPĆI DIO'!#REF!)</f>
        <v/>
      </c>
      <c r="R320" t="str">
        <f t="shared" si="34"/>
        <v/>
      </c>
      <c r="S320" t="str">
        <f t="shared" si="35"/>
        <v/>
      </c>
      <c r="T320" t="str">
        <f t="shared" si="36"/>
        <v/>
      </c>
      <c r="U320" t="str">
        <f t="shared" si="37"/>
        <v/>
      </c>
      <c r="AE320" t="s">
        <v>996</v>
      </c>
      <c r="AF320" t="s">
        <v>997</v>
      </c>
      <c r="AG320" t="str">
        <f t="shared" si="38"/>
        <v>A679072</v>
      </c>
      <c r="AH320" t="str">
        <f>IFERROR(VLOOKUP(AG320,[1]AKT!$E$4:$G$350,3,FALSE),"")</f>
        <v>0942</v>
      </c>
    </row>
    <row r="321" spans="1:34">
      <c r="A321" s="130"/>
      <c r="B321" s="117" t="str">
        <f t="shared" si="29"/>
        <v/>
      </c>
      <c r="C321" s="130"/>
      <c r="D321" s="117" t="str">
        <f t="shared" si="30"/>
        <v/>
      </c>
      <c r="E321" s="119"/>
      <c r="F321" s="117" t="str">
        <f t="shared" si="31"/>
        <v/>
      </c>
      <c r="G321" s="117" t="str">
        <f t="shared" si="32"/>
        <v/>
      </c>
      <c r="H321" s="120"/>
      <c r="I321" s="120">
        <v>0</v>
      </c>
      <c r="J321" s="120">
        <f t="shared" si="33"/>
        <v>0</v>
      </c>
      <c r="K321" s="118"/>
      <c r="L321" s="121"/>
      <c r="M321" s="121"/>
      <c r="N321" s="118"/>
      <c r="O321" s="122"/>
      <c r="P321" s="123"/>
      <c r="Q321" t="str">
        <f>IF(C321="","",'[1]OPĆI DIO'!#REF!)</f>
        <v/>
      </c>
      <c r="R321" t="str">
        <f t="shared" si="34"/>
        <v/>
      </c>
      <c r="S321" t="str">
        <f t="shared" si="35"/>
        <v/>
      </c>
      <c r="T321" t="str">
        <f t="shared" si="36"/>
        <v/>
      </c>
      <c r="U321" t="str">
        <f t="shared" si="37"/>
        <v/>
      </c>
      <c r="AE321" t="s">
        <v>998</v>
      </c>
      <c r="AF321" t="s">
        <v>999</v>
      </c>
      <c r="AG321" t="str">
        <f t="shared" si="38"/>
        <v>A679072</v>
      </c>
      <c r="AH321" t="str">
        <f>IFERROR(VLOOKUP(AG321,[1]AKT!$E$4:$G$350,3,FALSE),"")</f>
        <v>0942</v>
      </c>
    </row>
    <row r="322" spans="1:34">
      <c r="A322" s="130"/>
      <c r="B322" s="117" t="str">
        <f t="shared" si="29"/>
        <v/>
      </c>
      <c r="C322" s="130"/>
      <c r="D322" s="117" t="str">
        <f t="shared" si="30"/>
        <v/>
      </c>
      <c r="E322" s="119"/>
      <c r="F322" s="117" t="str">
        <f t="shared" si="31"/>
        <v/>
      </c>
      <c r="G322" s="117" t="str">
        <f t="shared" si="32"/>
        <v/>
      </c>
      <c r="H322" s="120"/>
      <c r="I322" s="120">
        <v>0</v>
      </c>
      <c r="J322" s="120">
        <f t="shared" si="33"/>
        <v>0</v>
      </c>
      <c r="K322" s="118"/>
      <c r="L322" s="121"/>
      <c r="M322" s="121"/>
      <c r="N322" s="118"/>
      <c r="O322" s="122"/>
      <c r="P322" s="123"/>
      <c r="Q322" t="str">
        <f>IF(C322="","",'[1]OPĆI DIO'!#REF!)</f>
        <v/>
      </c>
      <c r="R322" t="str">
        <f t="shared" si="34"/>
        <v/>
      </c>
      <c r="S322" t="str">
        <f t="shared" si="35"/>
        <v/>
      </c>
      <c r="T322" t="str">
        <f t="shared" si="36"/>
        <v/>
      </c>
      <c r="U322" t="str">
        <f t="shared" si="37"/>
        <v/>
      </c>
      <c r="AE322" t="s">
        <v>1000</v>
      </c>
      <c r="AF322" t="s">
        <v>1001</v>
      </c>
      <c r="AG322" t="str">
        <f t="shared" si="38"/>
        <v>A679072</v>
      </c>
      <c r="AH322" t="str">
        <f>IFERROR(VLOOKUP(AG322,[1]AKT!$E$4:$G$350,3,FALSE),"")</f>
        <v>0942</v>
      </c>
    </row>
    <row r="323" spans="1:34">
      <c r="A323" s="130"/>
      <c r="B323" s="117" t="str">
        <f t="shared" ref="B323:B386" si="39">IFERROR(VLOOKUP(A323,$V$6:$W$22,2,FALSE),"")</f>
        <v/>
      </c>
      <c r="C323" s="130"/>
      <c r="D323" s="117" t="str">
        <f t="shared" ref="D323:D386" si="40">IFERROR(VLOOKUP(C323,$Y$5:$AA$128,2,FALSE),"")</f>
        <v/>
      </c>
      <c r="E323" s="119"/>
      <c r="F323" s="117" t="str">
        <f t="shared" ref="F323:F386" si="41">IFERROR(VLOOKUP(E323,$AE$6:$AF$1762,2,FALSE),"")</f>
        <v/>
      </c>
      <c r="G323" s="117" t="str">
        <f t="shared" ref="G323:G386" si="42">IFERROR(VLOOKUP(E323,$AE$6:$AH$1762,4,FALSE),"")</f>
        <v/>
      </c>
      <c r="H323" s="120"/>
      <c r="I323" s="120">
        <v>0</v>
      </c>
      <c r="J323" s="120">
        <f t="shared" si="33"/>
        <v>0</v>
      </c>
      <c r="K323" s="118"/>
      <c r="L323" s="121"/>
      <c r="M323" s="121"/>
      <c r="N323" s="118"/>
      <c r="O323" s="122"/>
      <c r="P323" s="123"/>
      <c r="Q323" t="str">
        <f>IF(C323="","",'[1]OPĆI DIO'!#REF!)</f>
        <v/>
      </c>
      <c r="R323" t="str">
        <f t="shared" si="34"/>
        <v/>
      </c>
      <c r="S323" t="str">
        <f t="shared" si="35"/>
        <v/>
      </c>
      <c r="T323" t="str">
        <f t="shared" si="36"/>
        <v/>
      </c>
      <c r="U323" t="str">
        <f t="shared" si="37"/>
        <v/>
      </c>
      <c r="AE323" t="s">
        <v>1002</v>
      </c>
      <c r="AF323" t="s">
        <v>1003</v>
      </c>
      <c r="AG323" t="str">
        <f t="shared" si="38"/>
        <v>A679072</v>
      </c>
      <c r="AH323" t="str">
        <f>IFERROR(VLOOKUP(AG323,[1]AKT!$E$4:$G$350,3,FALSE),"")</f>
        <v>0942</v>
      </c>
    </row>
    <row r="324" spans="1:34">
      <c r="A324" s="130"/>
      <c r="B324" s="117" t="str">
        <f t="shared" si="39"/>
        <v/>
      </c>
      <c r="C324" s="130"/>
      <c r="D324" s="117" t="str">
        <f t="shared" si="40"/>
        <v/>
      </c>
      <c r="E324" s="119"/>
      <c r="F324" s="117" t="str">
        <f t="shared" si="41"/>
        <v/>
      </c>
      <c r="G324" s="117" t="str">
        <f t="shared" si="42"/>
        <v/>
      </c>
      <c r="H324" s="120"/>
      <c r="I324" s="120">
        <v>0</v>
      </c>
      <c r="J324" s="120">
        <f t="shared" ref="J324:J387" si="43">+H324+I324</f>
        <v>0</v>
      </c>
      <c r="K324" s="118"/>
      <c r="L324" s="121"/>
      <c r="M324" s="121"/>
      <c r="N324" s="118"/>
      <c r="O324" s="122"/>
      <c r="P324" s="123"/>
      <c r="Q324" t="str">
        <f>IF(C324="","",'[1]OPĆI DIO'!#REF!)</f>
        <v/>
      </c>
      <c r="R324" t="str">
        <f t="shared" ref="R324:R387" si="44">LEFT(C324,3)</f>
        <v/>
      </c>
      <c r="S324" t="str">
        <f t="shared" ref="S324:S387" si="45">LEFT(C324,2)</f>
        <v/>
      </c>
      <c r="T324" t="str">
        <f t="shared" ref="T324:T387" si="46">IF(U324="5",0,MID(G324,2,2))</f>
        <v/>
      </c>
      <c r="U324" t="str">
        <f t="shared" ref="U324:U387" si="47">LEFT(C324,1)</f>
        <v/>
      </c>
      <c r="AE324" t="s">
        <v>1004</v>
      </c>
      <c r="AF324" t="s">
        <v>1005</v>
      </c>
      <c r="AG324" t="str">
        <f t="shared" si="38"/>
        <v>A679072</v>
      </c>
      <c r="AH324" t="str">
        <f>IFERROR(VLOOKUP(AG324,[1]AKT!$E$4:$G$350,3,FALSE),"")</f>
        <v>0942</v>
      </c>
    </row>
    <row r="325" spans="1:34">
      <c r="A325" s="130"/>
      <c r="B325" s="117" t="str">
        <f t="shared" si="39"/>
        <v/>
      </c>
      <c r="C325" s="130"/>
      <c r="D325" s="117" t="str">
        <f t="shared" si="40"/>
        <v/>
      </c>
      <c r="E325" s="119"/>
      <c r="F325" s="117" t="str">
        <f t="shared" si="41"/>
        <v/>
      </c>
      <c r="G325" s="117" t="str">
        <f t="shared" si="42"/>
        <v/>
      </c>
      <c r="H325" s="120"/>
      <c r="I325" s="120">
        <v>0</v>
      </c>
      <c r="J325" s="120">
        <f t="shared" si="43"/>
        <v>0</v>
      </c>
      <c r="K325" s="118"/>
      <c r="L325" s="121"/>
      <c r="M325" s="121"/>
      <c r="N325" s="118"/>
      <c r="O325" s="122"/>
      <c r="P325" s="123"/>
      <c r="Q325" t="str">
        <f>IF(C325="","",'[1]OPĆI DIO'!#REF!)</f>
        <v/>
      </c>
      <c r="R325" t="str">
        <f t="shared" si="44"/>
        <v/>
      </c>
      <c r="S325" t="str">
        <f t="shared" si="45"/>
        <v/>
      </c>
      <c r="T325" t="str">
        <f t="shared" si="46"/>
        <v/>
      </c>
      <c r="U325" t="str">
        <f t="shared" si="47"/>
        <v/>
      </c>
      <c r="AE325" t="s">
        <v>1006</v>
      </c>
      <c r="AF325" t="s">
        <v>1007</v>
      </c>
      <c r="AG325" t="str">
        <f t="shared" si="38"/>
        <v>A679072</v>
      </c>
      <c r="AH325" t="str">
        <f>IFERROR(VLOOKUP(AG325,[1]AKT!$E$4:$G$350,3,FALSE),"")</f>
        <v>0942</v>
      </c>
    </row>
    <row r="326" spans="1:34">
      <c r="A326" s="130"/>
      <c r="B326" s="117" t="str">
        <f t="shared" si="39"/>
        <v/>
      </c>
      <c r="C326" s="130"/>
      <c r="D326" s="117" t="str">
        <f t="shared" si="40"/>
        <v/>
      </c>
      <c r="E326" s="119"/>
      <c r="F326" s="117" t="str">
        <f t="shared" si="41"/>
        <v/>
      </c>
      <c r="G326" s="117" t="str">
        <f t="shared" si="42"/>
        <v/>
      </c>
      <c r="H326" s="120"/>
      <c r="I326" s="120">
        <v>0</v>
      </c>
      <c r="J326" s="120">
        <f t="shared" si="43"/>
        <v>0</v>
      </c>
      <c r="K326" s="118"/>
      <c r="L326" s="121"/>
      <c r="M326" s="121"/>
      <c r="N326" s="118"/>
      <c r="O326" s="122"/>
      <c r="P326" s="123"/>
      <c r="Q326" t="str">
        <f>IF(C326="","",'[1]OPĆI DIO'!#REF!)</f>
        <v/>
      </c>
      <c r="R326" t="str">
        <f t="shared" si="44"/>
        <v/>
      </c>
      <c r="S326" t="str">
        <f t="shared" si="45"/>
        <v/>
      </c>
      <c r="T326" t="str">
        <f t="shared" si="46"/>
        <v/>
      </c>
      <c r="U326" t="str">
        <f t="shared" si="47"/>
        <v/>
      </c>
      <c r="AE326" t="s">
        <v>1008</v>
      </c>
      <c r="AF326" t="s">
        <v>989</v>
      </c>
      <c r="AG326" t="str">
        <f t="shared" si="38"/>
        <v>A679072</v>
      </c>
      <c r="AH326" t="str">
        <f>IFERROR(VLOOKUP(AG326,[1]AKT!$E$4:$G$350,3,FALSE),"")</f>
        <v>0942</v>
      </c>
    </row>
    <row r="327" spans="1:34">
      <c r="A327" s="130"/>
      <c r="B327" s="117" t="str">
        <f t="shared" si="39"/>
        <v/>
      </c>
      <c r="C327" s="130"/>
      <c r="D327" s="117" t="str">
        <f t="shared" si="40"/>
        <v/>
      </c>
      <c r="E327" s="119"/>
      <c r="F327" s="117" t="str">
        <f t="shared" si="41"/>
        <v/>
      </c>
      <c r="G327" s="117" t="str">
        <f t="shared" si="42"/>
        <v/>
      </c>
      <c r="H327" s="120"/>
      <c r="I327" s="120">
        <v>0</v>
      </c>
      <c r="J327" s="120">
        <f t="shared" si="43"/>
        <v>0</v>
      </c>
      <c r="K327" s="118"/>
      <c r="L327" s="121"/>
      <c r="M327" s="121"/>
      <c r="N327" s="118"/>
      <c r="O327" s="122"/>
      <c r="P327" s="123"/>
      <c r="Q327" t="str">
        <f>IF(C327="","",'[1]OPĆI DIO'!#REF!)</f>
        <v/>
      </c>
      <c r="R327" t="str">
        <f t="shared" si="44"/>
        <v/>
      </c>
      <c r="S327" t="str">
        <f t="shared" si="45"/>
        <v/>
      </c>
      <c r="T327" t="str">
        <f t="shared" si="46"/>
        <v/>
      </c>
      <c r="U327" t="str">
        <f t="shared" si="47"/>
        <v/>
      </c>
      <c r="AE327" t="s">
        <v>1009</v>
      </c>
      <c r="AF327" t="s">
        <v>1010</v>
      </c>
      <c r="AG327" t="str">
        <f t="shared" si="38"/>
        <v>A679072</v>
      </c>
      <c r="AH327" t="str">
        <f>IFERROR(VLOOKUP(AG327,[1]AKT!$E$4:$G$350,3,FALSE),"")</f>
        <v>0942</v>
      </c>
    </row>
    <row r="328" spans="1:34">
      <c r="A328" s="130"/>
      <c r="B328" s="117" t="str">
        <f t="shared" si="39"/>
        <v/>
      </c>
      <c r="C328" s="130"/>
      <c r="D328" s="117" t="str">
        <f t="shared" si="40"/>
        <v/>
      </c>
      <c r="E328" s="119"/>
      <c r="F328" s="117" t="str">
        <f t="shared" si="41"/>
        <v/>
      </c>
      <c r="G328" s="117" t="str">
        <f t="shared" si="42"/>
        <v/>
      </c>
      <c r="H328" s="120"/>
      <c r="I328" s="120">
        <v>0</v>
      </c>
      <c r="J328" s="120">
        <f t="shared" si="43"/>
        <v>0</v>
      </c>
      <c r="K328" s="118"/>
      <c r="L328" s="121"/>
      <c r="M328" s="121"/>
      <c r="N328" s="118"/>
      <c r="O328" s="122"/>
      <c r="P328" s="123"/>
      <c r="Q328" t="str">
        <f>IF(C328="","",'[1]OPĆI DIO'!#REF!)</f>
        <v/>
      </c>
      <c r="R328" t="str">
        <f t="shared" si="44"/>
        <v/>
      </c>
      <c r="S328" t="str">
        <f t="shared" si="45"/>
        <v/>
      </c>
      <c r="T328" t="str">
        <f t="shared" si="46"/>
        <v/>
      </c>
      <c r="U328" t="str">
        <f t="shared" si="47"/>
        <v/>
      </c>
      <c r="AE328" t="s">
        <v>1011</v>
      </c>
      <c r="AF328" t="s">
        <v>1012</v>
      </c>
      <c r="AG328" t="str">
        <f t="shared" si="38"/>
        <v>A679072</v>
      </c>
      <c r="AH328" t="str">
        <f>IFERROR(VLOOKUP(AG328,[1]AKT!$E$4:$G$350,3,FALSE),"")</f>
        <v>0942</v>
      </c>
    </row>
    <row r="329" spans="1:34">
      <c r="A329" s="130"/>
      <c r="B329" s="117" t="str">
        <f t="shared" si="39"/>
        <v/>
      </c>
      <c r="C329" s="130"/>
      <c r="D329" s="117" t="str">
        <f t="shared" si="40"/>
        <v/>
      </c>
      <c r="E329" s="119"/>
      <c r="F329" s="117" t="str">
        <f t="shared" si="41"/>
        <v/>
      </c>
      <c r="G329" s="117" t="str">
        <f t="shared" si="42"/>
        <v/>
      </c>
      <c r="H329" s="120"/>
      <c r="I329" s="120">
        <v>0</v>
      </c>
      <c r="J329" s="120">
        <f t="shared" si="43"/>
        <v>0</v>
      </c>
      <c r="K329" s="118"/>
      <c r="L329" s="121"/>
      <c r="M329" s="121"/>
      <c r="N329" s="118"/>
      <c r="O329" s="122"/>
      <c r="P329" s="123"/>
      <c r="Q329" t="str">
        <f>IF(C329="","",'[1]OPĆI DIO'!#REF!)</f>
        <v/>
      </c>
      <c r="R329" t="str">
        <f t="shared" si="44"/>
        <v/>
      </c>
      <c r="S329" t="str">
        <f t="shared" si="45"/>
        <v/>
      </c>
      <c r="T329" t="str">
        <f t="shared" si="46"/>
        <v/>
      </c>
      <c r="U329" t="str">
        <f t="shared" si="47"/>
        <v/>
      </c>
      <c r="AE329" t="s">
        <v>1013</v>
      </c>
      <c r="AF329" t="s">
        <v>1014</v>
      </c>
      <c r="AG329" t="str">
        <f t="shared" ref="AG329:AG392" si="48">LEFT(AE329,7)</f>
        <v>A679072</v>
      </c>
      <c r="AH329" t="str">
        <f>IFERROR(VLOOKUP(AG329,[1]AKT!$E$4:$G$350,3,FALSE),"")</f>
        <v>0942</v>
      </c>
    </row>
    <row r="330" spans="1:34">
      <c r="A330" s="130"/>
      <c r="B330" s="117" t="str">
        <f t="shared" si="39"/>
        <v/>
      </c>
      <c r="C330" s="130"/>
      <c r="D330" s="117" t="str">
        <f t="shared" si="40"/>
        <v/>
      </c>
      <c r="E330" s="119"/>
      <c r="F330" s="117" t="str">
        <f t="shared" si="41"/>
        <v/>
      </c>
      <c r="G330" s="117" t="str">
        <f t="shared" si="42"/>
        <v/>
      </c>
      <c r="H330" s="120"/>
      <c r="I330" s="120">
        <v>0</v>
      </c>
      <c r="J330" s="120">
        <f t="shared" si="43"/>
        <v>0</v>
      </c>
      <c r="K330" s="118"/>
      <c r="L330" s="121"/>
      <c r="M330" s="121"/>
      <c r="N330" s="118"/>
      <c r="O330" s="122"/>
      <c r="P330" s="123"/>
      <c r="Q330" t="str">
        <f>IF(C330="","",'[1]OPĆI DIO'!#REF!)</f>
        <v/>
      </c>
      <c r="R330" t="str">
        <f t="shared" si="44"/>
        <v/>
      </c>
      <c r="S330" t="str">
        <f t="shared" si="45"/>
        <v/>
      </c>
      <c r="T330" t="str">
        <f t="shared" si="46"/>
        <v/>
      </c>
      <c r="U330" t="str">
        <f t="shared" si="47"/>
        <v/>
      </c>
      <c r="AE330" t="s">
        <v>1015</v>
      </c>
      <c r="AF330" t="s">
        <v>1016</v>
      </c>
      <c r="AG330" t="str">
        <f t="shared" si="48"/>
        <v>A679072</v>
      </c>
      <c r="AH330" t="str">
        <f>IFERROR(VLOOKUP(AG330,[1]AKT!$E$4:$G$350,3,FALSE),"")</f>
        <v>0942</v>
      </c>
    </row>
    <row r="331" spans="1:34">
      <c r="A331" s="130"/>
      <c r="B331" s="117" t="str">
        <f t="shared" si="39"/>
        <v/>
      </c>
      <c r="C331" s="130"/>
      <c r="D331" s="117" t="str">
        <f t="shared" si="40"/>
        <v/>
      </c>
      <c r="E331" s="119"/>
      <c r="F331" s="117" t="str">
        <f t="shared" si="41"/>
        <v/>
      </c>
      <c r="G331" s="117" t="str">
        <f t="shared" si="42"/>
        <v/>
      </c>
      <c r="H331" s="120"/>
      <c r="I331" s="120">
        <v>0</v>
      </c>
      <c r="J331" s="120">
        <f t="shared" si="43"/>
        <v>0</v>
      </c>
      <c r="K331" s="118"/>
      <c r="L331" s="121"/>
      <c r="M331" s="121"/>
      <c r="N331" s="118"/>
      <c r="O331" s="122"/>
      <c r="P331" s="123"/>
      <c r="Q331" t="str">
        <f>IF(C331="","",'[1]OPĆI DIO'!#REF!)</f>
        <v/>
      </c>
      <c r="R331" t="str">
        <f t="shared" si="44"/>
        <v/>
      </c>
      <c r="S331" t="str">
        <f t="shared" si="45"/>
        <v/>
      </c>
      <c r="T331" t="str">
        <f t="shared" si="46"/>
        <v/>
      </c>
      <c r="U331" t="str">
        <f t="shared" si="47"/>
        <v/>
      </c>
      <c r="AE331" t="s">
        <v>1017</v>
      </c>
      <c r="AF331" t="s">
        <v>1018</v>
      </c>
      <c r="AG331" t="str">
        <f t="shared" si="48"/>
        <v>A679072</v>
      </c>
      <c r="AH331" t="str">
        <f>IFERROR(VLOOKUP(AG331,[1]AKT!$E$4:$G$350,3,FALSE),"")</f>
        <v>0942</v>
      </c>
    </row>
    <row r="332" spans="1:34">
      <c r="A332" s="130"/>
      <c r="B332" s="117" t="str">
        <f t="shared" si="39"/>
        <v/>
      </c>
      <c r="C332" s="130"/>
      <c r="D332" s="117" t="str">
        <f t="shared" si="40"/>
        <v/>
      </c>
      <c r="E332" s="119"/>
      <c r="F332" s="117" t="str">
        <f t="shared" si="41"/>
        <v/>
      </c>
      <c r="G332" s="117" t="str">
        <f t="shared" si="42"/>
        <v/>
      </c>
      <c r="H332" s="120"/>
      <c r="I332" s="120">
        <v>0</v>
      </c>
      <c r="J332" s="120">
        <f t="shared" si="43"/>
        <v>0</v>
      </c>
      <c r="K332" s="118"/>
      <c r="L332" s="121"/>
      <c r="M332" s="121"/>
      <c r="N332" s="118"/>
      <c r="O332" s="122"/>
      <c r="P332" s="123"/>
      <c r="Q332" t="str">
        <f>IF(C332="","",'[1]OPĆI DIO'!#REF!)</f>
        <v/>
      </c>
      <c r="R332" t="str">
        <f t="shared" si="44"/>
        <v/>
      </c>
      <c r="S332" t="str">
        <f t="shared" si="45"/>
        <v/>
      </c>
      <c r="T332" t="str">
        <f t="shared" si="46"/>
        <v/>
      </c>
      <c r="U332" t="str">
        <f t="shared" si="47"/>
        <v/>
      </c>
      <c r="AE332" t="s">
        <v>1019</v>
      </c>
      <c r="AF332" t="s">
        <v>1020</v>
      </c>
      <c r="AG332" t="str">
        <f t="shared" si="48"/>
        <v>A679072</v>
      </c>
      <c r="AH332" t="str">
        <f>IFERROR(VLOOKUP(AG332,[1]AKT!$E$4:$G$350,3,FALSE),"")</f>
        <v>0942</v>
      </c>
    </row>
    <row r="333" spans="1:34">
      <c r="A333" s="130"/>
      <c r="B333" s="117" t="str">
        <f t="shared" si="39"/>
        <v/>
      </c>
      <c r="C333" s="130"/>
      <c r="D333" s="117" t="str">
        <f t="shared" si="40"/>
        <v/>
      </c>
      <c r="E333" s="119"/>
      <c r="F333" s="117" t="str">
        <f t="shared" si="41"/>
        <v/>
      </c>
      <c r="G333" s="117" t="str">
        <f t="shared" si="42"/>
        <v/>
      </c>
      <c r="H333" s="120"/>
      <c r="I333" s="120">
        <v>0</v>
      </c>
      <c r="J333" s="120">
        <f t="shared" si="43"/>
        <v>0</v>
      </c>
      <c r="K333" s="118"/>
      <c r="L333" s="121"/>
      <c r="M333" s="121"/>
      <c r="N333" s="118"/>
      <c r="O333" s="122"/>
      <c r="P333" s="123"/>
      <c r="Q333" t="str">
        <f>IF(C333="","",'[1]OPĆI DIO'!#REF!)</f>
        <v/>
      </c>
      <c r="R333" t="str">
        <f t="shared" si="44"/>
        <v/>
      </c>
      <c r="S333" t="str">
        <f t="shared" si="45"/>
        <v/>
      </c>
      <c r="T333" t="str">
        <f t="shared" si="46"/>
        <v/>
      </c>
      <c r="U333" t="str">
        <f t="shared" si="47"/>
        <v/>
      </c>
      <c r="AE333" t="s">
        <v>1021</v>
      </c>
      <c r="AF333" t="s">
        <v>1022</v>
      </c>
      <c r="AG333" t="str">
        <f t="shared" si="48"/>
        <v>A679072</v>
      </c>
      <c r="AH333" t="str">
        <f>IFERROR(VLOOKUP(AG333,[1]AKT!$E$4:$G$350,3,FALSE),"")</f>
        <v>0942</v>
      </c>
    </row>
    <row r="334" spans="1:34">
      <c r="A334" s="130"/>
      <c r="B334" s="117" t="str">
        <f t="shared" si="39"/>
        <v/>
      </c>
      <c r="C334" s="130"/>
      <c r="D334" s="117" t="str">
        <f t="shared" si="40"/>
        <v/>
      </c>
      <c r="E334" s="119"/>
      <c r="F334" s="117" t="str">
        <f t="shared" si="41"/>
        <v/>
      </c>
      <c r="G334" s="117" t="str">
        <f t="shared" si="42"/>
        <v/>
      </c>
      <c r="H334" s="120"/>
      <c r="I334" s="120">
        <v>0</v>
      </c>
      <c r="J334" s="120">
        <f t="shared" si="43"/>
        <v>0</v>
      </c>
      <c r="K334" s="118"/>
      <c r="L334" s="121"/>
      <c r="M334" s="121"/>
      <c r="N334" s="118"/>
      <c r="O334" s="122"/>
      <c r="P334" s="123"/>
      <c r="Q334" t="str">
        <f>IF(C334="","",'[1]OPĆI DIO'!#REF!)</f>
        <v/>
      </c>
      <c r="R334" t="str">
        <f t="shared" si="44"/>
        <v/>
      </c>
      <c r="S334" t="str">
        <f t="shared" si="45"/>
        <v/>
      </c>
      <c r="T334" t="str">
        <f t="shared" si="46"/>
        <v/>
      </c>
      <c r="U334" t="str">
        <f t="shared" si="47"/>
        <v/>
      </c>
      <c r="AE334" t="s">
        <v>1023</v>
      </c>
      <c r="AF334" t="s">
        <v>1024</v>
      </c>
      <c r="AG334" t="str">
        <f t="shared" si="48"/>
        <v>A679072</v>
      </c>
      <c r="AH334" t="str">
        <f>IFERROR(VLOOKUP(AG334,[1]AKT!$E$4:$G$350,3,FALSE),"")</f>
        <v>0942</v>
      </c>
    </row>
    <row r="335" spans="1:34">
      <c r="A335" s="130"/>
      <c r="B335" s="117" t="str">
        <f t="shared" si="39"/>
        <v/>
      </c>
      <c r="C335" s="130"/>
      <c r="D335" s="117" t="str">
        <f t="shared" si="40"/>
        <v/>
      </c>
      <c r="E335" s="119"/>
      <c r="F335" s="117" t="str">
        <f t="shared" si="41"/>
        <v/>
      </c>
      <c r="G335" s="117" t="str">
        <f t="shared" si="42"/>
        <v/>
      </c>
      <c r="H335" s="120"/>
      <c r="I335" s="120">
        <v>0</v>
      </c>
      <c r="J335" s="120">
        <f t="shared" si="43"/>
        <v>0</v>
      </c>
      <c r="K335" s="118"/>
      <c r="L335" s="121"/>
      <c r="M335" s="121"/>
      <c r="N335" s="118"/>
      <c r="O335" s="122"/>
      <c r="P335" s="123"/>
      <c r="Q335" t="str">
        <f>IF(C335="","",'[1]OPĆI DIO'!#REF!)</f>
        <v/>
      </c>
      <c r="R335" t="str">
        <f t="shared" si="44"/>
        <v/>
      </c>
      <c r="S335" t="str">
        <f t="shared" si="45"/>
        <v/>
      </c>
      <c r="T335" t="str">
        <f t="shared" si="46"/>
        <v/>
      </c>
      <c r="U335" t="str">
        <f t="shared" si="47"/>
        <v/>
      </c>
      <c r="AE335" t="s">
        <v>1025</v>
      </c>
      <c r="AF335" t="s">
        <v>1026</v>
      </c>
      <c r="AG335" t="str">
        <f t="shared" si="48"/>
        <v>A679072</v>
      </c>
      <c r="AH335" t="str">
        <f>IFERROR(VLOOKUP(AG335,[1]AKT!$E$4:$G$350,3,FALSE),"")</f>
        <v>0942</v>
      </c>
    </row>
    <row r="336" spans="1:34">
      <c r="A336" s="130"/>
      <c r="B336" s="117" t="str">
        <f t="shared" si="39"/>
        <v/>
      </c>
      <c r="C336" s="130"/>
      <c r="D336" s="117" t="str">
        <f t="shared" si="40"/>
        <v/>
      </c>
      <c r="E336" s="119"/>
      <c r="F336" s="117" t="str">
        <f t="shared" si="41"/>
        <v/>
      </c>
      <c r="G336" s="117" t="str">
        <f t="shared" si="42"/>
        <v/>
      </c>
      <c r="H336" s="120"/>
      <c r="I336" s="120">
        <v>0</v>
      </c>
      <c r="J336" s="120">
        <f t="shared" si="43"/>
        <v>0</v>
      </c>
      <c r="K336" s="118"/>
      <c r="L336" s="121"/>
      <c r="M336" s="121"/>
      <c r="N336" s="118"/>
      <c r="O336" s="122"/>
      <c r="P336" s="123"/>
      <c r="Q336" t="str">
        <f>IF(C336="","",'[1]OPĆI DIO'!#REF!)</f>
        <v/>
      </c>
      <c r="R336" t="str">
        <f t="shared" si="44"/>
        <v/>
      </c>
      <c r="S336" t="str">
        <f t="shared" si="45"/>
        <v/>
      </c>
      <c r="T336" t="str">
        <f t="shared" si="46"/>
        <v/>
      </c>
      <c r="U336" t="str">
        <f t="shared" si="47"/>
        <v/>
      </c>
      <c r="AE336" t="s">
        <v>1027</v>
      </c>
      <c r="AF336" t="s">
        <v>1005</v>
      </c>
      <c r="AG336" t="str">
        <f t="shared" si="48"/>
        <v>A679072</v>
      </c>
      <c r="AH336" t="str">
        <f>IFERROR(VLOOKUP(AG336,[1]AKT!$E$4:$G$350,3,FALSE),"")</f>
        <v>0942</v>
      </c>
    </row>
    <row r="337" spans="1:34">
      <c r="A337" s="130"/>
      <c r="B337" s="117" t="str">
        <f t="shared" si="39"/>
        <v/>
      </c>
      <c r="C337" s="130"/>
      <c r="D337" s="117" t="str">
        <f t="shared" si="40"/>
        <v/>
      </c>
      <c r="E337" s="119"/>
      <c r="F337" s="117" t="str">
        <f t="shared" si="41"/>
        <v/>
      </c>
      <c r="G337" s="117" t="str">
        <f t="shared" si="42"/>
        <v/>
      </c>
      <c r="H337" s="120"/>
      <c r="I337" s="120">
        <v>0</v>
      </c>
      <c r="J337" s="120">
        <f t="shared" si="43"/>
        <v>0</v>
      </c>
      <c r="K337" s="118"/>
      <c r="L337" s="121"/>
      <c r="M337" s="121"/>
      <c r="N337" s="118"/>
      <c r="O337" s="122"/>
      <c r="P337" s="123"/>
      <c r="Q337" t="str">
        <f>IF(C337="","",'[1]OPĆI DIO'!#REF!)</f>
        <v/>
      </c>
      <c r="R337" t="str">
        <f t="shared" si="44"/>
        <v/>
      </c>
      <c r="S337" t="str">
        <f t="shared" si="45"/>
        <v/>
      </c>
      <c r="T337" t="str">
        <f t="shared" si="46"/>
        <v/>
      </c>
      <c r="U337" t="str">
        <f t="shared" si="47"/>
        <v/>
      </c>
      <c r="AE337" t="s">
        <v>1028</v>
      </c>
      <c r="AF337" t="s">
        <v>1029</v>
      </c>
      <c r="AG337" t="str">
        <f t="shared" si="48"/>
        <v>A679072</v>
      </c>
      <c r="AH337" t="str">
        <f>IFERROR(VLOOKUP(AG337,[1]AKT!$E$4:$G$350,3,FALSE),"")</f>
        <v>0942</v>
      </c>
    </row>
    <row r="338" spans="1:34">
      <c r="A338" s="130"/>
      <c r="B338" s="117" t="str">
        <f t="shared" si="39"/>
        <v/>
      </c>
      <c r="C338" s="130"/>
      <c r="D338" s="117" t="str">
        <f t="shared" si="40"/>
        <v/>
      </c>
      <c r="E338" s="119"/>
      <c r="F338" s="117" t="str">
        <f t="shared" si="41"/>
        <v/>
      </c>
      <c r="G338" s="117" t="str">
        <f t="shared" si="42"/>
        <v/>
      </c>
      <c r="H338" s="120"/>
      <c r="I338" s="120">
        <v>0</v>
      </c>
      <c r="J338" s="120">
        <f t="shared" si="43"/>
        <v>0</v>
      </c>
      <c r="K338" s="118"/>
      <c r="L338" s="121"/>
      <c r="M338" s="121"/>
      <c r="N338" s="118"/>
      <c r="O338" s="122"/>
      <c r="P338" s="123"/>
      <c r="Q338" t="str">
        <f>IF(C338="","",'[1]OPĆI DIO'!#REF!)</f>
        <v/>
      </c>
      <c r="R338" t="str">
        <f t="shared" si="44"/>
        <v/>
      </c>
      <c r="S338" t="str">
        <f t="shared" si="45"/>
        <v/>
      </c>
      <c r="T338" t="str">
        <f t="shared" si="46"/>
        <v/>
      </c>
      <c r="U338" t="str">
        <f t="shared" si="47"/>
        <v/>
      </c>
      <c r="AE338" t="s">
        <v>1030</v>
      </c>
      <c r="AF338" t="s">
        <v>1001</v>
      </c>
      <c r="AG338" t="str">
        <f t="shared" si="48"/>
        <v>A679072</v>
      </c>
      <c r="AH338" t="str">
        <f>IFERROR(VLOOKUP(AG338,[1]AKT!$E$4:$G$350,3,FALSE),"")</f>
        <v>0942</v>
      </c>
    </row>
    <row r="339" spans="1:34">
      <c r="A339" s="130"/>
      <c r="B339" s="117" t="str">
        <f t="shared" si="39"/>
        <v/>
      </c>
      <c r="C339" s="130"/>
      <c r="D339" s="117" t="str">
        <f t="shared" si="40"/>
        <v/>
      </c>
      <c r="E339" s="119"/>
      <c r="F339" s="117" t="str">
        <f t="shared" si="41"/>
        <v/>
      </c>
      <c r="G339" s="117" t="str">
        <f t="shared" si="42"/>
        <v/>
      </c>
      <c r="H339" s="120"/>
      <c r="I339" s="120">
        <v>0</v>
      </c>
      <c r="J339" s="120">
        <f t="shared" si="43"/>
        <v>0</v>
      </c>
      <c r="K339" s="118"/>
      <c r="L339" s="121"/>
      <c r="M339" s="121"/>
      <c r="N339" s="118"/>
      <c r="O339" s="122"/>
      <c r="P339" s="123"/>
      <c r="Q339" t="str">
        <f>IF(C339="","",'[1]OPĆI DIO'!#REF!)</f>
        <v/>
      </c>
      <c r="R339" t="str">
        <f t="shared" si="44"/>
        <v/>
      </c>
      <c r="S339" t="str">
        <f t="shared" si="45"/>
        <v/>
      </c>
      <c r="T339" t="str">
        <f t="shared" si="46"/>
        <v/>
      </c>
      <c r="U339" t="str">
        <f t="shared" si="47"/>
        <v/>
      </c>
      <c r="AE339" t="s">
        <v>1031</v>
      </c>
      <c r="AF339" t="s">
        <v>1032</v>
      </c>
      <c r="AG339" t="str">
        <f t="shared" si="48"/>
        <v>A679072</v>
      </c>
      <c r="AH339" t="str">
        <f>IFERROR(VLOOKUP(AG339,[1]AKT!$E$4:$G$350,3,FALSE),"")</f>
        <v>0942</v>
      </c>
    </row>
    <row r="340" spans="1:34">
      <c r="A340" s="130"/>
      <c r="B340" s="117" t="str">
        <f t="shared" si="39"/>
        <v/>
      </c>
      <c r="C340" s="130"/>
      <c r="D340" s="117" t="str">
        <f t="shared" si="40"/>
        <v/>
      </c>
      <c r="E340" s="119"/>
      <c r="F340" s="117" t="str">
        <f t="shared" si="41"/>
        <v/>
      </c>
      <c r="G340" s="117" t="str">
        <f t="shared" si="42"/>
        <v/>
      </c>
      <c r="H340" s="120"/>
      <c r="I340" s="120">
        <v>0</v>
      </c>
      <c r="J340" s="120">
        <f t="shared" si="43"/>
        <v>0</v>
      </c>
      <c r="K340" s="118"/>
      <c r="L340" s="121"/>
      <c r="M340" s="121"/>
      <c r="N340" s="118"/>
      <c r="O340" s="122"/>
      <c r="P340" s="123"/>
      <c r="Q340" t="str">
        <f>IF(C340="","",'[1]OPĆI DIO'!#REF!)</f>
        <v/>
      </c>
      <c r="R340" t="str">
        <f t="shared" si="44"/>
        <v/>
      </c>
      <c r="S340" t="str">
        <f t="shared" si="45"/>
        <v/>
      </c>
      <c r="T340" t="str">
        <f t="shared" si="46"/>
        <v/>
      </c>
      <c r="U340" t="str">
        <f t="shared" si="47"/>
        <v/>
      </c>
      <c r="AE340" t="s">
        <v>1033</v>
      </c>
      <c r="AF340" t="s">
        <v>1034</v>
      </c>
      <c r="AG340" t="str">
        <f t="shared" si="48"/>
        <v>A679072</v>
      </c>
      <c r="AH340" t="str">
        <f>IFERROR(VLOOKUP(AG340,[1]AKT!$E$4:$G$350,3,FALSE),"")</f>
        <v>0942</v>
      </c>
    </row>
    <row r="341" spans="1:34">
      <c r="A341" s="130"/>
      <c r="B341" s="117" t="str">
        <f t="shared" si="39"/>
        <v/>
      </c>
      <c r="C341" s="130"/>
      <c r="D341" s="117" t="str">
        <f t="shared" si="40"/>
        <v/>
      </c>
      <c r="E341" s="119"/>
      <c r="F341" s="117" t="str">
        <f t="shared" si="41"/>
        <v/>
      </c>
      <c r="G341" s="117" t="str">
        <f t="shared" si="42"/>
        <v/>
      </c>
      <c r="H341" s="120"/>
      <c r="I341" s="120">
        <v>0</v>
      </c>
      <c r="J341" s="120">
        <f t="shared" si="43"/>
        <v>0</v>
      </c>
      <c r="K341" s="118"/>
      <c r="L341" s="121"/>
      <c r="M341" s="121"/>
      <c r="N341" s="118"/>
      <c r="O341" s="122"/>
      <c r="P341" s="123"/>
      <c r="Q341" t="str">
        <f>IF(C341="","",'[1]OPĆI DIO'!#REF!)</f>
        <v/>
      </c>
      <c r="R341" t="str">
        <f t="shared" si="44"/>
        <v/>
      </c>
      <c r="S341" t="str">
        <f t="shared" si="45"/>
        <v/>
      </c>
      <c r="T341" t="str">
        <f t="shared" si="46"/>
        <v/>
      </c>
      <c r="U341" t="str">
        <f t="shared" si="47"/>
        <v/>
      </c>
      <c r="AE341" t="s">
        <v>1035</v>
      </c>
      <c r="AF341" t="s">
        <v>1036</v>
      </c>
      <c r="AG341" t="str">
        <f t="shared" si="48"/>
        <v>A679072</v>
      </c>
      <c r="AH341" t="str">
        <f>IFERROR(VLOOKUP(AG341,[1]AKT!$E$4:$G$350,3,FALSE),"")</f>
        <v>0942</v>
      </c>
    </row>
    <row r="342" spans="1:34">
      <c r="A342" s="130"/>
      <c r="B342" s="117" t="str">
        <f t="shared" si="39"/>
        <v/>
      </c>
      <c r="C342" s="130"/>
      <c r="D342" s="117" t="str">
        <f t="shared" si="40"/>
        <v/>
      </c>
      <c r="E342" s="119"/>
      <c r="F342" s="117" t="str">
        <f t="shared" si="41"/>
        <v/>
      </c>
      <c r="G342" s="117" t="str">
        <f t="shared" si="42"/>
        <v/>
      </c>
      <c r="H342" s="120"/>
      <c r="I342" s="120">
        <v>0</v>
      </c>
      <c r="J342" s="120">
        <f t="shared" si="43"/>
        <v>0</v>
      </c>
      <c r="K342" s="118"/>
      <c r="L342" s="121"/>
      <c r="M342" s="121"/>
      <c r="N342" s="118"/>
      <c r="O342" s="122"/>
      <c r="P342" s="123"/>
      <c r="Q342" t="str">
        <f>IF(C342="","",'[1]OPĆI DIO'!#REF!)</f>
        <v/>
      </c>
      <c r="R342" t="str">
        <f t="shared" si="44"/>
        <v/>
      </c>
      <c r="S342" t="str">
        <f t="shared" si="45"/>
        <v/>
      </c>
      <c r="T342" t="str">
        <f t="shared" si="46"/>
        <v/>
      </c>
      <c r="U342" t="str">
        <f t="shared" si="47"/>
        <v/>
      </c>
      <c r="AE342" t="s">
        <v>1037</v>
      </c>
      <c r="AF342" t="s">
        <v>1038</v>
      </c>
      <c r="AG342" t="str">
        <f t="shared" si="48"/>
        <v>A679072</v>
      </c>
      <c r="AH342" t="str">
        <f>IFERROR(VLOOKUP(AG342,[1]AKT!$E$4:$G$350,3,FALSE),"")</f>
        <v>0942</v>
      </c>
    </row>
    <row r="343" spans="1:34">
      <c r="A343" s="130"/>
      <c r="B343" s="117" t="str">
        <f t="shared" si="39"/>
        <v/>
      </c>
      <c r="C343" s="130"/>
      <c r="D343" s="117" t="str">
        <f t="shared" si="40"/>
        <v/>
      </c>
      <c r="E343" s="119"/>
      <c r="F343" s="117" t="str">
        <f t="shared" si="41"/>
        <v/>
      </c>
      <c r="G343" s="117" t="str">
        <f t="shared" si="42"/>
        <v/>
      </c>
      <c r="H343" s="120"/>
      <c r="I343" s="120">
        <v>0</v>
      </c>
      <c r="J343" s="120">
        <f t="shared" si="43"/>
        <v>0</v>
      </c>
      <c r="K343" s="118"/>
      <c r="L343" s="121"/>
      <c r="M343" s="121"/>
      <c r="N343" s="118"/>
      <c r="O343" s="122"/>
      <c r="P343" s="123"/>
      <c r="Q343" t="str">
        <f>IF(C343="","",'[1]OPĆI DIO'!#REF!)</f>
        <v/>
      </c>
      <c r="R343" t="str">
        <f t="shared" si="44"/>
        <v/>
      </c>
      <c r="S343" t="str">
        <f t="shared" si="45"/>
        <v/>
      </c>
      <c r="T343" t="str">
        <f t="shared" si="46"/>
        <v/>
      </c>
      <c r="U343" t="str">
        <f t="shared" si="47"/>
        <v/>
      </c>
      <c r="AE343" t="s">
        <v>1039</v>
      </c>
      <c r="AF343" t="s">
        <v>1040</v>
      </c>
      <c r="AG343" t="str">
        <f t="shared" si="48"/>
        <v>A679072</v>
      </c>
      <c r="AH343" t="str">
        <f>IFERROR(VLOOKUP(AG343,[1]AKT!$E$4:$G$350,3,FALSE),"")</f>
        <v>0942</v>
      </c>
    </row>
    <row r="344" spans="1:34">
      <c r="A344" s="130"/>
      <c r="B344" s="117" t="str">
        <f t="shared" si="39"/>
        <v/>
      </c>
      <c r="C344" s="130"/>
      <c r="D344" s="117" t="str">
        <f t="shared" si="40"/>
        <v/>
      </c>
      <c r="E344" s="119"/>
      <c r="F344" s="117" t="str">
        <f t="shared" si="41"/>
        <v/>
      </c>
      <c r="G344" s="117" t="str">
        <f t="shared" si="42"/>
        <v/>
      </c>
      <c r="H344" s="120"/>
      <c r="I344" s="120">
        <v>0</v>
      </c>
      <c r="J344" s="120">
        <f t="shared" si="43"/>
        <v>0</v>
      </c>
      <c r="K344" s="118"/>
      <c r="L344" s="121"/>
      <c r="M344" s="121"/>
      <c r="N344" s="118"/>
      <c r="O344" s="122"/>
      <c r="P344" s="123"/>
      <c r="Q344" t="str">
        <f>IF(C344="","",'[1]OPĆI DIO'!#REF!)</f>
        <v/>
      </c>
      <c r="R344" t="str">
        <f t="shared" si="44"/>
        <v/>
      </c>
      <c r="S344" t="str">
        <f t="shared" si="45"/>
        <v/>
      </c>
      <c r="T344" t="str">
        <f t="shared" si="46"/>
        <v/>
      </c>
      <c r="U344" t="str">
        <f t="shared" si="47"/>
        <v/>
      </c>
      <c r="AE344" t="s">
        <v>1041</v>
      </c>
      <c r="AF344" t="s">
        <v>1042</v>
      </c>
      <c r="AG344" t="str">
        <f t="shared" si="48"/>
        <v>A679072</v>
      </c>
      <c r="AH344" t="str">
        <f>IFERROR(VLOOKUP(AG344,[1]AKT!$E$4:$G$350,3,FALSE),"")</f>
        <v>0942</v>
      </c>
    </row>
    <row r="345" spans="1:34">
      <c r="A345" s="130"/>
      <c r="B345" s="117" t="str">
        <f t="shared" si="39"/>
        <v/>
      </c>
      <c r="C345" s="130"/>
      <c r="D345" s="117" t="str">
        <f t="shared" si="40"/>
        <v/>
      </c>
      <c r="E345" s="119"/>
      <c r="F345" s="117" t="str">
        <f t="shared" si="41"/>
        <v/>
      </c>
      <c r="G345" s="117" t="str">
        <f t="shared" si="42"/>
        <v/>
      </c>
      <c r="H345" s="120"/>
      <c r="I345" s="120">
        <v>0</v>
      </c>
      <c r="J345" s="120">
        <f t="shared" si="43"/>
        <v>0</v>
      </c>
      <c r="K345" s="118"/>
      <c r="L345" s="121"/>
      <c r="M345" s="121"/>
      <c r="N345" s="118"/>
      <c r="O345" s="122"/>
      <c r="P345" s="123"/>
      <c r="Q345" t="str">
        <f>IF(C345="","",'[1]OPĆI DIO'!#REF!)</f>
        <v/>
      </c>
      <c r="R345" t="str">
        <f t="shared" si="44"/>
        <v/>
      </c>
      <c r="S345" t="str">
        <f t="shared" si="45"/>
        <v/>
      </c>
      <c r="T345" t="str">
        <f t="shared" si="46"/>
        <v/>
      </c>
      <c r="U345" t="str">
        <f t="shared" si="47"/>
        <v/>
      </c>
      <c r="AE345" t="s">
        <v>1043</v>
      </c>
      <c r="AF345" t="s">
        <v>1044</v>
      </c>
      <c r="AG345" t="str">
        <f t="shared" si="48"/>
        <v>A679072</v>
      </c>
      <c r="AH345" t="str">
        <f>IFERROR(VLOOKUP(AG345,[1]AKT!$E$4:$G$350,3,FALSE),"")</f>
        <v>0942</v>
      </c>
    </row>
    <row r="346" spans="1:34">
      <c r="A346" s="130"/>
      <c r="B346" s="117" t="str">
        <f t="shared" si="39"/>
        <v/>
      </c>
      <c r="C346" s="130"/>
      <c r="D346" s="117" t="str">
        <f t="shared" si="40"/>
        <v/>
      </c>
      <c r="E346" s="119"/>
      <c r="F346" s="117" t="str">
        <f t="shared" si="41"/>
        <v/>
      </c>
      <c r="G346" s="117" t="str">
        <f t="shared" si="42"/>
        <v/>
      </c>
      <c r="H346" s="120"/>
      <c r="I346" s="120">
        <v>0</v>
      </c>
      <c r="J346" s="120">
        <f t="shared" si="43"/>
        <v>0</v>
      </c>
      <c r="K346" s="118"/>
      <c r="L346" s="121"/>
      <c r="M346" s="121"/>
      <c r="N346" s="118"/>
      <c r="O346" s="122"/>
      <c r="P346" s="123"/>
      <c r="Q346" t="str">
        <f>IF(C346="","",'[1]OPĆI DIO'!#REF!)</f>
        <v/>
      </c>
      <c r="R346" t="str">
        <f t="shared" si="44"/>
        <v/>
      </c>
      <c r="S346" t="str">
        <f t="shared" si="45"/>
        <v/>
      </c>
      <c r="T346" t="str">
        <f t="shared" si="46"/>
        <v/>
      </c>
      <c r="U346" t="str">
        <f t="shared" si="47"/>
        <v/>
      </c>
      <c r="AE346" t="s">
        <v>1045</v>
      </c>
      <c r="AF346" t="s">
        <v>1046</v>
      </c>
      <c r="AG346" t="str">
        <f t="shared" si="48"/>
        <v>A679072</v>
      </c>
      <c r="AH346" t="str">
        <f>IFERROR(VLOOKUP(AG346,[1]AKT!$E$4:$G$350,3,FALSE),"")</f>
        <v>0942</v>
      </c>
    </row>
    <row r="347" spans="1:34">
      <c r="A347" s="130"/>
      <c r="B347" s="117" t="str">
        <f t="shared" si="39"/>
        <v/>
      </c>
      <c r="C347" s="130"/>
      <c r="D347" s="117" t="str">
        <f t="shared" si="40"/>
        <v/>
      </c>
      <c r="E347" s="119"/>
      <c r="F347" s="117" t="str">
        <f t="shared" si="41"/>
        <v/>
      </c>
      <c r="G347" s="117" t="str">
        <f t="shared" si="42"/>
        <v/>
      </c>
      <c r="H347" s="120"/>
      <c r="I347" s="120">
        <v>0</v>
      </c>
      <c r="J347" s="120">
        <f t="shared" si="43"/>
        <v>0</v>
      </c>
      <c r="K347" s="118"/>
      <c r="L347" s="121"/>
      <c r="M347" s="121"/>
      <c r="N347" s="118"/>
      <c r="O347" s="122"/>
      <c r="P347" s="123"/>
      <c r="Q347" t="str">
        <f>IF(C347="","",'[1]OPĆI DIO'!#REF!)</f>
        <v/>
      </c>
      <c r="R347" t="str">
        <f t="shared" si="44"/>
        <v/>
      </c>
      <c r="S347" t="str">
        <f t="shared" si="45"/>
        <v/>
      </c>
      <c r="T347" t="str">
        <f t="shared" si="46"/>
        <v/>
      </c>
      <c r="U347" t="str">
        <f t="shared" si="47"/>
        <v/>
      </c>
      <c r="AE347" t="s">
        <v>1047</v>
      </c>
      <c r="AF347" t="s">
        <v>1048</v>
      </c>
      <c r="AG347" t="str">
        <f t="shared" si="48"/>
        <v>A679072</v>
      </c>
      <c r="AH347" t="str">
        <f>IFERROR(VLOOKUP(AG347,[1]AKT!$E$4:$G$350,3,FALSE),"")</f>
        <v>0942</v>
      </c>
    </row>
    <row r="348" spans="1:34">
      <c r="A348" s="130"/>
      <c r="B348" s="117" t="str">
        <f t="shared" si="39"/>
        <v/>
      </c>
      <c r="C348" s="130"/>
      <c r="D348" s="117" t="str">
        <f t="shared" si="40"/>
        <v/>
      </c>
      <c r="E348" s="119"/>
      <c r="F348" s="117" t="str">
        <f t="shared" si="41"/>
        <v/>
      </c>
      <c r="G348" s="117" t="str">
        <f t="shared" si="42"/>
        <v/>
      </c>
      <c r="H348" s="120"/>
      <c r="I348" s="120">
        <v>0</v>
      </c>
      <c r="J348" s="120">
        <f t="shared" si="43"/>
        <v>0</v>
      </c>
      <c r="K348" s="118"/>
      <c r="L348" s="121"/>
      <c r="M348" s="121"/>
      <c r="N348" s="118"/>
      <c r="O348" s="122"/>
      <c r="P348" s="123"/>
      <c r="Q348" t="str">
        <f>IF(C348="","",'[1]OPĆI DIO'!#REF!)</f>
        <v/>
      </c>
      <c r="R348" t="str">
        <f t="shared" si="44"/>
        <v/>
      </c>
      <c r="S348" t="str">
        <f t="shared" si="45"/>
        <v/>
      </c>
      <c r="T348" t="str">
        <f t="shared" si="46"/>
        <v/>
      </c>
      <c r="U348" t="str">
        <f t="shared" si="47"/>
        <v/>
      </c>
      <c r="AE348" t="s">
        <v>1049</v>
      </c>
      <c r="AF348" t="s">
        <v>1050</v>
      </c>
      <c r="AG348" t="str">
        <f t="shared" si="48"/>
        <v>A679072</v>
      </c>
      <c r="AH348" t="str">
        <f>IFERROR(VLOOKUP(AG348,[1]AKT!$E$4:$G$350,3,FALSE),"")</f>
        <v>0942</v>
      </c>
    </row>
    <row r="349" spans="1:34">
      <c r="A349" s="130"/>
      <c r="B349" s="117" t="str">
        <f t="shared" si="39"/>
        <v/>
      </c>
      <c r="C349" s="130"/>
      <c r="D349" s="117" t="str">
        <f t="shared" si="40"/>
        <v/>
      </c>
      <c r="E349" s="119"/>
      <c r="F349" s="117" t="str">
        <f t="shared" si="41"/>
        <v/>
      </c>
      <c r="G349" s="117" t="str">
        <f t="shared" si="42"/>
        <v/>
      </c>
      <c r="H349" s="120"/>
      <c r="I349" s="120">
        <v>0</v>
      </c>
      <c r="J349" s="120">
        <f t="shared" si="43"/>
        <v>0</v>
      </c>
      <c r="K349" s="118"/>
      <c r="L349" s="121"/>
      <c r="M349" s="121"/>
      <c r="N349" s="118"/>
      <c r="O349" s="122"/>
      <c r="P349" s="123"/>
      <c r="Q349" t="str">
        <f>IF(C349="","",'[1]OPĆI DIO'!#REF!)</f>
        <v/>
      </c>
      <c r="R349" t="str">
        <f t="shared" si="44"/>
        <v/>
      </c>
      <c r="S349" t="str">
        <f t="shared" si="45"/>
        <v/>
      </c>
      <c r="T349" t="str">
        <f t="shared" si="46"/>
        <v/>
      </c>
      <c r="U349" t="str">
        <f t="shared" si="47"/>
        <v/>
      </c>
      <c r="AE349" t="s">
        <v>1051</v>
      </c>
      <c r="AF349" t="s">
        <v>1052</v>
      </c>
      <c r="AG349" t="str">
        <f t="shared" si="48"/>
        <v>A679072</v>
      </c>
      <c r="AH349" t="str">
        <f>IFERROR(VLOOKUP(AG349,[1]AKT!$E$4:$G$350,3,FALSE),"")</f>
        <v>0942</v>
      </c>
    </row>
    <row r="350" spans="1:34">
      <c r="A350" s="130"/>
      <c r="B350" s="117" t="str">
        <f t="shared" si="39"/>
        <v/>
      </c>
      <c r="C350" s="130"/>
      <c r="D350" s="117" t="str">
        <f t="shared" si="40"/>
        <v/>
      </c>
      <c r="E350" s="119"/>
      <c r="F350" s="117" t="str">
        <f t="shared" si="41"/>
        <v/>
      </c>
      <c r="G350" s="117" t="str">
        <f t="shared" si="42"/>
        <v/>
      </c>
      <c r="H350" s="120"/>
      <c r="I350" s="120">
        <v>0</v>
      </c>
      <c r="J350" s="120">
        <f t="shared" si="43"/>
        <v>0</v>
      </c>
      <c r="K350" s="118"/>
      <c r="L350" s="121"/>
      <c r="M350" s="121"/>
      <c r="N350" s="118"/>
      <c r="O350" s="122"/>
      <c r="P350" s="123"/>
      <c r="Q350" t="str">
        <f>IF(C350="","",'[1]OPĆI DIO'!#REF!)</f>
        <v/>
      </c>
      <c r="R350" t="str">
        <f t="shared" si="44"/>
        <v/>
      </c>
      <c r="S350" t="str">
        <f t="shared" si="45"/>
        <v/>
      </c>
      <c r="T350" t="str">
        <f t="shared" si="46"/>
        <v/>
      </c>
      <c r="U350" t="str">
        <f t="shared" si="47"/>
        <v/>
      </c>
      <c r="AE350" t="s">
        <v>1053</v>
      </c>
      <c r="AF350" t="s">
        <v>1054</v>
      </c>
      <c r="AG350" t="str">
        <f t="shared" si="48"/>
        <v>A679072</v>
      </c>
      <c r="AH350" t="str">
        <f>IFERROR(VLOOKUP(AG350,[1]AKT!$E$4:$G$350,3,FALSE),"")</f>
        <v>0942</v>
      </c>
    </row>
    <row r="351" spans="1:34">
      <c r="A351" s="130"/>
      <c r="B351" s="117" t="str">
        <f t="shared" si="39"/>
        <v/>
      </c>
      <c r="C351" s="130"/>
      <c r="D351" s="117" t="str">
        <f t="shared" si="40"/>
        <v/>
      </c>
      <c r="E351" s="119"/>
      <c r="F351" s="117" t="str">
        <f t="shared" si="41"/>
        <v/>
      </c>
      <c r="G351" s="117" t="str">
        <f t="shared" si="42"/>
        <v/>
      </c>
      <c r="H351" s="120"/>
      <c r="I351" s="120">
        <v>0</v>
      </c>
      <c r="J351" s="120">
        <f t="shared" si="43"/>
        <v>0</v>
      </c>
      <c r="K351" s="118"/>
      <c r="L351" s="121"/>
      <c r="M351" s="121"/>
      <c r="N351" s="118"/>
      <c r="O351" s="122"/>
      <c r="P351" s="123"/>
      <c r="Q351" t="str">
        <f>IF(C351="","",'[1]OPĆI DIO'!#REF!)</f>
        <v/>
      </c>
      <c r="R351" t="str">
        <f t="shared" si="44"/>
        <v/>
      </c>
      <c r="S351" t="str">
        <f t="shared" si="45"/>
        <v/>
      </c>
      <c r="T351" t="str">
        <f t="shared" si="46"/>
        <v/>
      </c>
      <c r="U351" t="str">
        <f t="shared" si="47"/>
        <v/>
      </c>
      <c r="AE351" t="s">
        <v>1055</v>
      </c>
      <c r="AF351" t="s">
        <v>1056</v>
      </c>
      <c r="AG351" t="str">
        <f t="shared" si="48"/>
        <v>A679072</v>
      </c>
      <c r="AH351" t="str">
        <f>IFERROR(VLOOKUP(AG351,[1]AKT!$E$4:$G$350,3,FALSE),"")</f>
        <v>0942</v>
      </c>
    </row>
    <row r="352" spans="1:34">
      <c r="A352" s="130"/>
      <c r="B352" s="117" t="str">
        <f t="shared" si="39"/>
        <v/>
      </c>
      <c r="C352" s="130"/>
      <c r="D352" s="117" t="str">
        <f t="shared" si="40"/>
        <v/>
      </c>
      <c r="E352" s="119"/>
      <c r="F352" s="117" t="str">
        <f t="shared" si="41"/>
        <v/>
      </c>
      <c r="G352" s="117" t="str">
        <f t="shared" si="42"/>
        <v/>
      </c>
      <c r="H352" s="120"/>
      <c r="I352" s="120">
        <v>0</v>
      </c>
      <c r="J352" s="120">
        <f t="shared" si="43"/>
        <v>0</v>
      </c>
      <c r="K352" s="118"/>
      <c r="L352" s="121"/>
      <c r="M352" s="121"/>
      <c r="N352" s="118"/>
      <c r="O352" s="122"/>
      <c r="P352" s="123"/>
      <c r="Q352" t="str">
        <f>IF(C352="","",'[1]OPĆI DIO'!#REF!)</f>
        <v/>
      </c>
      <c r="R352" t="str">
        <f t="shared" si="44"/>
        <v/>
      </c>
      <c r="S352" t="str">
        <f t="shared" si="45"/>
        <v/>
      </c>
      <c r="T352" t="str">
        <f t="shared" si="46"/>
        <v/>
      </c>
      <c r="U352" t="str">
        <f t="shared" si="47"/>
        <v/>
      </c>
      <c r="AE352" t="s">
        <v>1057</v>
      </c>
      <c r="AF352" t="s">
        <v>1058</v>
      </c>
      <c r="AG352" t="str">
        <f t="shared" si="48"/>
        <v>A679072</v>
      </c>
      <c r="AH352" t="str">
        <f>IFERROR(VLOOKUP(AG352,[1]AKT!$E$4:$G$350,3,FALSE),"")</f>
        <v>0942</v>
      </c>
    </row>
    <row r="353" spans="1:34">
      <c r="A353" s="130"/>
      <c r="B353" s="117" t="str">
        <f t="shared" si="39"/>
        <v/>
      </c>
      <c r="C353" s="130"/>
      <c r="D353" s="117" t="str">
        <f t="shared" si="40"/>
        <v/>
      </c>
      <c r="E353" s="119"/>
      <c r="F353" s="117" t="str">
        <f t="shared" si="41"/>
        <v/>
      </c>
      <c r="G353" s="117" t="str">
        <f t="shared" si="42"/>
        <v/>
      </c>
      <c r="H353" s="120"/>
      <c r="I353" s="120">
        <v>0</v>
      </c>
      <c r="J353" s="120">
        <f t="shared" si="43"/>
        <v>0</v>
      </c>
      <c r="K353" s="118"/>
      <c r="L353" s="121"/>
      <c r="M353" s="121"/>
      <c r="N353" s="118"/>
      <c r="O353" s="122"/>
      <c r="P353" s="123"/>
      <c r="Q353" t="str">
        <f>IF(C353="","",'[1]OPĆI DIO'!#REF!)</f>
        <v/>
      </c>
      <c r="R353" t="str">
        <f t="shared" si="44"/>
        <v/>
      </c>
      <c r="S353" t="str">
        <f t="shared" si="45"/>
        <v/>
      </c>
      <c r="T353" t="str">
        <f t="shared" si="46"/>
        <v/>
      </c>
      <c r="U353" t="str">
        <f t="shared" si="47"/>
        <v/>
      </c>
      <c r="AE353" t="s">
        <v>1059</v>
      </c>
      <c r="AF353" t="s">
        <v>1060</v>
      </c>
      <c r="AG353" t="str">
        <f t="shared" si="48"/>
        <v>A679072</v>
      </c>
      <c r="AH353" t="str">
        <f>IFERROR(VLOOKUP(AG353,[1]AKT!$E$4:$G$350,3,FALSE),"")</f>
        <v>0942</v>
      </c>
    </row>
    <row r="354" spans="1:34">
      <c r="A354" s="130"/>
      <c r="B354" s="117" t="str">
        <f t="shared" si="39"/>
        <v/>
      </c>
      <c r="C354" s="130"/>
      <c r="D354" s="117" t="str">
        <f t="shared" si="40"/>
        <v/>
      </c>
      <c r="E354" s="119"/>
      <c r="F354" s="117" t="str">
        <f t="shared" si="41"/>
        <v/>
      </c>
      <c r="G354" s="117" t="str">
        <f t="shared" si="42"/>
        <v/>
      </c>
      <c r="H354" s="120"/>
      <c r="I354" s="120">
        <v>0</v>
      </c>
      <c r="J354" s="120">
        <f t="shared" si="43"/>
        <v>0</v>
      </c>
      <c r="K354" s="118"/>
      <c r="L354" s="121"/>
      <c r="M354" s="121"/>
      <c r="N354" s="118"/>
      <c r="O354" s="122"/>
      <c r="P354" s="123"/>
      <c r="Q354" t="str">
        <f>IF(C354="","",'[1]OPĆI DIO'!#REF!)</f>
        <v/>
      </c>
      <c r="R354" t="str">
        <f t="shared" si="44"/>
        <v/>
      </c>
      <c r="S354" t="str">
        <f t="shared" si="45"/>
        <v/>
      </c>
      <c r="T354" t="str">
        <f t="shared" si="46"/>
        <v/>
      </c>
      <c r="U354" t="str">
        <f t="shared" si="47"/>
        <v/>
      </c>
      <c r="AE354" t="s">
        <v>1061</v>
      </c>
      <c r="AF354" t="s">
        <v>1062</v>
      </c>
      <c r="AG354" t="str">
        <f t="shared" si="48"/>
        <v>A679072</v>
      </c>
      <c r="AH354" t="str">
        <f>IFERROR(VLOOKUP(AG354,[1]AKT!$E$4:$G$350,3,FALSE),"")</f>
        <v>0942</v>
      </c>
    </row>
    <row r="355" spans="1:34">
      <c r="A355" s="130"/>
      <c r="B355" s="117" t="str">
        <f t="shared" si="39"/>
        <v/>
      </c>
      <c r="C355" s="130"/>
      <c r="D355" s="117" t="str">
        <f t="shared" si="40"/>
        <v/>
      </c>
      <c r="E355" s="119"/>
      <c r="F355" s="117" t="str">
        <f t="shared" si="41"/>
        <v/>
      </c>
      <c r="G355" s="117" t="str">
        <f t="shared" si="42"/>
        <v/>
      </c>
      <c r="H355" s="120"/>
      <c r="I355" s="120">
        <v>0</v>
      </c>
      <c r="J355" s="120">
        <f t="shared" si="43"/>
        <v>0</v>
      </c>
      <c r="K355" s="118"/>
      <c r="L355" s="121"/>
      <c r="M355" s="121"/>
      <c r="N355" s="118"/>
      <c r="O355" s="122"/>
      <c r="P355" s="123"/>
      <c r="Q355" t="str">
        <f>IF(C355="","",'[1]OPĆI DIO'!#REF!)</f>
        <v/>
      </c>
      <c r="R355" t="str">
        <f t="shared" si="44"/>
        <v/>
      </c>
      <c r="S355" t="str">
        <f t="shared" si="45"/>
        <v/>
      </c>
      <c r="T355" t="str">
        <f t="shared" si="46"/>
        <v/>
      </c>
      <c r="U355" t="str">
        <f t="shared" si="47"/>
        <v/>
      </c>
      <c r="AE355" t="s">
        <v>1063</v>
      </c>
      <c r="AF355" t="s">
        <v>1064</v>
      </c>
      <c r="AG355" t="str">
        <f t="shared" si="48"/>
        <v>A679073</v>
      </c>
      <c r="AH355" t="str">
        <f>IFERROR(VLOOKUP(AG355,[1]AKT!$E$4:$G$350,3,FALSE),"")</f>
        <v>0942</v>
      </c>
    </row>
    <row r="356" spans="1:34">
      <c r="A356" s="130"/>
      <c r="B356" s="117" t="str">
        <f t="shared" si="39"/>
        <v/>
      </c>
      <c r="C356" s="130"/>
      <c r="D356" s="117" t="str">
        <f t="shared" si="40"/>
        <v/>
      </c>
      <c r="E356" s="119"/>
      <c r="F356" s="117" t="str">
        <f t="shared" si="41"/>
        <v/>
      </c>
      <c r="G356" s="117" t="str">
        <f t="shared" si="42"/>
        <v/>
      </c>
      <c r="H356" s="120"/>
      <c r="I356" s="120">
        <v>0</v>
      </c>
      <c r="J356" s="120">
        <f t="shared" si="43"/>
        <v>0</v>
      </c>
      <c r="K356" s="118"/>
      <c r="L356" s="121"/>
      <c r="M356" s="121"/>
      <c r="N356" s="118"/>
      <c r="O356" s="122"/>
      <c r="P356" s="123"/>
      <c r="Q356" t="str">
        <f>IF(C356="","",'[1]OPĆI DIO'!#REF!)</f>
        <v/>
      </c>
      <c r="R356" t="str">
        <f t="shared" si="44"/>
        <v/>
      </c>
      <c r="S356" t="str">
        <f t="shared" si="45"/>
        <v/>
      </c>
      <c r="T356" t="str">
        <f t="shared" si="46"/>
        <v/>
      </c>
      <c r="U356" t="str">
        <f t="shared" si="47"/>
        <v/>
      </c>
      <c r="AE356" t="s">
        <v>1065</v>
      </c>
      <c r="AF356" t="s">
        <v>1066</v>
      </c>
      <c r="AG356" t="str">
        <f t="shared" si="48"/>
        <v>A679073</v>
      </c>
      <c r="AH356" t="str">
        <f>IFERROR(VLOOKUP(AG356,[1]AKT!$E$4:$G$350,3,FALSE),"")</f>
        <v>0942</v>
      </c>
    </row>
    <row r="357" spans="1:34">
      <c r="A357" s="130"/>
      <c r="B357" s="117" t="str">
        <f t="shared" si="39"/>
        <v/>
      </c>
      <c r="C357" s="130"/>
      <c r="D357" s="117" t="str">
        <f t="shared" si="40"/>
        <v/>
      </c>
      <c r="E357" s="119"/>
      <c r="F357" s="117" t="str">
        <f t="shared" si="41"/>
        <v/>
      </c>
      <c r="G357" s="117" t="str">
        <f t="shared" si="42"/>
        <v/>
      </c>
      <c r="H357" s="120"/>
      <c r="I357" s="120">
        <v>0</v>
      </c>
      <c r="J357" s="120">
        <f t="shared" si="43"/>
        <v>0</v>
      </c>
      <c r="K357" s="118"/>
      <c r="L357" s="121"/>
      <c r="M357" s="121"/>
      <c r="N357" s="118"/>
      <c r="O357" s="122"/>
      <c r="P357" s="123"/>
      <c r="Q357" t="str">
        <f>IF(C357="","",'[1]OPĆI DIO'!#REF!)</f>
        <v/>
      </c>
      <c r="R357" t="str">
        <f t="shared" si="44"/>
        <v/>
      </c>
      <c r="S357" t="str">
        <f t="shared" si="45"/>
        <v/>
      </c>
      <c r="T357" t="str">
        <f t="shared" si="46"/>
        <v/>
      </c>
      <c r="U357" t="str">
        <f t="shared" si="47"/>
        <v/>
      </c>
      <c r="AE357" t="s">
        <v>1067</v>
      </c>
      <c r="AF357" t="s">
        <v>1068</v>
      </c>
      <c r="AG357" t="str">
        <f t="shared" si="48"/>
        <v>A679073</v>
      </c>
      <c r="AH357" t="str">
        <f>IFERROR(VLOOKUP(AG357,[1]AKT!$E$4:$G$350,3,FALSE),"")</f>
        <v>0942</v>
      </c>
    </row>
    <row r="358" spans="1:34">
      <c r="A358" s="130"/>
      <c r="B358" s="117" t="str">
        <f t="shared" si="39"/>
        <v/>
      </c>
      <c r="C358" s="130"/>
      <c r="D358" s="117" t="str">
        <f t="shared" si="40"/>
        <v/>
      </c>
      <c r="E358" s="119"/>
      <c r="F358" s="117" t="str">
        <f t="shared" si="41"/>
        <v/>
      </c>
      <c r="G358" s="117" t="str">
        <f t="shared" si="42"/>
        <v/>
      </c>
      <c r="H358" s="120"/>
      <c r="I358" s="120">
        <v>0</v>
      </c>
      <c r="J358" s="120">
        <f t="shared" si="43"/>
        <v>0</v>
      </c>
      <c r="K358" s="118"/>
      <c r="L358" s="121"/>
      <c r="M358" s="121"/>
      <c r="N358" s="118"/>
      <c r="O358" s="122"/>
      <c r="P358" s="123"/>
      <c r="Q358" t="str">
        <f>IF(C358="","",'[1]OPĆI DIO'!#REF!)</f>
        <v/>
      </c>
      <c r="R358" t="str">
        <f t="shared" si="44"/>
        <v/>
      </c>
      <c r="S358" t="str">
        <f t="shared" si="45"/>
        <v/>
      </c>
      <c r="T358" t="str">
        <f t="shared" si="46"/>
        <v/>
      </c>
      <c r="U358" t="str">
        <f t="shared" si="47"/>
        <v/>
      </c>
      <c r="AE358" t="s">
        <v>1069</v>
      </c>
      <c r="AF358" t="s">
        <v>1070</v>
      </c>
      <c r="AG358" t="str">
        <f t="shared" si="48"/>
        <v>A679073</v>
      </c>
      <c r="AH358" t="str">
        <f>IFERROR(VLOOKUP(AG358,[1]AKT!$E$4:$G$350,3,FALSE),"")</f>
        <v>0942</v>
      </c>
    </row>
    <row r="359" spans="1:34">
      <c r="A359" s="130"/>
      <c r="B359" s="117" t="str">
        <f t="shared" si="39"/>
        <v/>
      </c>
      <c r="C359" s="130"/>
      <c r="D359" s="117" t="str">
        <f t="shared" si="40"/>
        <v/>
      </c>
      <c r="E359" s="119"/>
      <c r="F359" s="117" t="str">
        <f t="shared" si="41"/>
        <v/>
      </c>
      <c r="G359" s="117" t="str">
        <f t="shared" si="42"/>
        <v/>
      </c>
      <c r="H359" s="120"/>
      <c r="I359" s="120">
        <v>0</v>
      </c>
      <c r="J359" s="120">
        <f t="shared" si="43"/>
        <v>0</v>
      </c>
      <c r="K359" s="118"/>
      <c r="L359" s="121"/>
      <c r="M359" s="121"/>
      <c r="N359" s="118"/>
      <c r="O359" s="122"/>
      <c r="P359" s="123"/>
      <c r="Q359" t="str">
        <f>IF(C359="","",'[1]OPĆI DIO'!#REF!)</f>
        <v/>
      </c>
      <c r="R359" t="str">
        <f t="shared" si="44"/>
        <v/>
      </c>
      <c r="S359" t="str">
        <f t="shared" si="45"/>
        <v/>
      </c>
      <c r="T359" t="str">
        <f t="shared" si="46"/>
        <v/>
      </c>
      <c r="U359" t="str">
        <f t="shared" si="47"/>
        <v/>
      </c>
      <c r="AE359" t="s">
        <v>1071</v>
      </c>
      <c r="AF359" t="s">
        <v>1072</v>
      </c>
      <c r="AG359" t="str">
        <f t="shared" si="48"/>
        <v>A679073</v>
      </c>
      <c r="AH359" t="str">
        <f>IFERROR(VLOOKUP(AG359,[1]AKT!$E$4:$G$350,3,FALSE),"")</f>
        <v>0942</v>
      </c>
    </row>
    <row r="360" spans="1:34">
      <c r="A360" s="130"/>
      <c r="B360" s="117" t="str">
        <f t="shared" si="39"/>
        <v/>
      </c>
      <c r="C360" s="130"/>
      <c r="D360" s="117" t="str">
        <f t="shared" si="40"/>
        <v/>
      </c>
      <c r="E360" s="119"/>
      <c r="F360" s="117" t="str">
        <f t="shared" si="41"/>
        <v/>
      </c>
      <c r="G360" s="117" t="str">
        <f t="shared" si="42"/>
        <v/>
      </c>
      <c r="H360" s="120"/>
      <c r="I360" s="120">
        <v>0</v>
      </c>
      <c r="J360" s="120">
        <f t="shared" si="43"/>
        <v>0</v>
      </c>
      <c r="K360" s="118"/>
      <c r="L360" s="121"/>
      <c r="M360" s="121"/>
      <c r="N360" s="118"/>
      <c r="O360" s="122"/>
      <c r="P360" s="123"/>
      <c r="Q360" t="str">
        <f>IF(C360="","",'[1]OPĆI DIO'!#REF!)</f>
        <v/>
      </c>
      <c r="R360" t="str">
        <f t="shared" si="44"/>
        <v/>
      </c>
      <c r="S360" t="str">
        <f t="shared" si="45"/>
        <v/>
      </c>
      <c r="T360" t="str">
        <f t="shared" si="46"/>
        <v/>
      </c>
      <c r="U360" t="str">
        <f t="shared" si="47"/>
        <v/>
      </c>
      <c r="AE360" t="s">
        <v>1073</v>
      </c>
      <c r="AF360" t="s">
        <v>1074</v>
      </c>
      <c r="AG360" t="str">
        <f t="shared" si="48"/>
        <v>A679073</v>
      </c>
      <c r="AH360" t="str">
        <f>IFERROR(VLOOKUP(AG360,[1]AKT!$E$4:$G$350,3,FALSE),"")</f>
        <v>0942</v>
      </c>
    </row>
    <row r="361" spans="1:34">
      <c r="A361" s="130"/>
      <c r="B361" s="117" t="str">
        <f t="shared" si="39"/>
        <v/>
      </c>
      <c r="C361" s="130"/>
      <c r="D361" s="117" t="str">
        <f t="shared" si="40"/>
        <v/>
      </c>
      <c r="E361" s="119"/>
      <c r="F361" s="117" t="str">
        <f t="shared" si="41"/>
        <v/>
      </c>
      <c r="G361" s="117" t="str">
        <f t="shared" si="42"/>
        <v/>
      </c>
      <c r="H361" s="120"/>
      <c r="I361" s="120">
        <v>0</v>
      </c>
      <c r="J361" s="120">
        <f t="shared" si="43"/>
        <v>0</v>
      </c>
      <c r="K361" s="118"/>
      <c r="L361" s="121"/>
      <c r="M361" s="121"/>
      <c r="N361" s="118"/>
      <c r="O361" s="122"/>
      <c r="P361" s="123"/>
      <c r="Q361" t="str">
        <f>IF(C361="","",'[1]OPĆI DIO'!#REF!)</f>
        <v/>
      </c>
      <c r="R361" t="str">
        <f t="shared" si="44"/>
        <v/>
      </c>
      <c r="S361" t="str">
        <f t="shared" si="45"/>
        <v/>
      </c>
      <c r="T361" t="str">
        <f t="shared" si="46"/>
        <v/>
      </c>
      <c r="U361" t="str">
        <f t="shared" si="47"/>
        <v/>
      </c>
      <c r="AE361" t="s">
        <v>1075</v>
      </c>
      <c r="AF361" t="s">
        <v>1076</v>
      </c>
      <c r="AG361" t="str">
        <f t="shared" si="48"/>
        <v>A679073</v>
      </c>
      <c r="AH361" t="str">
        <f>IFERROR(VLOOKUP(AG361,[1]AKT!$E$4:$G$350,3,FALSE),"")</f>
        <v>0942</v>
      </c>
    </row>
    <row r="362" spans="1:34">
      <c r="A362" s="130"/>
      <c r="B362" s="117" t="str">
        <f t="shared" si="39"/>
        <v/>
      </c>
      <c r="C362" s="130"/>
      <c r="D362" s="117" t="str">
        <f t="shared" si="40"/>
        <v/>
      </c>
      <c r="E362" s="119"/>
      <c r="F362" s="117" t="str">
        <f t="shared" si="41"/>
        <v/>
      </c>
      <c r="G362" s="117" t="str">
        <f t="shared" si="42"/>
        <v/>
      </c>
      <c r="H362" s="120"/>
      <c r="I362" s="120">
        <v>0</v>
      </c>
      <c r="J362" s="120">
        <f t="shared" si="43"/>
        <v>0</v>
      </c>
      <c r="K362" s="118"/>
      <c r="L362" s="121"/>
      <c r="M362" s="121"/>
      <c r="N362" s="118"/>
      <c r="O362" s="122"/>
      <c r="P362" s="123"/>
      <c r="Q362" t="str">
        <f>IF(C362="","",'[1]OPĆI DIO'!#REF!)</f>
        <v/>
      </c>
      <c r="R362" t="str">
        <f t="shared" si="44"/>
        <v/>
      </c>
      <c r="S362" t="str">
        <f t="shared" si="45"/>
        <v/>
      </c>
      <c r="T362" t="str">
        <f t="shared" si="46"/>
        <v/>
      </c>
      <c r="U362" t="str">
        <f t="shared" si="47"/>
        <v/>
      </c>
      <c r="AE362" t="s">
        <v>1077</v>
      </c>
      <c r="AF362" t="s">
        <v>1078</v>
      </c>
      <c r="AG362" t="str">
        <f t="shared" si="48"/>
        <v>A679073</v>
      </c>
      <c r="AH362" t="str">
        <f>IFERROR(VLOOKUP(AG362,[1]AKT!$E$4:$G$350,3,FALSE),"")</f>
        <v>0942</v>
      </c>
    </row>
    <row r="363" spans="1:34">
      <c r="A363" s="130"/>
      <c r="B363" s="117" t="str">
        <f t="shared" si="39"/>
        <v/>
      </c>
      <c r="C363" s="130"/>
      <c r="D363" s="117" t="str">
        <f t="shared" si="40"/>
        <v/>
      </c>
      <c r="E363" s="119"/>
      <c r="F363" s="117" t="str">
        <f t="shared" si="41"/>
        <v/>
      </c>
      <c r="G363" s="117" t="str">
        <f t="shared" si="42"/>
        <v/>
      </c>
      <c r="H363" s="120"/>
      <c r="I363" s="120">
        <v>0</v>
      </c>
      <c r="J363" s="120">
        <f t="shared" si="43"/>
        <v>0</v>
      </c>
      <c r="K363" s="118"/>
      <c r="L363" s="121"/>
      <c r="M363" s="121"/>
      <c r="N363" s="118"/>
      <c r="O363" s="122"/>
      <c r="P363" s="123"/>
      <c r="Q363" t="str">
        <f>IF(C363="","",'[1]OPĆI DIO'!#REF!)</f>
        <v/>
      </c>
      <c r="R363" t="str">
        <f t="shared" si="44"/>
        <v/>
      </c>
      <c r="S363" t="str">
        <f t="shared" si="45"/>
        <v/>
      </c>
      <c r="T363" t="str">
        <f t="shared" si="46"/>
        <v/>
      </c>
      <c r="U363" t="str">
        <f t="shared" si="47"/>
        <v/>
      </c>
      <c r="AE363" t="s">
        <v>1079</v>
      </c>
      <c r="AF363" t="s">
        <v>1080</v>
      </c>
      <c r="AG363" t="str">
        <f t="shared" si="48"/>
        <v>A679073</v>
      </c>
      <c r="AH363" t="str">
        <f>IFERROR(VLOOKUP(AG363,[1]AKT!$E$4:$G$350,3,FALSE),"")</f>
        <v>0942</v>
      </c>
    </row>
    <row r="364" spans="1:34">
      <c r="A364" s="130"/>
      <c r="B364" s="117" t="str">
        <f t="shared" si="39"/>
        <v/>
      </c>
      <c r="C364" s="130"/>
      <c r="D364" s="117" t="str">
        <f t="shared" si="40"/>
        <v/>
      </c>
      <c r="E364" s="119"/>
      <c r="F364" s="117" t="str">
        <f t="shared" si="41"/>
        <v/>
      </c>
      <c r="G364" s="117" t="str">
        <f t="shared" si="42"/>
        <v/>
      </c>
      <c r="H364" s="120"/>
      <c r="I364" s="120">
        <v>0</v>
      </c>
      <c r="J364" s="120">
        <f t="shared" si="43"/>
        <v>0</v>
      </c>
      <c r="K364" s="118"/>
      <c r="L364" s="121"/>
      <c r="M364" s="121"/>
      <c r="N364" s="118"/>
      <c r="O364" s="122"/>
      <c r="P364" s="123"/>
      <c r="Q364" t="str">
        <f>IF(C364="","",'[1]OPĆI DIO'!#REF!)</f>
        <v/>
      </c>
      <c r="R364" t="str">
        <f t="shared" si="44"/>
        <v/>
      </c>
      <c r="S364" t="str">
        <f t="shared" si="45"/>
        <v/>
      </c>
      <c r="T364" t="str">
        <f t="shared" si="46"/>
        <v/>
      </c>
      <c r="U364" t="str">
        <f t="shared" si="47"/>
        <v/>
      </c>
      <c r="AE364" t="s">
        <v>1081</v>
      </c>
      <c r="AF364" t="s">
        <v>1082</v>
      </c>
      <c r="AG364" t="str">
        <f t="shared" si="48"/>
        <v>A679073</v>
      </c>
      <c r="AH364" t="str">
        <f>IFERROR(VLOOKUP(AG364,[1]AKT!$E$4:$G$350,3,FALSE),"")</f>
        <v>0942</v>
      </c>
    </row>
    <row r="365" spans="1:34">
      <c r="A365" s="130"/>
      <c r="B365" s="117" t="str">
        <f t="shared" si="39"/>
        <v/>
      </c>
      <c r="C365" s="130"/>
      <c r="D365" s="117" t="str">
        <f t="shared" si="40"/>
        <v/>
      </c>
      <c r="E365" s="119"/>
      <c r="F365" s="117" t="str">
        <f t="shared" si="41"/>
        <v/>
      </c>
      <c r="G365" s="117" t="str">
        <f t="shared" si="42"/>
        <v/>
      </c>
      <c r="H365" s="120"/>
      <c r="I365" s="120">
        <v>0</v>
      </c>
      <c r="J365" s="120">
        <f t="shared" si="43"/>
        <v>0</v>
      </c>
      <c r="K365" s="118"/>
      <c r="L365" s="121"/>
      <c r="M365" s="121"/>
      <c r="N365" s="118"/>
      <c r="O365" s="122"/>
      <c r="P365" s="123"/>
      <c r="Q365" t="str">
        <f>IF(C365="","",'[1]OPĆI DIO'!#REF!)</f>
        <v/>
      </c>
      <c r="R365" t="str">
        <f t="shared" si="44"/>
        <v/>
      </c>
      <c r="S365" t="str">
        <f t="shared" si="45"/>
        <v/>
      </c>
      <c r="T365" t="str">
        <f t="shared" si="46"/>
        <v/>
      </c>
      <c r="U365" t="str">
        <f t="shared" si="47"/>
        <v/>
      </c>
      <c r="AE365" t="s">
        <v>1083</v>
      </c>
      <c r="AF365" t="s">
        <v>1084</v>
      </c>
      <c r="AG365" t="str">
        <f t="shared" si="48"/>
        <v>A679073</v>
      </c>
      <c r="AH365" t="str">
        <f>IFERROR(VLOOKUP(AG365,[1]AKT!$E$4:$G$350,3,FALSE),"")</f>
        <v>0942</v>
      </c>
    </row>
    <row r="366" spans="1:34">
      <c r="A366" s="130"/>
      <c r="B366" s="117" t="str">
        <f t="shared" si="39"/>
        <v/>
      </c>
      <c r="C366" s="130"/>
      <c r="D366" s="117" t="str">
        <f t="shared" si="40"/>
        <v/>
      </c>
      <c r="E366" s="119"/>
      <c r="F366" s="117" t="str">
        <f t="shared" si="41"/>
        <v/>
      </c>
      <c r="G366" s="117" t="str">
        <f t="shared" si="42"/>
        <v/>
      </c>
      <c r="H366" s="120"/>
      <c r="I366" s="120">
        <v>0</v>
      </c>
      <c r="J366" s="120">
        <f t="shared" si="43"/>
        <v>0</v>
      </c>
      <c r="K366" s="118"/>
      <c r="L366" s="121"/>
      <c r="M366" s="121"/>
      <c r="N366" s="118"/>
      <c r="O366" s="122"/>
      <c r="P366" s="123"/>
      <c r="Q366" t="str">
        <f>IF(C366="","",'[1]OPĆI DIO'!#REF!)</f>
        <v/>
      </c>
      <c r="R366" t="str">
        <f t="shared" si="44"/>
        <v/>
      </c>
      <c r="S366" t="str">
        <f t="shared" si="45"/>
        <v/>
      </c>
      <c r="T366" t="str">
        <f t="shared" si="46"/>
        <v/>
      </c>
      <c r="U366" t="str">
        <f t="shared" si="47"/>
        <v/>
      </c>
      <c r="AE366" t="s">
        <v>1085</v>
      </c>
      <c r="AF366" t="s">
        <v>1086</v>
      </c>
      <c r="AG366" t="str">
        <f t="shared" si="48"/>
        <v>A679073</v>
      </c>
      <c r="AH366" t="str">
        <f>IFERROR(VLOOKUP(AG366,[1]AKT!$E$4:$G$350,3,FALSE),"")</f>
        <v>0942</v>
      </c>
    </row>
    <row r="367" spans="1:34">
      <c r="A367" s="130"/>
      <c r="B367" s="117" t="str">
        <f t="shared" si="39"/>
        <v/>
      </c>
      <c r="C367" s="130"/>
      <c r="D367" s="117" t="str">
        <f t="shared" si="40"/>
        <v/>
      </c>
      <c r="E367" s="119"/>
      <c r="F367" s="117" t="str">
        <f t="shared" si="41"/>
        <v/>
      </c>
      <c r="G367" s="117" t="str">
        <f t="shared" si="42"/>
        <v/>
      </c>
      <c r="H367" s="120"/>
      <c r="I367" s="120">
        <v>0</v>
      </c>
      <c r="J367" s="120">
        <f t="shared" si="43"/>
        <v>0</v>
      </c>
      <c r="K367" s="118"/>
      <c r="L367" s="121"/>
      <c r="M367" s="121"/>
      <c r="N367" s="118"/>
      <c r="O367" s="122"/>
      <c r="P367" s="123"/>
      <c r="Q367" t="str">
        <f>IF(C367="","",'[1]OPĆI DIO'!#REF!)</f>
        <v/>
      </c>
      <c r="R367" t="str">
        <f t="shared" si="44"/>
        <v/>
      </c>
      <c r="S367" t="str">
        <f t="shared" si="45"/>
        <v/>
      </c>
      <c r="T367" t="str">
        <f t="shared" si="46"/>
        <v/>
      </c>
      <c r="U367" t="str">
        <f t="shared" si="47"/>
        <v/>
      </c>
      <c r="AE367" t="s">
        <v>1087</v>
      </c>
      <c r="AF367" t="s">
        <v>1088</v>
      </c>
      <c r="AG367" t="str">
        <f t="shared" si="48"/>
        <v>A679073</v>
      </c>
      <c r="AH367" t="str">
        <f>IFERROR(VLOOKUP(AG367,[1]AKT!$E$4:$G$350,3,FALSE),"")</f>
        <v>0942</v>
      </c>
    </row>
    <row r="368" spans="1:34">
      <c r="A368" s="130"/>
      <c r="B368" s="117" t="str">
        <f t="shared" si="39"/>
        <v/>
      </c>
      <c r="C368" s="130"/>
      <c r="D368" s="117" t="str">
        <f t="shared" si="40"/>
        <v/>
      </c>
      <c r="E368" s="119"/>
      <c r="F368" s="117" t="str">
        <f t="shared" si="41"/>
        <v/>
      </c>
      <c r="G368" s="117" t="str">
        <f t="shared" si="42"/>
        <v/>
      </c>
      <c r="H368" s="120"/>
      <c r="I368" s="120">
        <v>0</v>
      </c>
      <c r="J368" s="120">
        <f t="shared" si="43"/>
        <v>0</v>
      </c>
      <c r="K368" s="118"/>
      <c r="L368" s="121"/>
      <c r="M368" s="121"/>
      <c r="N368" s="118"/>
      <c r="O368" s="122"/>
      <c r="P368" s="123"/>
      <c r="Q368" t="str">
        <f>IF(C368="","",'[1]OPĆI DIO'!#REF!)</f>
        <v/>
      </c>
      <c r="R368" t="str">
        <f t="shared" si="44"/>
        <v/>
      </c>
      <c r="S368" t="str">
        <f t="shared" si="45"/>
        <v/>
      </c>
      <c r="T368" t="str">
        <f t="shared" si="46"/>
        <v/>
      </c>
      <c r="U368" t="str">
        <f t="shared" si="47"/>
        <v/>
      </c>
      <c r="AE368" t="s">
        <v>1089</v>
      </c>
      <c r="AF368" t="s">
        <v>1090</v>
      </c>
      <c r="AG368" t="str">
        <f t="shared" si="48"/>
        <v>A679073</v>
      </c>
      <c r="AH368" t="str">
        <f>IFERROR(VLOOKUP(AG368,[1]AKT!$E$4:$G$350,3,FALSE),"")</f>
        <v>0942</v>
      </c>
    </row>
    <row r="369" spans="1:34">
      <c r="A369" s="130"/>
      <c r="B369" s="117" t="str">
        <f t="shared" si="39"/>
        <v/>
      </c>
      <c r="C369" s="130"/>
      <c r="D369" s="117" t="str">
        <f t="shared" si="40"/>
        <v/>
      </c>
      <c r="E369" s="119"/>
      <c r="F369" s="117" t="str">
        <f t="shared" si="41"/>
        <v/>
      </c>
      <c r="G369" s="117" t="str">
        <f t="shared" si="42"/>
        <v/>
      </c>
      <c r="H369" s="120"/>
      <c r="I369" s="120">
        <v>0</v>
      </c>
      <c r="J369" s="120">
        <f t="shared" si="43"/>
        <v>0</v>
      </c>
      <c r="K369" s="118"/>
      <c r="L369" s="121"/>
      <c r="M369" s="121"/>
      <c r="N369" s="118"/>
      <c r="O369" s="122"/>
      <c r="P369" s="123"/>
      <c r="Q369" t="str">
        <f>IF(C369="","",'[1]OPĆI DIO'!#REF!)</f>
        <v/>
      </c>
      <c r="R369" t="str">
        <f t="shared" si="44"/>
        <v/>
      </c>
      <c r="S369" t="str">
        <f t="shared" si="45"/>
        <v/>
      </c>
      <c r="T369" t="str">
        <f t="shared" si="46"/>
        <v/>
      </c>
      <c r="U369" t="str">
        <f t="shared" si="47"/>
        <v/>
      </c>
      <c r="AE369" t="s">
        <v>1091</v>
      </c>
      <c r="AF369" t="s">
        <v>1092</v>
      </c>
      <c r="AG369" t="str">
        <f t="shared" si="48"/>
        <v>A679073</v>
      </c>
      <c r="AH369" t="str">
        <f>IFERROR(VLOOKUP(AG369,[1]AKT!$E$4:$G$350,3,FALSE),"")</f>
        <v>0942</v>
      </c>
    </row>
    <row r="370" spans="1:34">
      <c r="A370" s="130"/>
      <c r="B370" s="117" t="str">
        <f t="shared" si="39"/>
        <v/>
      </c>
      <c r="C370" s="130"/>
      <c r="D370" s="117" t="str">
        <f t="shared" si="40"/>
        <v/>
      </c>
      <c r="E370" s="119"/>
      <c r="F370" s="117" t="str">
        <f t="shared" si="41"/>
        <v/>
      </c>
      <c r="G370" s="117" t="str">
        <f t="shared" si="42"/>
        <v/>
      </c>
      <c r="H370" s="120"/>
      <c r="I370" s="120">
        <v>0</v>
      </c>
      <c r="J370" s="120">
        <f t="shared" si="43"/>
        <v>0</v>
      </c>
      <c r="K370" s="118"/>
      <c r="L370" s="121"/>
      <c r="M370" s="121"/>
      <c r="N370" s="118"/>
      <c r="O370" s="122"/>
      <c r="P370" s="123"/>
      <c r="Q370" t="str">
        <f>IF(C370="","",'[1]OPĆI DIO'!#REF!)</f>
        <v/>
      </c>
      <c r="R370" t="str">
        <f t="shared" si="44"/>
        <v/>
      </c>
      <c r="S370" t="str">
        <f t="shared" si="45"/>
        <v/>
      </c>
      <c r="T370" t="str">
        <f t="shared" si="46"/>
        <v/>
      </c>
      <c r="U370" t="str">
        <f t="shared" si="47"/>
        <v/>
      </c>
      <c r="AE370" t="s">
        <v>1093</v>
      </c>
      <c r="AF370" t="s">
        <v>1094</v>
      </c>
      <c r="AG370" t="str">
        <f t="shared" si="48"/>
        <v>A679073</v>
      </c>
      <c r="AH370" t="str">
        <f>IFERROR(VLOOKUP(AG370,[1]AKT!$E$4:$G$350,3,FALSE),"")</f>
        <v>0942</v>
      </c>
    </row>
    <row r="371" spans="1:34">
      <c r="A371" s="130"/>
      <c r="B371" s="117" t="str">
        <f t="shared" si="39"/>
        <v/>
      </c>
      <c r="C371" s="130"/>
      <c r="D371" s="117" t="str">
        <f t="shared" si="40"/>
        <v/>
      </c>
      <c r="E371" s="119"/>
      <c r="F371" s="117" t="str">
        <f t="shared" si="41"/>
        <v/>
      </c>
      <c r="G371" s="117" t="str">
        <f t="shared" si="42"/>
        <v/>
      </c>
      <c r="H371" s="120"/>
      <c r="I371" s="120">
        <v>0</v>
      </c>
      <c r="J371" s="120">
        <f t="shared" si="43"/>
        <v>0</v>
      </c>
      <c r="K371" s="118"/>
      <c r="L371" s="121"/>
      <c r="M371" s="121"/>
      <c r="N371" s="118"/>
      <c r="O371" s="122"/>
      <c r="P371" s="123"/>
      <c r="Q371" t="str">
        <f>IF(C371="","",'[1]OPĆI DIO'!#REF!)</f>
        <v/>
      </c>
      <c r="R371" t="str">
        <f t="shared" si="44"/>
        <v/>
      </c>
      <c r="S371" t="str">
        <f t="shared" si="45"/>
        <v/>
      </c>
      <c r="T371" t="str">
        <f t="shared" si="46"/>
        <v/>
      </c>
      <c r="U371" t="str">
        <f t="shared" si="47"/>
        <v/>
      </c>
      <c r="AE371" t="s">
        <v>1095</v>
      </c>
      <c r="AF371" t="s">
        <v>1096</v>
      </c>
      <c r="AG371" t="str">
        <f t="shared" si="48"/>
        <v>A679073</v>
      </c>
      <c r="AH371" t="str">
        <f>IFERROR(VLOOKUP(AG371,[1]AKT!$E$4:$G$350,3,FALSE),"")</f>
        <v>0942</v>
      </c>
    </row>
    <row r="372" spans="1:34">
      <c r="A372" s="130"/>
      <c r="B372" s="117" t="str">
        <f t="shared" si="39"/>
        <v/>
      </c>
      <c r="C372" s="130"/>
      <c r="D372" s="117" t="str">
        <f t="shared" si="40"/>
        <v/>
      </c>
      <c r="E372" s="119"/>
      <c r="F372" s="117" t="str">
        <f t="shared" si="41"/>
        <v/>
      </c>
      <c r="G372" s="117" t="str">
        <f t="shared" si="42"/>
        <v/>
      </c>
      <c r="H372" s="120"/>
      <c r="I372" s="120">
        <v>0</v>
      </c>
      <c r="J372" s="120">
        <f t="shared" si="43"/>
        <v>0</v>
      </c>
      <c r="K372" s="118"/>
      <c r="L372" s="121"/>
      <c r="M372" s="121"/>
      <c r="N372" s="118"/>
      <c r="O372" s="122"/>
      <c r="P372" s="123"/>
      <c r="Q372" t="str">
        <f>IF(C372="","",'[1]OPĆI DIO'!#REF!)</f>
        <v/>
      </c>
      <c r="R372" t="str">
        <f t="shared" si="44"/>
        <v/>
      </c>
      <c r="S372" t="str">
        <f t="shared" si="45"/>
        <v/>
      </c>
      <c r="T372" t="str">
        <f t="shared" si="46"/>
        <v/>
      </c>
      <c r="U372" t="str">
        <f t="shared" si="47"/>
        <v/>
      </c>
      <c r="AE372" t="s">
        <v>1097</v>
      </c>
      <c r="AF372" t="s">
        <v>1098</v>
      </c>
      <c r="AG372" t="str">
        <f t="shared" si="48"/>
        <v>A679073</v>
      </c>
      <c r="AH372" t="str">
        <f>IFERROR(VLOOKUP(AG372,[1]AKT!$E$4:$G$350,3,FALSE),"")</f>
        <v>0942</v>
      </c>
    </row>
    <row r="373" spans="1:34">
      <c r="A373" s="130"/>
      <c r="B373" s="117" t="str">
        <f t="shared" si="39"/>
        <v/>
      </c>
      <c r="C373" s="130"/>
      <c r="D373" s="117" t="str">
        <f t="shared" si="40"/>
        <v/>
      </c>
      <c r="E373" s="119"/>
      <c r="F373" s="117" t="str">
        <f t="shared" si="41"/>
        <v/>
      </c>
      <c r="G373" s="117" t="str">
        <f t="shared" si="42"/>
        <v/>
      </c>
      <c r="H373" s="120"/>
      <c r="I373" s="120">
        <v>0</v>
      </c>
      <c r="J373" s="120">
        <f t="shared" si="43"/>
        <v>0</v>
      </c>
      <c r="K373" s="118"/>
      <c r="L373" s="121"/>
      <c r="M373" s="121"/>
      <c r="N373" s="118"/>
      <c r="O373" s="122"/>
      <c r="P373" s="123"/>
      <c r="Q373" t="str">
        <f>IF(C373="","",'[1]OPĆI DIO'!#REF!)</f>
        <v/>
      </c>
      <c r="R373" t="str">
        <f t="shared" si="44"/>
        <v/>
      </c>
      <c r="S373" t="str">
        <f t="shared" si="45"/>
        <v/>
      </c>
      <c r="T373" t="str">
        <f t="shared" si="46"/>
        <v/>
      </c>
      <c r="U373" t="str">
        <f t="shared" si="47"/>
        <v/>
      </c>
      <c r="AE373" t="s">
        <v>1099</v>
      </c>
      <c r="AF373" t="s">
        <v>1100</v>
      </c>
      <c r="AG373" t="str">
        <f t="shared" si="48"/>
        <v>A679073</v>
      </c>
      <c r="AH373" t="str">
        <f>IFERROR(VLOOKUP(AG373,[1]AKT!$E$4:$G$350,3,FALSE),"")</f>
        <v>0942</v>
      </c>
    </row>
    <row r="374" spans="1:34">
      <c r="A374" s="130"/>
      <c r="B374" s="117" t="str">
        <f t="shared" si="39"/>
        <v/>
      </c>
      <c r="C374" s="130"/>
      <c r="D374" s="117" t="str">
        <f t="shared" si="40"/>
        <v/>
      </c>
      <c r="E374" s="119"/>
      <c r="F374" s="117" t="str">
        <f t="shared" si="41"/>
        <v/>
      </c>
      <c r="G374" s="117" t="str">
        <f t="shared" si="42"/>
        <v/>
      </c>
      <c r="H374" s="120"/>
      <c r="I374" s="120">
        <v>0</v>
      </c>
      <c r="J374" s="120">
        <f t="shared" si="43"/>
        <v>0</v>
      </c>
      <c r="K374" s="118"/>
      <c r="L374" s="121"/>
      <c r="M374" s="121"/>
      <c r="N374" s="118"/>
      <c r="O374" s="122"/>
      <c r="P374" s="123"/>
      <c r="Q374" t="str">
        <f>IF(C374="","",'[1]OPĆI DIO'!#REF!)</f>
        <v/>
      </c>
      <c r="R374" t="str">
        <f t="shared" si="44"/>
        <v/>
      </c>
      <c r="S374" t="str">
        <f t="shared" si="45"/>
        <v/>
      </c>
      <c r="T374" t="str">
        <f t="shared" si="46"/>
        <v/>
      </c>
      <c r="U374" t="str">
        <f t="shared" si="47"/>
        <v/>
      </c>
      <c r="AE374" t="s">
        <v>1101</v>
      </c>
      <c r="AF374" t="s">
        <v>1102</v>
      </c>
      <c r="AG374" t="str">
        <f t="shared" si="48"/>
        <v>A679073</v>
      </c>
      <c r="AH374" t="str">
        <f>IFERROR(VLOOKUP(AG374,[1]AKT!$E$4:$G$350,3,FALSE),"")</f>
        <v>0942</v>
      </c>
    </row>
    <row r="375" spans="1:34">
      <c r="A375" s="130"/>
      <c r="B375" s="117" t="str">
        <f t="shared" si="39"/>
        <v/>
      </c>
      <c r="C375" s="130"/>
      <c r="D375" s="117" t="str">
        <f t="shared" si="40"/>
        <v/>
      </c>
      <c r="E375" s="119"/>
      <c r="F375" s="117" t="str">
        <f t="shared" si="41"/>
        <v/>
      </c>
      <c r="G375" s="117" t="str">
        <f t="shared" si="42"/>
        <v/>
      </c>
      <c r="H375" s="120"/>
      <c r="I375" s="120">
        <v>0</v>
      </c>
      <c r="J375" s="120">
        <f t="shared" si="43"/>
        <v>0</v>
      </c>
      <c r="K375" s="118"/>
      <c r="L375" s="121"/>
      <c r="M375" s="121"/>
      <c r="N375" s="118"/>
      <c r="O375" s="122"/>
      <c r="P375" s="123"/>
      <c r="Q375" t="str">
        <f>IF(C375="","",'[1]OPĆI DIO'!#REF!)</f>
        <v/>
      </c>
      <c r="R375" t="str">
        <f t="shared" si="44"/>
        <v/>
      </c>
      <c r="S375" t="str">
        <f t="shared" si="45"/>
        <v/>
      </c>
      <c r="T375" t="str">
        <f t="shared" si="46"/>
        <v/>
      </c>
      <c r="U375" t="str">
        <f t="shared" si="47"/>
        <v/>
      </c>
      <c r="AE375" t="s">
        <v>1103</v>
      </c>
      <c r="AF375" t="s">
        <v>1104</v>
      </c>
      <c r="AG375" t="str">
        <f t="shared" si="48"/>
        <v>A679073</v>
      </c>
      <c r="AH375" t="str">
        <f>IFERROR(VLOOKUP(AG375,[1]AKT!$E$4:$G$350,3,FALSE),"")</f>
        <v>0942</v>
      </c>
    </row>
    <row r="376" spans="1:34">
      <c r="A376" s="130"/>
      <c r="B376" s="117" t="str">
        <f t="shared" si="39"/>
        <v/>
      </c>
      <c r="C376" s="130"/>
      <c r="D376" s="117" t="str">
        <f t="shared" si="40"/>
        <v/>
      </c>
      <c r="E376" s="119"/>
      <c r="F376" s="117" t="str">
        <f t="shared" si="41"/>
        <v/>
      </c>
      <c r="G376" s="117" t="str">
        <f t="shared" si="42"/>
        <v/>
      </c>
      <c r="H376" s="120"/>
      <c r="I376" s="120">
        <v>0</v>
      </c>
      <c r="J376" s="120">
        <f t="shared" si="43"/>
        <v>0</v>
      </c>
      <c r="K376" s="118"/>
      <c r="L376" s="121"/>
      <c r="M376" s="121"/>
      <c r="N376" s="118"/>
      <c r="O376" s="122"/>
      <c r="P376" s="123"/>
      <c r="Q376" t="str">
        <f>IF(C376="","",'[1]OPĆI DIO'!#REF!)</f>
        <v/>
      </c>
      <c r="R376" t="str">
        <f t="shared" si="44"/>
        <v/>
      </c>
      <c r="S376" t="str">
        <f t="shared" si="45"/>
        <v/>
      </c>
      <c r="T376" t="str">
        <f t="shared" si="46"/>
        <v/>
      </c>
      <c r="U376" t="str">
        <f t="shared" si="47"/>
        <v/>
      </c>
      <c r="AE376" t="s">
        <v>1105</v>
      </c>
      <c r="AF376" t="s">
        <v>1106</v>
      </c>
      <c r="AG376" t="str">
        <f t="shared" si="48"/>
        <v>A679073</v>
      </c>
      <c r="AH376" t="str">
        <f>IFERROR(VLOOKUP(AG376,[1]AKT!$E$4:$G$350,3,FALSE),"")</f>
        <v>0942</v>
      </c>
    </row>
    <row r="377" spans="1:34">
      <c r="A377" s="130"/>
      <c r="B377" s="117" t="str">
        <f t="shared" si="39"/>
        <v/>
      </c>
      <c r="C377" s="130"/>
      <c r="D377" s="117" t="str">
        <f t="shared" si="40"/>
        <v/>
      </c>
      <c r="E377" s="119"/>
      <c r="F377" s="117" t="str">
        <f t="shared" si="41"/>
        <v/>
      </c>
      <c r="G377" s="117" t="str">
        <f t="shared" si="42"/>
        <v/>
      </c>
      <c r="H377" s="120"/>
      <c r="I377" s="120">
        <v>0</v>
      </c>
      <c r="J377" s="120">
        <f t="shared" si="43"/>
        <v>0</v>
      </c>
      <c r="K377" s="118"/>
      <c r="L377" s="121"/>
      <c r="M377" s="121"/>
      <c r="N377" s="118"/>
      <c r="O377" s="122"/>
      <c r="P377" s="123"/>
      <c r="Q377" t="str">
        <f>IF(C377="","",'[1]OPĆI DIO'!#REF!)</f>
        <v/>
      </c>
      <c r="R377" t="str">
        <f t="shared" si="44"/>
        <v/>
      </c>
      <c r="S377" t="str">
        <f t="shared" si="45"/>
        <v/>
      </c>
      <c r="T377" t="str">
        <f t="shared" si="46"/>
        <v/>
      </c>
      <c r="U377" t="str">
        <f t="shared" si="47"/>
        <v/>
      </c>
      <c r="AE377" t="s">
        <v>1107</v>
      </c>
      <c r="AF377" t="s">
        <v>1108</v>
      </c>
      <c r="AG377" t="str">
        <f t="shared" si="48"/>
        <v>A679073</v>
      </c>
      <c r="AH377" t="str">
        <f>IFERROR(VLOOKUP(AG377,[1]AKT!$E$4:$G$350,3,FALSE),"")</f>
        <v>0942</v>
      </c>
    </row>
    <row r="378" spans="1:34">
      <c r="A378" s="130"/>
      <c r="B378" s="117" t="str">
        <f t="shared" si="39"/>
        <v/>
      </c>
      <c r="C378" s="130"/>
      <c r="D378" s="117" t="str">
        <f t="shared" si="40"/>
        <v/>
      </c>
      <c r="E378" s="119"/>
      <c r="F378" s="117" t="str">
        <f t="shared" si="41"/>
        <v/>
      </c>
      <c r="G378" s="117" t="str">
        <f t="shared" si="42"/>
        <v/>
      </c>
      <c r="H378" s="120"/>
      <c r="I378" s="120">
        <v>0</v>
      </c>
      <c r="J378" s="120">
        <f t="shared" si="43"/>
        <v>0</v>
      </c>
      <c r="K378" s="118"/>
      <c r="L378" s="121"/>
      <c r="M378" s="121"/>
      <c r="N378" s="118"/>
      <c r="O378" s="122"/>
      <c r="P378" s="123"/>
      <c r="Q378" t="str">
        <f>IF(C378="","",'[1]OPĆI DIO'!#REF!)</f>
        <v/>
      </c>
      <c r="R378" t="str">
        <f t="shared" si="44"/>
        <v/>
      </c>
      <c r="S378" t="str">
        <f t="shared" si="45"/>
        <v/>
      </c>
      <c r="T378" t="str">
        <f t="shared" si="46"/>
        <v/>
      </c>
      <c r="U378" t="str">
        <f t="shared" si="47"/>
        <v/>
      </c>
      <c r="AE378" t="s">
        <v>1109</v>
      </c>
      <c r="AF378" t="s">
        <v>1110</v>
      </c>
      <c r="AG378" t="str">
        <f t="shared" si="48"/>
        <v>A679073</v>
      </c>
      <c r="AH378" t="str">
        <f>IFERROR(VLOOKUP(AG378,[1]AKT!$E$4:$G$350,3,FALSE),"")</f>
        <v>0942</v>
      </c>
    </row>
    <row r="379" spans="1:34">
      <c r="A379" s="130"/>
      <c r="B379" s="117" t="str">
        <f t="shared" si="39"/>
        <v/>
      </c>
      <c r="C379" s="130"/>
      <c r="D379" s="117" t="str">
        <f t="shared" si="40"/>
        <v/>
      </c>
      <c r="E379" s="119"/>
      <c r="F379" s="117" t="str">
        <f t="shared" si="41"/>
        <v/>
      </c>
      <c r="G379" s="117" t="str">
        <f t="shared" si="42"/>
        <v/>
      </c>
      <c r="H379" s="120"/>
      <c r="I379" s="120">
        <v>0</v>
      </c>
      <c r="J379" s="120">
        <f t="shared" si="43"/>
        <v>0</v>
      </c>
      <c r="K379" s="118"/>
      <c r="L379" s="121"/>
      <c r="M379" s="121"/>
      <c r="N379" s="118"/>
      <c r="O379" s="122"/>
      <c r="P379" s="123"/>
      <c r="Q379" t="str">
        <f>IF(C379="","",'[1]OPĆI DIO'!#REF!)</f>
        <v/>
      </c>
      <c r="R379" t="str">
        <f t="shared" si="44"/>
        <v/>
      </c>
      <c r="S379" t="str">
        <f t="shared" si="45"/>
        <v/>
      </c>
      <c r="T379" t="str">
        <f t="shared" si="46"/>
        <v/>
      </c>
      <c r="U379" t="str">
        <f t="shared" si="47"/>
        <v/>
      </c>
      <c r="AE379" t="s">
        <v>1111</v>
      </c>
      <c r="AF379" t="s">
        <v>1112</v>
      </c>
      <c r="AG379" t="str">
        <f t="shared" si="48"/>
        <v>A679073</v>
      </c>
      <c r="AH379" t="str">
        <f>IFERROR(VLOOKUP(AG379,[1]AKT!$E$4:$G$350,3,FALSE),"")</f>
        <v>0942</v>
      </c>
    </row>
    <row r="380" spans="1:34">
      <c r="A380" s="130"/>
      <c r="B380" s="117" t="str">
        <f t="shared" si="39"/>
        <v/>
      </c>
      <c r="C380" s="130"/>
      <c r="D380" s="117" t="str">
        <f t="shared" si="40"/>
        <v/>
      </c>
      <c r="E380" s="119"/>
      <c r="F380" s="117" t="str">
        <f t="shared" si="41"/>
        <v/>
      </c>
      <c r="G380" s="117" t="str">
        <f t="shared" si="42"/>
        <v/>
      </c>
      <c r="H380" s="120"/>
      <c r="I380" s="120">
        <v>0</v>
      </c>
      <c r="J380" s="120">
        <f t="shared" si="43"/>
        <v>0</v>
      </c>
      <c r="K380" s="118"/>
      <c r="L380" s="121"/>
      <c r="M380" s="121"/>
      <c r="N380" s="118"/>
      <c r="O380" s="122"/>
      <c r="P380" s="123"/>
      <c r="Q380" t="str">
        <f>IF(C380="","",'[1]OPĆI DIO'!#REF!)</f>
        <v/>
      </c>
      <c r="R380" t="str">
        <f t="shared" si="44"/>
        <v/>
      </c>
      <c r="S380" t="str">
        <f t="shared" si="45"/>
        <v/>
      </c>
      <c r="T380" t="str">
        <f t="shared" si="46"/>
        <v/>
      </c>
      <c r="U380" t="str">
        <f t="shared" si="47"/>
        <v/>
      </c>
      <c r="AE380" t="s">
        <v>1113</v>
      </c>
      <c r="AF380" t="s">
        <v>1114</v>
      </c>
      <c r="AG380" t="str">
        <f t="shared" si="48"/>
        <v>A679073</v>
      </c>
      <c r="AH380" t="str">
        <f>IFERROR(VLOOKUP(AG380,[1]AKT!$E$4:$G$350,3,FALSE),"")</f>
        <v>0942</v>
      </c>
    </row>
    <row r="381" spans="1:34">
      <c r="A381" s="130"/>
      <c r="B381" s="117" t="str">
        <f t="shared" si="39"/>
        <v/>
      </c>
      <c r="C381" s="130"/>
      <c r="D381" s="117" t="str">
        <f t="shared" si="40"/>
        <v/>
      </c>
      <c r="E381" s="119"/>
      <c r="F381" s="117" t="str">
        <f t="shared" si="41"/>
        <v/>
      </c>
      <c r="G381" s="117" t="str">
        <f t="shared" si="42"/>
        <v/>
      </c>
      <c r="H381" s="120"/>
      <c r="I381" s="120">
        <v>0</v>
      </c>
      <c r="J381" s="120">
        <f t="shared" si="43"/>
        <v>0</v>
      </c>
      <c r="K381" s="118"/>
      <c r="L381" s="121"/>
      <c r="M381" s="121"/>
      <c r="N381" s="118"/>
      <c r="O381" s="122"/>
      <c r="P381" s="123"/>
      <c r="Q381" t="str">
        <f>IF(C381="","",'[1]OPĆI DIO'!#REF!)</f>
        <v/>
      </c>
      <c r="R381" t="str">
        <f t="shared" si="44"/>
        <v/>
      </c>
      <c r="S381" t="str">
        <f t="shared" si="45"/>
        <v/>
      </c>
      <c r="T381" t="str">
        <f t="shared" si="46"/>
        <v/>
      </c>
      <c r="U381" t="str">
        <f t="shared" si="47"/>
        <v/>
      </c>
      <c r="AE381" t="s">
        <v>1115</v>
      </c>
      <c r="AF381" t="s">
        <v>1116</v>
      </c>
      <c r="AG381" t="str">
        <f t="shared" si="48"/>
        <v>A679073</v>
      </c>
      <c r="AH381" t="str">
        <f>IFERROR(VLOOKUP(AG381,[1]AKT!$E$4:$G$350,3,FALSE),"")</f>
        <v>0942</v>
      </c>
    </row>
    <row r="382" spans="1:34">
      <c r="A382" s="130"/>
      <c r="B382" s="117" t="str">
        <f t="shared" si="39"/>
        <v/>
      </c>
      <c r="C382" s="130"/>
      <c r="D382" s="117" t="str">
        <f t="shared" si="40"/>
        <v/>
      </c>
      <c r="E382" s="119"/>
      <c r="F382" s="117" t="str">
        <f t="shared" si="41"/>
        <v/>
      </c>
      <c r="G382" s="117" t="str">
        <f t="shared" si="42"/>
        <v/>
      </c>
      <c r="H382" s="120"/>
      <c r="I382" s="120">
        <v>0</v>
      </c>
      <c r="J382" s="120">
        <f t="shared" si="43"/>
        <v>0</v>
      </c>
      <c r="K382" s="118"/>
      <c r="L382" s="121"/>
      <c r="M382" s="121"/>
      <c r="N382" s="118"/>
      <c r="O382" s="122"/>
      <c r="P382" s="123"/>
      <c r="Q382" t="str">
        <f>IF(C382="","",'[1]OPĆI DIO'!#REF!)</f>
        <v/>
      </c>
      <c r="R382" t="str">
        <f t="shared" si="44"/>
        <v/>
      </c>
      <c r="S382" t="str">
        <f t="shared" si="45"/>
        <v/>
      </c>
      <c r="T382" t="str">
        <f t="shared" si="46"/>
        <v/>
      </c>
      <c r="U382" t="str">
        <f t="shared" si="47"/>
        <v/>
      </c>
      <c r="AE382" t="s">
        <v>1117</v>
      </c>
      <c r="AF382" t="s">
        <v>1118</v>
      </c>
      <c r="AG382" t="str">
        <f t="shared" si="48"/>
        <v>A679073</v>
      </c>
      <c r="AH382" t="str">
        <f>IFERROR(VLOOKUP(AG382,[1]AKT!$E$4:$G$350,3,FALSE),"")</f>
        <v>0942</v>
      </c>
    </row>
    <row r="383" spans="1:34">
      <c r="A383" s="130"/>
      <c r="B383" s="117" t="str">
        <f t="shared" si="39"/>
        <v/>
      </c>
      <c r="C383" s="130"/>
      <c r="D383" s="117" t="str">
        <f t="shared" si="40"/>
        <v/>
      </c>
      <c r="E383" s="119"/>
      <c r="F383" s="117" t="str">
        <f t="shared" si="41"/>
        <v/>
      </c>
      <c r="G383" s="117" t="str">
        <f t="shared" si="42"/>
        <v/>
      </c>
      <c r="H383" s="120"/>
      <c r="I383" s="120">
        <v>0</v>
      </c>
      <c r="J383" s="120">
        <f t="shared" si="43"/>
        <v>0</v>
      </c>
      <c r="K383" s="118"/>
      <c r="L383" s="121"/>
      <c r="M383" s="121"/>
      <c r="N383" s="118"/>
      <c r="O383" s="122"/>
      <c r="P383" s="123"/>
      <c r="Q383" t="str">
        <f>IF(C383="","",'[1]OPĆI DIO'!#REF!)</f>
        <v/>
      </c>
      <c r="R383" t="str">
        <f t="shared" si="44"/>
        <v/>
      </c>
      <c r="S383" t="str">
        <f t="shared" si="45"/>
        <v/>
      </c>
      <c r="T383" t="str">
        <f t="shared" si="46"/>
        <v/>
      </c>
      <c r="U383" t="str">
        <f t="shared" si="47"/>
        <v/>
      </c>
      <c r="AE383" t="s">
        <v>1119</v>
      </c>
      <c r="AF383" t="s">
        <v>1120</v>
      </c>
      <c r="AG383" t="str">
        <f t="shared" si="48"/>
        <v>A679073</v>
      </c>
      <c r="AH383" t="str">
        <f>IFERROR(VLOOKUP(AG383,[1]AKT!$E$4:$G$350,3,FALSE),"")</f>
        <v>0942</v>
      </c>
    </row>
    <row r="384" spans="1:34">
      <c r="A384" s="130"/>
      <c r="B384" s="117" t="str">
        <f t="shared" si="39"/>
        <v/>
      </c>
      <c r="C384" s="130"/>
      <c r="D384" s="117" t="str">
        <f t="shared" si="40"/>
        <v/>
      </c>
      <c r="E384" s="119"/>
      <c r="F384" s="117" t="str">
        <f t="shared" si="41"/>
        <v/>
      </c>
      <c r="G384" s="117" t="str">
        <f t="shared" si="42"/>
        <v/>
      </c>
      <c r="H384" s="120"/>
      <c r="I384" s="120">
        <v>0</v>
      </c>
      <c r="J384" s="120">
        <f t="shared" si="43"/>
        <v>0</v>
      </c>
      <c r="K384" s="118"/>
      <c r="L384" s="121"/>
      <c r="M384" s="121"/>
      <c r="N384" s="118"/>
      <c r="O384" s="122"/>
      <c r="P384" s="123"/>
      <c r="Q384" t="str">
        <f>IF(C384="","",'[1]OPĆI DIO'!#REF!)</f>
        <v/>
      </c>
      <c r="R384" t="str">
        <f t="shared" si="44"/>
        <v/>
      </c>
      <c r="S384" t="str">
        <f t="shared" si="45"/>
        <v/>
      </c>
      <c r="T384" t="str">
        <f t="shared" si="46"/>
        <v/>
      </c>
      <c r="U384" t="str">
        <f t="shared" si="47"/>
        <v/>
      </c>
      <c r="AE384" t="s">
        <v>1121</v>
      </c>
      <c r="AF384" t="s">
        <v>1122</v>
      </c>
      <c r="AG384" t="str">
        <f t="shared" si="48"/>
        <v>A679073</v>
      </c>
      <c r="AH384" t="str">
        <f>IFERROR(VLOOKUP(AG384,[1]AKT!$E$4:$G$350,3,FALSE),"")</f>
        <v>0942</v>
      </c>
    </row>
    <row r="385" spans="1:34">
      <c r="A385" s="130"/>
      <c r="B385" s="117" t="str">
        <f t="shared" si="39"/>
        <v/>
      </c>
      <c r="C385" s="130"/>
      <c r="D385" s="117" t="str">
        <f t="shared" si="40"/>
        <v/>
      </c>
      <c r="E385" s="119"/>
      <c r="F385" s="117" t="str">
        <f t="shared" si="41"/>
        <v/>
      </c>
      <c r="G385" s="117" t="str">
        <f t="shared" si="42"/>
        <v/>
      </c>
      <c r="H385" s="120"/>
      <c r="I385" s="120">
        <v>0</v>
      </c>
      <c r="J385" s="120">
        <f t="shared" si="43"/>
        <v>0</v>
      </c>
      <c r="K385" s="118"/>
      <c r="L385" s="121"/>
      <c r="M385" s="121"/>
      <c r="N385" s="118"/>
      <c r="O385" s="122"/>
      <c r="P385" s="123"/>
      <c r="Q385" t="str">
        <f>IF(C385="","",'[1]OPĆI DIO'!#REF!)</f>
        <v/>
      </c>
      <c r="R385" t="str">
        <f t="shared" si="44"/>
        <v/>
      </c>
      <c r="S385" t="str">
        <f t="shared" si="45"/>
        <v/>
      </c>
      <c r="T385" t="str">
        <f t="shared" si="46"/>
        <v/>
      </c>
      <c r="U385" t="str">
        <f t="shared" si="47"/>
        <v/>
      </c>
      <c r="AE385" t="s">
        <v>1123</v>
      </c>
      <c r="AF385" t="s">
        <v>1124</v>
      </c>
      <c r="AG385" t="str">
        <f t="shared" si="48"/>
        <v>A679073</v>
      </c>
      <c r="AH385" t="str">
        <f>IFERROR(VLOOKUP(AG385,[1]AKT!$E$4:$G$350,3,FALSE),"")</f>
        <v>0942</v>
      </c>
    </row>
    <row r="386" spans="1:34">
      <c r="A386" s="130"/>
      <c r="B386" s="117" t="str">
        <f t="shared" si="39"/>
        <v/>
      </c>
      <c r="C386" s="130"/>
      <c r="D386" s="117" t="str">
        <f t="shared" si="40"/>
        <v/>
      </c>
      <c r="E386" s="119"/>
      <c r="F386" s="117" t="str">
        <f t="shared" si="41"/>
        <v/>
      </c>
      <c r="G386" s="117" t="str">
        <f t="shared" si="42"/>
        <v/>
      </c>
      <c r="H386" s="120"/>
      <c r="I386" s="120">
        <v>0</v>
      </c>
      <c r="J386" s="120">
        <f t="shared" si="43"/>
        <v>0</v>
      </c>
      <c r="K386" s="118"/>
      <c r="L386" s="121"/>
      <c r="M386" s="121"/>
      <c r="N386" s="118"/>
      <c r="O386" s="122"/>
      <c r="P386" s="123"/>
      <c r="Q386" t="str">
        <f>IF(C386="","",'[1]OPĆI DIO'!#REF!)</f>
        <v/>
      </c>
      <c r="R386" t="str">
        <f t="shared" si="44"/>
        <v/>
      </c>
      <c r="S386" t="str">
        <f t="shared" si="45"/>
        <v/>
      </c>
      <c r="T386" t="str">
        <f t="shared" si="46"/>
        <v/>
      </c>
      <c r="U386" t="str">
        <f t="shared" si="47"/>
        <v/>
      </c>
      <c r="AE386" t="s">
        <v>1125</v>
      </c>
      <c r="AF386" t="s">
        <v>1126</v>
      </c>
      <c r="AG386" t="str">
        <f t="shared" si="48"/>
        <v>A679073</v>
      </c>
      <c r="AH386" t="str">
        <f>IFERROR(VLOOKUP(AG386,[1]AKT!$E$4:$G$350,3,FALSE),"")</f>
        <v>0942</v>
      </c>
    </row>
    <row r="387" spans="1:34">
      <c r="A387" s="130"/>
      <c r="B387" s="117" t="str">
        <f t="shared" ref="B387:B450" si="49">IFERROR(VLOOKUP(A387,$V$6:$W$22,2,FALSE),"")</f>
        <v/>
      </c>
      <c r="C387" s="130"/>
      <c r="D387" s="117" t="str">
        <f t="shared" ref="D387:D450" si="50">IFERROR(VLOOKUP(C387,$Y$5:$AA$128,2,FALSE),"")</f>
        <v/>
      </c>
      <c r="E387" s="119"/>
      <c r="F387" s="117" t="str">
        <f t="shared" ref="F387:F450" si="51">IFERROR(VLOOKUP(E387,$AE$6:$AF$1762,2,FALSE),"")</f>
        <v/>
      </c>
      <c r="G387" s="117" t="str">
        <f t="shared" ref="G387:G450" si="52">IFERROR(VLOOKUP(E387,$AE$6:$AH$1762,4,FALSE),"")</f>
        <v/>
      </c>
      <c r="H387" s="120"/>
      <c r="I387" s="120">
        <v>0</v>
      </c>
      <c r="J387" s="120">
        <f t="shared" si="43"/>
        <v>0</v>
      </c>
      <c r="K387" s="118"/>
      <c r="L387" s="121"/>
      <c r="M387" s="121"/>
      <c r="N387" s="118"/>
      <c r="O387" s="122"/>
      <c r="P387" s="123"/>
      <c r="Q387" t="str">
        <f>IF(C387="","",'[1]OPĆI DIO'!#REF!)</f>
        <v/>
      </c>
      <c r="R387" t="str">
        <f t="shared" si="44"/>
        <v/>
      </c>
      <c r="S387" t="str">
        <f t="shared" si="45"/>
        <v/>
      </c>
      <c r="T387" t="str">
        <f t="shared" si="46"/>
        <v/>
      </c>
      <c r="U387" t="str">
        <f t="shared" si="47"/>
        <v/>
      </c>
      <c r="AE387" t="s">
        <v>1127</v>
      </c>
      <c r="AF387" t="s">
        <v>1128</v>
      </c>
      <c r="AG387" t="str">
        <f t="shared" si="48"/>
        <v>A679073</v>
      </c>
      <c r="AH387" t="str">
        <f>IFERROR(VLOOKUP(AG387,[1]AKT!$E$4:$G$350,3,FALSE),"")</f>
        <v>0942</v>
      </c>
    </row>
    <row r="388" spans="1:34">
      <c r="A388" s="130"/>
      <c r="B388" s="117" t="str">
        <f t="shared" si="49"/>
        <v/>
      </c>
      <c r="C388" s="130"/>
      <c r="D388" s="117" t="str">
        <f t="shared" si="50"/>
        <v/>
      </c>
      <c r="E388" s="119"/>
      <c r="F388" s="117" t="str">
        <f t="shared" si="51"/>
        <v/>
      </c>
      <c r="G388" s="117" t="str">
        <f t="shared" si="52"/>
        <v/>
      </c>
      <c r="H388" s="120"/>
      <c r="I388" s="120">
        <v>0</v>
      </c>
      <c r="J388" s="120">
        <f t="shared" ref="J388:J451" si="53">+H388+I388</f>
        <v>0</v>
      </c>
      <c r="K388" s="118"/>
      <c r="L388" s="121"/>
      <c r="M388" s="121"/>
      <c r="N388" s="118"/>
      <c r="O388" s="122"/>
      <c r="P388" s="123"/>
      <c r="Q388" t="str">
        <f>IF(C388="","",'[1]OPĆI DIO'!#REF!)</f>
        <v/>
      </c>
      <c r="R388" t="str">
        <f t="shared" ref="R388:R451" si="54">LEFT(C388,3)</f>
        <v/>
      </c>
      <c r="S388" t="str">
        <f t="shared" ref="S388:S451" si="55">LEFT(C388,2)</f>
        <v/>
      </c>
      <c r="T388" t="str">
        <f t="shared" ref="T388:T451" si="56">IF(U388="5",0,MID(G388,2,2))</f>
        <v/>
      </c>
      <c r="U388" t="str">
        <f t="shared" ref="U388:U451" si="57">LEFT(C388,1)</f>
        <v/>
      </c>
      <c r="AE388" t="s">
        <v>1129</v>
      </c>
      <c r="AF388" t="s">
        <v>1130</v>
      </c>
      <c r="AG388" t="str">
        <f t="shared" si="48"/>
        <v>A679073</v>
      </c>
      <c r="AH388" t="str">
        <f>IFERROR(VLOOKUP(AG388,[1]AKT!$E$4:$G$350,3,FALSE),"")</f>
        <v>0942</v>
      </c>
    </row>
    <row r="389" spans="1:34">
      <c r="A389" s="130"/>
      <c r="B389" s="117" t="str">
        <f t="shared" si="49"/>
        <v/>
      </c>
      <c r="C389" s="130"/>
      <c r="D389" s="117" t="str">
        <f t="shared" si="50"/>
        <v/>
      </c>
      <c r="E389" s="119"/>
      <c r="F389" s="117" t="str">
        <f t="shared" si="51"/>
        <v/>
      </c>
      <c r="G389" s="117" t="str">
        <f t="shared" si="52"/>
        <v/>
      </c>
      <c r="H389" s="120"/>
      <c r="I389" s="120">
        <v>0</v>
      </c>
      <c r="J389" s="120">
        <f t="shared" si="53"/>
        <v>0</v>
      </c>
      <c r="K389" s="118"/>
      <c r="L389" s="121"/>
      <c r="M389" s="121"/>
      <c r="N389" s="118"/>
      <c r="O389" s="122"/>
      <c r="P389" s="123"/>
      <c r="Q389" t="str">
        <f>IF(C389="","",'[1]OPĆI DIO'!#REF!)</f>
        <v/>
      </c>
      <c r="R389" t="str">
        <f t="shared" si="54"/>
        <v/>
      </c>
      <c r="S389" t="str">
        <f t="shared" si="55"/>
        <v/>
      </c>
      <c r="T389" t="str">
        <f t="shared" si="56"/>
        <v/>
      </c>
      <c r="U389" t="str">
        <f t="shared" si="57"/>
        <v/>
      </c>
      <c r="AE389" t="s">
        <v>1131</v>
      </c>
      <c r="AF389" t="s">
        <v>1132</v>
      </c>
      <c r="AG389" t="str">
        <f t="shared" si="48"/>
        <v>A679073</v>
      </c>
      <c r="AH389" t="str">
        <f>IFERROR(VLOOKUP(AG389,[1]AKT!$E$4:$G$350,3,FALSE),"")</f>
        <v>0942</v>
      </c>
    </row>
    <row r="390" spans="1:34">
      <c r="A390" s="130"/>
      <c r="B390" s="117" t="str">
        <f t="shared" si="49"/>
        <v/>
      </c>
      <c r="C390" s="130"/>
      <c r="D390" s="117" t="str">
        <f t="shared" si="50"/>
        <v/>
      </c>
      <c r="E390" s="119"/>
      <c r="F390" s="117" t="str">
        <f t="shared" si="51"/>
        <v/>
      </c>
      <c r="G390" s="117" t="str">
        <f t="shared" si="52"/>
        <v/>
      </c>
      <c r="H390" s="120"/>
      <c r="I390" s="120">
        <v>0</v>
      </c>
      <c r="J390" s="120">
        <f t="shared" si="53"/>
        <v>0</v>
      </c>
      <c r="K390" s="118"/>
      <c r="L390" s="121"/>
      <c r="M390" s="121"/>
      <c r="N390" s="118"/>
      <c r="O390" s="122"/>
      <c r="P390" s="123"/>
      <c r="Q390" t="str">
        <f>IF(C390="","",'[1]OPĆI DIO'!#REF!)</f>
        <v/>
      </c>
      <c r="R390" t="str">
        <f t="shared" si="54"/>
        <v/>
      </c>
      <c r="S390" t="str">
        <f t="shared" si="55"/>
        <v/>
      </c>
      <c r="T390" t="str">
        <f t="shared" si="56"/>
        <v/>
      </c>
      <c r="U390" t="str">
        <f t="shared" si="57"/>
        <v/>
      </c>
      <c r="AE390" t="s">
        <v>1133</v>
      </c>
      <c r="AF390" t="s">
        <v>1134</v>
      </c>
      <c r="AG390" t="str">
        <f t="shared" si="48"/>
        <v>A679073</v>
      </c>
      <c r="AH390" t="str">
        <f>IFERROR(VLOOKUP(AG390,[1]AKT!$E$4:$G$350,3,FALSE),"")</f>
        <v>0942</v>
      </c>
    </row>
    <row r="391" spans="1:34">
      <c r="A391" s="130"/>
      <c r="B391" s="117" t="str">
        <f t="shared" si="49"/>
        <v/>
      </c>
      <c r="C391" s="130"/>
      <c r="D391" s="117" t="str">
        <f t="shared" si="50"/>
        <v/>
      </c>
      <c r="E391" s="119"/>
      <c r="F391" s="117" t="str">
        <f t="shared" si="51"/>
        <v/>
      </c>
      <c r="G391" s="117" t="str">
        <f t="shared" si="52"/>
        <v/>
      </c>
      <c r="H391" s="120"/>
      <c r="I391" s="120">
        <v>0</v>
      </c>
      <c r="J391" s="120">
        <f t="shared" si="53"/>
        <v>0</v>
      </c>
      <c r="K391" s="118"/>
      <c r="L391" s="121"/>
      <c r="M391" s="121"/>
      <c r="N391" s="118"/>
      <c r="O391" s="122"/>
      <c r="P391" s="123"/>
      <c r="Q391" t="str">
        <f>IF(C391="","",'[1]OPĆI DIO'!#REF!)</f>
        <v/>
      </c>
      <c r="R391" t="str">
        <f t="shared" si="54"/>
        <v/>
      </c>
      <c r="S391" t="str">
        <f t="shared" si="55"/>
        <v/>
      </c>
      <c r="T391" t="str">
        <f t="shared" si="56"/>
        <v/>
      </c>
      <c r="U391" t="str">
        <f t="shared" si="57"/>
        <v/>
      </c>
      <c r="AE391" t="s">
        <v>1135</v>
      </c>
      <c r="AF391" t="s">
        <v>1136</v>
      </c>
      <c r="AG391" t="str">
        <f t="shared" si="48"/>
        <v>A679073</v>
      </c>
      <c r="AH391" t="str">
        <f>IFERROR(VLOOKUP(AG391,[1]AKT!$E$4:$G$350,3,FALSE),"")</f>
        <v>0942</v>
      </c>
    </row>
    <row r="392" spans="1:34">
      <c r="A392" s="130"/>
      <c r="B392" s="117" t="str">
        <f t="shared" si="49"/>
        <v/>
      </c>
      <c r="C392" s="130"/>
      <c r="D392" s="117" t="str">
        <f t="shared" si="50"/>
        <v/>
      </c>
      <c r="E392" s="119"/>
      <c r="F392" s="117" t="str">
        <f t="shared" si="51"/>
        <v/>
      </c>
      <c r="G392" s="117" t="str">
        <f t="shared" si="52"/>
        <v/>
      </c>
      <c r="H392" s="120"/>
      <c r="I392" s="120">
        <v>0</v>
      </c>
      <c r="J392" s="120">
        <f t="shared" si="53"/>
        <v>0</v>
      </c>
      <c r="K392" s="118"/>
      <c r="L392" s="121"/>
      <c r="M392" s="121"/>
      <c r="N392" s="118"/>
      <c r="O392" s="122"/>
      <c r="P392" s="123"/>
      <c r="Q392" t="str">
        <f>IF(C392="","",'[1]OPĆI DIO'!#REF!)</f>
        <v/>
      </c>
      <c r="R392" t="str">
        <f t="shared" si="54"/>
        <v/>
      </c>
      <c r="S392" t="str">
        <f t="shared" si="55"/>
        <v/>
      </c>
      <c r="T392" t="str">
        <f t="shared" si="56"/>
        <v/>
      </c>
      <c r="U392" t="str">
        <f t="shared" si="57"/>
        <v/>
      </c>
      <c r="AE392" t="s">
        <v>1137</v>
      </c>
      <c r="AF392" t="s">
        <v>1138</v>
      </c>
      <c r="AG392" t="str">
        <f t="shared" si="48"/>
        <v>A679073</v>
      </c>
      <c r="AH392" t="str">
        <f>IFERROR(VLOOKUP(AG392,[1]AKT!$E$4:$G$350,3,FALSE),"")</f>
        <v>0942</v>
      </c>
    </row>
    <row r="393" spans="1:34">
      <c r="A393" s="130"/>
      <c r="B393" s="117" t="str">
        <f t="shared" si="49"/>
        <v/>
      </c>
      <c r="C393" s="130"/>
      <c r="D393" s="117" t="str">
        <f t="shared" si="50"/>
        <v/>
      </c>
      <c r="E393" s="119"/>
      <c r="F393" s="117" t="str">
        <f t="shared" si="51"/>
        <v/>
      </c>
      <c r="G393" s="117" t="str">
        <f t="shared" si="52"/>
        <v/>
      </c>
      <c r="H393" s="120"/>
      <c r="I393" s="120">
        <v>0</v>
      </c>
      <c r="J393" s="120">
        <f t="shared" si="53"/>
        <v>0</v>
      </c>
      <c r="K393" s="118"/>
      <c r="L393" s="121"/>
      <c r="M393" s="121"/>
      <c r="N393" s="118"/>
      <c r="O393" s="122"/>
      <c r="P393" s="123"/>
      <c r="Q393" t="str">
        <f>IF(C393="","",'[1]OPĆI DIO'!#REF!)</f>
        <v/>
      </c>
      <c r="R393" t="str">
        <f t="shared" si="54"/>
        <v/>
      </c>
      <c r="S393" t="str">
        <f t="shared" si="55"/>
        <v/>
      </c>
      <c r="T393" t="str">
        <f t="shared" si="56"/>
        <v/>
      </c>
      <c r="U393" t="str">
        <f t="shared" si="57"/>
        <v/>
      </c>
      <c r="AE393" t="s">
        <v>1139</v>
      </c>
      <c r="AF393" t="s">
        <v>1140</v>
      </c>
      <c r="AG393" t="str">
        <f t="shared" ref="AG393:AG456" si="58">LEFT(AE393,7)</f>
        <v>A679073</v>
      </c>
      <c r="AH393" t="str">
        <f>IFERROR(VLOOKUP(AG393,[1]AKT!$E$4:$G$350,3,FALSE),"")</f>
        <v>0942</v>
      </c>
    </row>
    <row r="394" spans="1:34">
      <c r="A394" s="130"/>
      <c r="B394" s="117" t="str">
        <f t="shared" si="49"/>
        <v/>
      </c>
      <c r="C394" s="130"/>
      <c r="D394" s="117" t="str">
        <f t="shared" si="50"/>
        <v/>
      </c>
      <c r="E394" s="119"/>
      <c r="F394" s="117" t="str">
        <f t="shared" si="51"/>
        <v/>
      </c>
      <c r="G394" s="117" t="str">
        <f t="shared" si="52"/>
        <v/>
      </c>
      <c r="H394" s="120"/>
      <c r="I394" s="120">
        <v>0</v>
      </c>
      <c r="J394" s="120">
        <f t="shared" si="53"/>
        <v>0</v>
      </c>
      <c r="K394" s="118"/>
      <c r="L394" s="121"/>
      <c r="M394" s="121"/>
      <c r="N394" s="118"/>
      <c r="O394" s="122"/>
      <c r="P394" s="123"/>
      <c r="Q394" t="str">
        <f>IF(C394="","",'[1]OPĆI DIO'!#REF!)</f>
        <v/>
      </c>
      <c r="R394" t="str">
        <f t="shared" si="54"/>
        <v/>
      </c>
      <c r="S394" t="str">
        <f t="shared" si="55"/>
        <v/>
      </c>
      <c r="T394" t="str">
        <f t="shared" si="56"/>
        <v/>
      </c>
      <c r="U394" t="str">
        <f t="shared" si="57"/>
        <v/>
      </c>
      <c r="AE394" t="s">
        <v>1141</v>
      </c>
      <c r="AF394" t="s">
        <v>1142</v>
      </c>
      <c r="AG394" t="str">
        <f t="shared" si="58"/>
        <v>A679073</v>
      </c>
      <c r="AH394" t="str">
        <f>IFERROR(VLOOKUP(AG394,[1]AKT!$E$4:$G$350,3,FALSE),"")</f>
        <v>0942</v>
      </c>
    </row>
    <row r="395" spans="1:34">
      <c r="A395" s="130"/>
      <c r="B395" s="117" t="str">
        <f t="shared" si="49"/>
        <v/>
      </c>
      <c r="C395" s="130"/>
      <c r="D395" s="117" t="str">
        <f t="shared" si="50"/>
        <v/>
      </c>
      <c r="E395" s="119"/>
      <c r="F395" s="117" t="str">
        <f t="shared" si="51"/>
        <v/>
      </c>
      <c r="G395" s="117" t="str">
        <f t="shared" si="52"/>
        <v/>
      </c>
      <c r="H395" s="120"/>
      <c r="I395" s="120">
        <v>0</v>
      </c>
      <c r="J395" s="120">
        <f t="shared" si="53"/>
        <v>0</v>
      </c>
      <c r="K395" s="118"/>
      <c r="L395" s="121"/>
      <c r="M395" s="121"/>
      <c r="N395" s="118"/>
      <c r="O395" s="122"/>
      <c r="P395" s="123"/>
      <c r="Q395" t="str">
        <f>IF(C395="","",'[1]OPĆI DIO'!#REF!)</f>
        <v/>
      </c>
      <c r="R395" t="str">
        <f t="shared" si="54"/>
        <v/>
      </c>
      <c r="S395" t="str">
        <f t="shared" si="55"/>
        <v/>
      </c>
      <c r="T395" t="str">
        <f t="shared" si="56"/>
        <v/>
      </c>
      <c r="U395" t="str">
        <f t="shared" si="57"/>
        <v/>
      </c>
      <c r="AE395" t="s">
        <v>1143</v>
      </c>
      <c r="AF395" t="s">
        <v>1144</v>
      </c>
      <c r="AG395" t="str">
        <f t="shared" si="58"/>
        <v>A679074</v>
      </c>
      <c r="AH395" t="str">
        <f>IFERROR(VLOOKUP(AG395,[1]AKT!$E$4:$G$350,3,FALSE),"")</f>
        <v>0942</v>
      </c>
    </row>
    <row r="396" spans="1:34">
      <c r="A396" s="130"/>
      <c r="B396" s="117" t="str">
        <f t="shared" si="49"/>
        <v/>
      </c>
      <c r="C396" s="130"/>
      <c r="D396" s="117" t="str">
        <f t="shared" si="50"/>
        <v/>
      </c>
      <c r="E396" s="119"/>
      <c r="F396" s="117" t="str">
        <f t="shared" si="51"/>
        <v/>
      </c>
      <c r="G396" s="117" t="str">
        <f t="shared" si="52"/>
        <v/>
      </c>
      <c r="H396" s="120"/>
      <c r="I396" s="120">
        <v>0</v>
      </c>
      <c r="J396" s="120">
        <f t="shared" si="53"/>
        <v>0</v>
      </c>
      <c r="K396" s="118"/>
      <c r="L396" s="121"/>
      <c r="M396" s="121"/>
      <c r="N396" s="118"/>
      <c r="O396" s="122"/>
      <c r="P396" s="123"/>
      <c r="Q396" t="str">
        <f>IF(C396="","",'[1]OPĆI DIO'!#REF!)</f>
        <v/>
      </c>
      <c r="R396" t="str">
        <f t="shared" si="54"/>
        <v/>
      </c>
      <c r="S396" t="str">
        <f t="shared" si="55"/>
        <v/>
      </c>
      <c r="T396" t="str">
        <f t="shared" si="56"/>
        <v/>
      </c>
      <c r="U396" t="str">
        <f t="shared" si="57"/>
        <v/>
      </c>
      <c r="AE396" t="s">
        <v>1145</v>
      </c>
      <c r="AF396" t="s">
        <v>1146</v>
      </c>
      <c r="AG396" t="str">
        <f t="shared" si="58"/>
        <v>A679074</v>
      </c>
      <c r="AH396" t="str">
        <f>IFERROR(VLOOKUP(AG396,[1]AKT!$E$4:$G$350,3,FALSE),"")</f>
        <v>0942</v>
      </c>
    </row>
    <row r="397" spans="1:34">
      <c r="A397" s="130"/>
      <c r="B397" s="117" t="str">
        <f t="shared" si="49"/>
        <v/>
      </c>
      <c r="C397" s="130"/>
      <c r="D397" s="117" t="str">
        <f t="shared" si="50"/>
        <v/>
      </c>
      <c r="E397" s="119"/>
      <c r="F397" s="117" t="str">
        <f t="shared" si="51"/>
        <v/>
      </c>
      <c r="G397" s="117" t="str">
        <f t="shared" si="52"/>
        <v/>
      </c>
      <c r="H397" s="120"/>
      <c r="I397" s="120">
        <v>0</v>
      </c>
      <c r="J397" s="120">
        <f t="shared" si="53"/>
        <v>0</v>
      </c>
      <c r="K397" s="118"/>
      <c r="L397" s="121"/>
      <c r="M397" s="121"/>
      <c r="N397" s="118"/>
      <c r="O397" s="122"/>
      <c r="P397" s="123"/>
      <c r="Q397" t="str">
        <f>IF(C397="","",'[1]OPĆI DIO'!#REF!)</f>
        <v/>
      </c>
      <c r="R397" t="str">
        <f t="shared" si="54"/>
        <v/>
      </c>
      <c r="S397" t="str">
        <f t="shared" si="55"/>
        <v/>
      </c>
      <c r="T397" t="str">
        <f t="shared" si="56"/>
        <v/>
      </c>
      <c r="U397" t="str">
        <f t="shared" si="57"/>
        <v/>
      </c>
      <c r="AE397" t="s">
        <v>1147</v>
      </c>
      <c r="AF397" t="s">
        <v>1148</v>
      </c>
      <c r="AG397" t="str">
        <f t="shared" si="58"/>
        <v>A679074</v>
      </c>
      <c r="AH397" t="str">
        <f>IFERROR(VLOOKUP(AG397,[1]AKT!$E$4:$G$350,3,FALSE),"")</f>
        <v>0942</v>
      </c>
    </row>
    <row r="398" spans="1:34">
      <c r="A398" s="130"/>
      <c r="B398" s="117" t="str">
        <f t="shared" si="49"/>
        <v/>
      </c>
      <c r="C398" s="130"/>
      <c r="D398" s="117" t="str">
        <f t="shared" si="50"/>
        <v/>
      </c>
      <c r="E398" s="119"/>
      <c r="F398" s="117" t="str">
        <f t="shared" si="51"/>
        <v/>
      </c>
      <c r="G398" s="117" t="str">
        <f t="shared" si="52"/>
        <v/>
      </c>
      <c r="H398" s="120"/>
      <c r="I398" s="120">
        <v>0</v>
      </c>
      <c r="J398" s="120">
        <f t="shared" si="53"/>
        <v>0</v>
      </c>
      <c r="K398" s="118"/>
      <c r="L398" s="121"/>
      <c r="M398" s="121"/>
      <c r="N398" s="118"/>
      <c r="O398" s="122"/>
      <c r="P398" s="123"/>
      <c r="Q398" t="str">
        <f>IF(C398="","",'[1]OPĆI DIO'!#REF!)</f>
        <v/>
      </c>
      <c r="R398" t="str">
        <f t="shared" si="54"/>
        <v/>
      </c>
      <c r="S398" t="str">
        <f t="shared" si="55"/>
        <v/>
      </c>
      <c r="T398" t="str">
        <f t="shared" si="56"/>
        <v/>
      </c>
      <c r="U398" t="str">
        <f t="shared" si="57"/>
        <v/>
      </c>
      <c r="AE398" t="s">
        <v>1149</v>
      </c>
      <c r="AF398" t="s">
        <v>1150</v>
      </c>
      <c r="AG398" t="str">
        <f t="shared" si="58"/>
        <v>A679074</v>
      </c>
      <c r="AH398" t="str">
        <f>IFERROR(VLOOKUP(AG398,[1]AKT!$E$4:$G$350,3,FALSE),"")</f>
        <v>0942</v>
      </c>
    </row>
    <row r="399" spans="1:34">
      <c r="A399" s="130"/>
      <c r="B399" s="117" t="str">
        <f t="shared" si="49"/>
        <v/>
      </c>
      <c r="C399" s="130"/>
      <c r="D399" s="117" t="str">
        <f t="shared" si="50"/>
        <v/>
      </c>
      <c r="E399" s="119"/>
      <c r="F399" s="117" t="str">
        <f t="shared" si="51"/>
        <v/>
      </c>
      <c r="G399" s="117" t="str">
        <f t="shared" si="52"/>
        <v/>
      </c>
      <c r="H399" s="120"/>
      <c r="I399" s="120">
        <v>0</v>
      </c>
      <c r="J399" s="120">
        <f t="shared" si="53"/>
        <v>0</v>
      </c>
      <c r="K399" s="118"/>
      <c r="L399" s="121"/>
      <c r="M399" s="121"/>
      <c r="N399" s="118"/>
      <c r="O399" s="122"/>
      <c r="P399" s="123"/>
      <c r="Q399" t="str">
        <f>IF(C399="","",'[1]OPĆI DIO'!#REF!)</f>
        <v/>
      </c>
      <c r="R399" t="str">
        <f t="shared" si="54"/>
        <v/>
      </c>
      <c r="S399" t="str">
        <f t="shared" si="55"/>
        <v/>
      </c>
      <c r="T399" t="str">
        <f t="shared" si="56"/>
        <v/>
      </c>
      <c r="U399" t="str">
        <f t="shared" si="57"/>
        <v/>
      </c>
      <c r="AE399" t="s">
        <v>1151</v>
      </c>
      <c r="AF399" t="s">
        <v>1152</v>
      </c>
      <c r="AG399" t="str">
        <f t="shared" si="58"/>
        <v>A679074</v>
      </c>
      <c r="AH399" t="str">
        <f>IFERROR(VLOOKUP(AG399,[1]AKT!$E$4:$G$350,3,FALSE),"")</f>
        <v>0942</v>
      </c>
    </row>
    <row r="400" spans="1:34">
      <c r="A400" s="130"/>
      <c r="B400" s="117" t="str">
        <f t="shared" si="49"/>
        <v/>
      </c>
      <c r="C400" s="130"/>
      <c r="D400" s="117" t="str">
        <f t="shared" si="50"/>
        <v/>
      </c>
      <c r="E400" s="119"/>
      <c r="F400" s="117" t="str">
        <f t="shared" si="51"/>
        <v/>
      </c>
      <c r="G400" s="117" t="str">
        <f t="shared" si="52"/>
        <v/>
      </c>
      <c r="H400" s="120"/>
      <c r="I400" s="120">
        <v>0</v>
      </c>
      <c r="J400" s="120">
        <f t="shared" si="53"/>
        <v>0</v>
      </c>
      <c r="K400" s="118"/>
      <c r="L400" s="121"/>
      <c r="M400" s="121"/>
      <c r="N400" s="118"/>
      <c r="O400" s="122"/>
      <c r="P400" s="123"/>
      <c r="Q400" t="str">
        <f>IF(C400="","",'[1]OPĆI DIO'!#REF!)</f>
        <v/>
      </c>
      <c r="R400" t="str">
        <f t="shared" si="54"/>
        <v/>
      </c>
      <c r="S400" t="str">
        <f t="shared" si="55"/>
        <v/>
      </c>
      <c r="T400" t="str">
        <f t="shared" si="56"/>
        <v/>
      </c>
      <c r="U400" t="str">
        <f t="shared" si="57"/>
        <v/>
      </c>
      <c r="AE400" t="s">
        <v>1153</v>
      </c>
      <c r="AF400" t="s">
        <v>1154</v>
      </c>
      <c r="AG400" t="str">
        <f t="shared" si="58"/>
        <v>A679074</v>
      </c>
      <c r="AH400" t="str">
        <f>IFERROR(VLOOKUP(AG400,[1]AKT!$E$4:$G$350,3,FALSE),"")</f>
        <v>0942</v>
      </c>
    </row>
    <row r="401" spans="1:34">
      <c r="A401" s="130"/>
      <c r="B401" s="117" t="str">
        <f t="shared" si="49"/>
        <v/>
      </c>
      <c r="C401" s="130"/>
      <c r="D401" s="117" t="str">
        <f t="shared" si="50"/>
        <v/>
      </c>
      <c r="E401" s="119"/>
      <c r="F401" s="117" t="str">
        <f t="shared" si="51"/>
        <v/>
      </c>
      <c r="G401" s="117" t="str">
        <f t="shared" si="52"/>
        <v/>
      </c>
      <c r="H401" s="120"/>
      <c r="I401" s="120">
        <v>0</v>
      </c>
      <c r="J401" s="120">
        <f t="shared" si="53"/>
        <v>0</v>
      </c>
      <c r="K401" s="118"/>
      <c r="L401" s="121"/>
      <c r="M401" s="121"/>
      <c r="N401" s="118"/>
      <c r="O401" s="122"/>
      <c r="P401" s="123"/>
      <c r="Q401" t="str">
        <f>IF(C401="","",'[1]OPĆI DIO'!#REF!)</f>
        <v/>
      </c>
      <c r="R401" t="str">
        <f t="shared" si="54"/>
        <v/>
      </c>
      <c r="S401" t="str">
        <f t="shared" si="55"/>
        <v/>
      </c>
      <c r="T401" t="str">
        <f t="shared" si="56"/>
        <v/>
      </c>
      <c r="U401" t="str">
        <f t="shared" si="57"/>
        <v/>
      </c>
      <c r="AE401" t="s">
        <v>1155</v>
      </c>
      <c r="AF401" t="s">
        <v>1156</v>
      </c>
      <c r="AG401" t="str">
        <f t="shared" si="58"/>
        <v>A679074</v>
      </c>
      <c r="AH401" t="str">
        <f>IFERROR(VLOOKUP(AG401,[1]AKT!$E$4:$G$350,3,FALSE),"")</f>
        <v>0942</v>
      </c>
    </row>
    <row r="402" spans="1:34">
      <c r="A402" s="130"/>
      <c r="B402" s="117" t="str">
        <f t="shared" si="49"/>
        <v/>
      </c>
      <c r="C402" s="130"/>
      <c r="D402" s="117" t="str">
        <f t="shared" si="50"/>
        <v/>
      </c>
      <c r="E402" s="119"/>
      <c r="F402" s="117" t="str">
        <f t="shared" si="51"/>
        <v/>
      </c>
      <c r="G402" s="117" t="str">
        <f t="shared" si="52"/>
        <v/>
      </c>
      <c r="H402" s="120"/>
      <c r="I402" s="120">
        <v>0</v>
      </c>
      <c r="J402" s="120">
        <f t="shared" si="53"/>
        <v>0</v>
      </c>
      <c r="K402" s="118"/>
      <c r="L402" s="121"/>
      <c r="M402" s="121"/>
      <c r="N402" s="118"/>
      <c r="O402" s="122"/>
      <c r="P402" s="123"/>
      <c r="Q402" t="str">
        <f>IF(C402="","",'[1]OPĆI DIO'!#REF!)</f>
        <v/>
      </c>
      <c r="R402" t="str">
        <f t="shared" si="54"/>
        <v/>
      </c>
      <c r="S402" t="str">
        <f t="shared" si="55"/>
        <v/>
      </c>
      <c r="T402" t="str">
        <f t="shared" si="56"/>
        <v/>
      </c>
      <c r="U402" t="str">
        <f t="shared" si="57"/>
        <v/>
      </c>
      <c r="AE402" t="s">
        <v>1157</v>
      </c>
      <c r="AF402" t="s">
        <v>1158</v>
      </c>
      <c r="AG402" t="str">
        <f t="shared" si="58"/>
        <v>A679074</v>
      </c>
      <c r="AH402" t="str">
        <f>IFERROR(VLOOKUP(AG402,[1]AKT!$E$4:$G$350,3,FALSE),"")</f>
        <v>0942</v>
      </c>
    </row>
    <row r="403" spans="1:34">
      <c r="A403" s="130"/>
      <c r="B403" s="117" t="str">
        <f t="shared" si="49"/>
        <v/>
      </c>
      <c r="C403" s="130"/>
      <c r="D403" s="117" t="str">
        <f t="shared" si="50"/>
        <v/>
      </c>
      <c r="E403" s="119"/>
      <c r="F403" s="117" t="str">
        <f t="shared" si="51"/>
        <v/>
      </c>
      <c r="G403" s="117" t="str">
        <f t="shared" si="52"/>
        <v/>
      </c>
      <c r="H403" s="120"/>
      <c r="I403" s="120">
        <v>0</v>
      </c>
      <c r="J403" s="120">
        <f t="shared" si="53"/>
        <v>0</v>
      </c>
      <c r="K403" s="118"/>
      <c r="L403" s="121"/>
      <c r="M403" s="121"/>
      <c r="N403" s="118"/>
      <c r="O403" s="122"/>
      <c r="P403" s="123"/>
      <c r="Q403" t="str">
        <f>IF(C403="","",'[1]OPĆI DIO'!#REF!)</f>
        <v/>
      </c>
      <c r="R403" t="str">
        <f t="shared" si="54"/>
        <v/>
      </c>
      <c r="S403" t="str">
        <f t="shared" si="55"/>
        <v/>
      </c>
      <c r="T403" t="str">
        <f t="shared" si="56"/>
        <v/>
      </c>
      <c r="U403" t="str">
        <f t="shared" si="57"/>
        <v/>
      </c>
      <c r="AE403" t="s">
        <v>1159</v>
      </c>
      <c r="AF403" t="s">
        <v>1160</v>
      </c>
      <c r="AG403" t="str">
        <f t="shared" si="58"/>
        <v>A679074</v>
      </c>
      <c r="AH403" t="str">
        <f>IFERROR(VLOOKUP(AG403,[1]AKT!$E$4:$G$350,3,FALSE),"")</f>
        <v>0942</v>
      </c>
    </row>
    <row r="404" spans="1:34">
      <c r="A404" s="130"/>
      <c r="B404" s="117" t="str">
        <f t="shared" si="49"/>
        <v/>
      </c>
      <c r="C404" s="130"/>
      <c r="D404" s="117" t="str">
        <f t="shared" si="50"/>
        <v/>
      </c>
      <c r="E404" s="119"/>
      <c r="F404" s="117" t="str">
        <f t="shared" si="51"/>
        <v/>
      </c>
      <c r="G404" s="117" t="str">
        <f t="shared" si="52"/>
        <v/>
      </c>
      <c r="H404" s="120"/>
      <c r="I404" s="120">
        <v>0</v>
      </c>
      <c r="J404" s="120">
        <f t="shared" si="53"/>
        <v>0</v>
      </c>
      <c r="K404" s="118"/>
      <c r="L404" s="121"/>
      <c r="M404" s="121"/>
      <c r="N404" s="118"/>
      <c r="O404" s="122"/>
      <c r="P404" s="123"/>
      <c r="Q404" t="str">
        <f>IF(C404="","",'[1]OPĆI DIO'!#REF!)</f>
        <v/>
      </c>
      <c r="R404" t="str">
        <f t="shared" si="54"/>
        <v/>
      </c>
      <c r="S404" t="str">
        <f t="shared" si="55"/>
        <v/>
      </c>
      <c r="T404" t="str">
        <f t="shared" si="56"/>
        <v/>
      </c>
      <c r="U404" t="str">
        <f t="shared" si="57"/>
        <v/>
      </c>
      <c r="AE404" t="s">
        <v>1161</v>
      </c>
      <c r="AF404" t="s">
        <v>1162</v>
      </c>
      <c r="AG404" t="str">
        <f t="shared" si="58"/>
        <v>A679074</v>
      </c>
      <c r="AH404" t="str">
        <f>IFERROR(VLOOKUP(AG404,[1]AKT!$E$4:$G$350,3,FALSE),"")</f>
        <v>0942</v>
      </c>
    </row>
    <row r="405" spans="1:34">
      <c r="A405" s="130"/>
      <c r="B405" s="117" t="str">
        <f t="shared" si="49"/>
        <v/>
      </c>
      <c r="C405" s="130"/>
      <c r="D405" s="117" t="str">
        <f t="shared" si="50"/>
        <v/>
      </c>
      <c r="E405" s="119"/>
      <c r="F405" s="117" t="str">
        <f t="shared" si="51"/>
        <v/>
      </c>
      <c r="G405" s="117" t="str">
        <f t="shared" si="52"/>
        <v/>
      </c>
      <c r="H405" s="120"/>
      <c r="I405" s="120">
        <v>0</v>
      </c>
      <c r="J405" s="120">
        <f t="shared" si="53"/>
        <v>0</v>
      </c>
      <c r="K405" s="118"/>
      <c r="L405" s="121"/>
      <c r="M405" s="121"/>
      <c r="N405" s="118"/>
      <c r="O405" s="122"/>
      <c r="P405" s="123"/>
      <c r="Q405" t="str">
        <f>IF(C405="","",'[1]OPĆI DIO'!#REF!)</f>
        <v/>
      </c>
      <c r="R405" t="str">
        <f t="shared" si="54"/>
        <v/>
      </c>
      <c r="S405" t="str">
        <f t="shared" si="55"/>
        <v/>
      </c>
      <c r="T405" t="str">
        <f t="shared" si="56"/>
        <v/>
      </c>
      <c r="U405" t="str">
        <f t="shared" si="57"/>
        <v/>
      </c>
      <c r="AE405" t="s">
        <v>1163</v>
      </c>
      <c r="AF405" t="s">
        <v>1164</v>
      </c>
      <c r="AG405" t="str">
        <f t="shared" si="58"/>
        <v>A679074</v>
      </c>
      <c r="AH405" t="str">
        <f>IFERROR(VLOOKUP(AG405,[1]AKT!$E$4:$G$350,3,FALSE),"")</f>
        <v>0942</v>
      </c>
    </row>
    <row r="406" spans="1:34">
      <c r="A406" s="130"/>
      <c r="B406" s="117" t="str">
        <f t="shared" si="49"/>
        <v/>
      </c>
      <c r="C406" s="130"/>
      <c r="D406" s="117" t="str">
        <f t="shared" si="50"/>
        <v/>
      </c>
      <c r="E406" s="119"/>
      <c r="F406" s="117" t="str">
        <f t="shared" si="51"/>
        <v/>
      </c>
      <c r="G406" s="117" t="str">
        <f t="shared" si="52"/>
        <v/>
      </c>
      <c r="H406" s="120"/>
      <c r="I406" s="120">
        <v>0</v>
      </c>
      <c r="J406" s="120">
        <f t="shared" si="53"/>
        <v>0</v>
      </c>
      <c r="K406" s="118"/>
      <c r="L406" s="121"/>
      <c r="M406" s="121"/>
      <c r="N406" s="118"/>
      <c r="O406" s="122"/>
      <c r="P406" s="123"/>
      <c r="Q406" t="str">
        <f>IF(C406="","",'[1]OPĆI DIO'!#REF!)</f>
        <v/>
      </c>
      <c r="R406" t="str">
        <f t="shared" si="54"/>
        <v/>
      </c>
      <c r="S406" t="str">
        <f t="shared" si="55"/>
        <v/>
      </c>
      <c r="T406" t="str">
        <f t="shared" si="56"/>
        <v/>
      </c>
      <c r="U406" t="str">
        <f t="shared" si="57"/>
        <v/>
      </c>
      <c r="AE406" t="s">
        <v>1165</v>
      </c>
      <c r="AF406" t="s">
        <v>1166</v>
      </c>
      <c r="AG406" t="str">
        <f t="shared" si="58"/>
        <v>A679074</v>
      </c>
      <c r="AH406" t="str">
        <f>IFERROR(VLOOKUP(AG406,[1]AKT!$E$4:$G$350,3,FALSE),"")</f>
        <v>0942</v>
      </c>
    </row>
    <row r="407" spans="1:34">
      <c r="A407" s="130"/>
      <c r="B407" s="117" t="str">
        <f t="shared" si="49"/>
        <v/>
      </c>
      <c r="C407" s="130"/>
      <c r="D407" s="117" t="str">
        <f t="shared" si="50"/>
        <v/>
      </c>
      <c r="E407" s="119"/>
      <c r="F407" s="117" t="str">
        <f t="shared" si="51"/>
        <v/>
      </c>
      <c r="G407" s="117" t="str">
        <f t="shared" si="52"/>
        <v/>
      </c>
      <c r="H407" s="120"/>
      <c r="I407" s="120">
        <v>0</v>
      </c>
      <c r="J407" s="120">
        <f t="shared" si="53"/>
        <v>0</v>
      </c>
      <c r="K407" s="118"/>
      <c r="L407" s="121"/>
      <c r="M407" s="121"/>
      <c r="N407" s="118"/>
      <c r="O407" s="122"/>
      <c r="P407" s="123"/>
      <c r="Q407" t="str">
        <f>IF(C407="","",'[1]OPĆI DIO'!#REF!)</f>
        <v/>
      </c>
      <c r="R407" t="str">
        <f t="shared" si="54"/>
        <v/>
      </c>
      <c r="S407" t="str">
        <f t="shared" si="55"/>
        <v/>
      </c>
      <c r="T407" t="str">
        <f t="shared" si="56"/>
        <v/>
      </c>
      <c r="U407" t="str">
        <f t="shared" si="57"/>
        <v/>
      </c>
      <c r="AE407" t="s">
        <v>1167</v>
      </c>
      <c r="AF407" t="s">
        <v>1168</v>
      </c>
      <c r="AG407" t="str">
        <f t="shared" si="58"/>
        <v>A679074</v>
      </c>
      <c r="AH407" t="str">
        <f>IFERROR(VLOOKUP(AG407,[1]AKT!$E$4:$G$350,3,FALSE),"")</f>
        <v>0942</v>
      </c>
    </row>
    <row r="408" spans="1:34">
      <c r="A408" s="130"/>
      <c r="B408" s="117" t="str">
        <f t="shared" si="49"/>
        <v/>
      </c>
      <c r="C408" s="130"/>
      <c r="D408" s="117" t="str">
        <f t="shared" si="50"/>
        <v/>
      </c>
      <c r="E408" s="119"/>
      <c r="F408" s="117" t="str">
        <f t="shared" si="51"/>
        <v/>
      </c>
      <c r="G408" s="117" t="str">
        <f t="shared" si="52"/>
        <v/>
      </c>
      <c r="H408" s="120"/>
      <c r="I408" s="120">
        <v>0</v>
      </c>
      <c r="J408" s="120">
        <f t="shared" si="53"/>
        <v>0</v>
      </c>
      <c r="K408" s="118"/>
      <c r="L408" s="121"/>
      <c r="M408" s="121"/>
      <c r="N408" s="118"/>
      <c r="O408" s="122"/>
      <c r="P408" s="123"/>
      <c r="Q408" t="str">
        <f>IF(C408="","",'[1]OPĆI DIO'!#REF!)</f>
        <v/>
      </c>
      <c r="R408" t="str">
        <f t="shared" si="54"/>
        <v/>
      </c>
      <c r="S408" t="str">
        <f t="shared" si="55"/>
        <v/>
      </c>
      <c r="T408" t="str">
        <f t="shared" si="56"/>
        <v/>
      </c>
      <c r="U408" t="str">
        <f t="shared" si="57"/>
        <v/>
      </c>
      <c r="AE408" t="s">
        <v>1169</v>
      </c>
      <c r="AF408" t="s">
        <v>1170</v>
      </c>
      <c r="AG408" t="str">
        <f t="shared" si="58"/>
        <v>A679074</v>
      </c>
      <c r="AH408" t="str">
        <f>IFERROR(VLOOKUP(AG408,[1]AKT!$E$4:$G$350,3,FALSE),"")</f>
        <v>0942</v>
      </c>
    </row>
    <row r="409" spans="1:34">
      <c r="A409" s="130"/>
      <c r="B409" s="117" t="str">
        <f t="shared" si="49"/>
        <v/>
      </c>
      <c r="C409" s="130"/>
      <c r="D409" s="117" t="str">
        <f t="shared" si="50"/>
        <v/>
      </c>
      <c r="E409" s="119"/>
      <c r="F409" s="117" t="str">
        <f t="shared" si="51"/>
        <v/>
      </c>
      <c r="G409" s="117" t="str">
        <f t="shared" si="52"/>
        <v/>
      </c>
      <c r="H409" s="120"/>
      <c r="I409" s="120">
        <v>0</v>
      </c>
      <c r="J409" s="120">
        <f t="shared" si="53"/>
        <v>0</v>
      </c>
      <c r="K409" s="118"/>
      <c r="L409" s="121"/>
      <c r="M409" s="121"/>
      <c r="N409" s="118"/>
      <c r="O409" s="122"/>
      <c r="P409" s="123"/>
      <c r="Q409" t="str">
        <f>IF(C409="","",'[1]OPĆI DIO'!#REF!)</f>
        <v/>
      </c>
      <c r="R409" t="str">
        <f t="shared" si="54"/>
        <v/>
      </c>
      <c r="S409" t="str">
        <f t="shared" si="55"/>
        <v/>
      </c>
      <c r="T409" t="str">
        <f t="shared" si="56"/>
        <v/>
      </c>
      <c r="U409" t="str">
        <f t="shared" si="57"/>
        <v/>
      </c>
      <c r="AE409" t="s">
        <v>1171</v>
      </c>
      <c r="AF409" t="s">
        <v>1172</v>
      </c>
      <c r="AG409" t="str">
        <f t="shared" si="58"/>
        <v>A679074</v>
      </c>
      <c r="AH409" t="str">
        <f>IFERROR(VLOOKUP(AG409,[1]AKT!$E$4:$G$350,3,FALSE),"")</f>
        <v>0942</v>
      </c>
    </row>
    <row r="410" spans="1:34">
      <c r="A410" s="130"/>
      <c r="B410" s="117" t="str">
        <f t="shared" si="49"/>
        <v/>
      </c>
      <c r="C410" s="130"/>
      <c r="D410" s="117" t="str">
        <f t="shared" si="50"/>
        <v/>
      </c>
      <c r="E410" s="119"/>
      <c r="F410" s="117" t="str">
        <f t="shared" si="51"/>
        <v/>
      </c>
      <c r="G410" s="117" t="str">
        <f t="shared" si="52"/>
        <v/>
      </c>
      <c r="H410" s="120"/>
      <c r="I410" s="120">
        <v>0</v>
      </c>
      <c r="J410" s="120">
        <f t="shared" si="53"/>
        <v>0</v>
      </c>
      <c r="K410" s="118"/>
      <c r="L410" s="121"/>
      <c r="M410" s="121"/>
      <c r="N410" s="118"/>
      <c r="O410" s="122"/>
      <c r="P410" s="123"/>
      <c r="Q410" t="str">
        <f>IF(C410="","",'[1]OPĆI DIO'!#REF!)</f>
        <v/>
      </c>
      <c r="R410" t="str">
        <f t="shared" si="54"/>
        <v/>
      </c>
      <c r="S410" t="str">
        <f t="shared" si="55"/>
        <v/>
      </c>
      <c r="T410" t="str">
        <f t="shared" si="56"/>
        <v/>
      </c>
      <c r="U410" t="str">
        <f t="shared" si="57"/>
        <v/>
      </c>
      <c r="AE410" t="s">
        <v>1173</v>
      </c>
      <c r="AF410" t="s">
        <v>1174</v>
      </c>
      <c r="AG410" t="str">
        <f t="shared" si="58"/>
        <v>A679074</v>
      </c>
      <c r="AH410" t="str">
        <f>IFERROR(VLOOKUP(AG410,[1]AKT!$E$4:$G$350,3,FALSE),"")</f>
        <v>0942</v>
      </c>
    </row>
    <row r="411" spans="1:34">
      <c r="A411" s="130"/>
      <c r="B411" s="117" t="str">
        <f t="shared" si="49"/>
        <v/>
      </c>
      <c r="C411" s="130"/>
      <c r="D411" s="117" t="str">
        <f t="shared" si="50"/>
        <v/>
      </c>
      <c r="E411" s="119"/>
      <c r="F411" s="117" t="str">
        <f t="shared" si="51"/>
        <v/>
      </c>
      <c r="G411" s="117" t="str">
        <f t="shared" si="52"/>
        <v/>
      </c>
      <c r="H411" s="120"/>
      <c r="I411" s="120">
        <v>0</v>
      </c>
      <c r="J411" s="120">
        <f t="shared" si="53"/>
        <v>0</v>
      </c>
      <c r="K411" s="118"/>
      <c r="L411" s="121"/>
      <c r="M411" s="121"/>
      <c r="N411" s="118"/>
      <c r="O411" s="122"/>
      <c r="P411" s="123"/>
      <c r="Q411" t="str">
        <f>IF(C411="","",'[1]OPĆI DIO'!#REF!)</f>
        <v/>
      </c>
      <c r="R411" t="str">
        <f t="shared" si="54"/>
        <v/>
      </c>
      <c r="S411" t="str">
        <f t="shared" si="55"/>
        <v/>
      </c>
      <c r="T411" t="str">
        <f t="shared" si="56"/>
        <v/>
      </c>
      <c r="U411" t="str">
        <f t="shared" si="57"/>
        <v/>
      </c>
      <c r="AE411" t="s">
        <v>1175</v>
      </c>
      <c r="AF411" t="s">
        <v>1176</v>
      </c>
      <c r="AG411" t="str">
        <f t="shared" si="58"/>
        <v>A679074</v>
      </c>
      <c r="AH411" t="str">
        <f>IFERROR(VLOOKUP(AG411,[1]AKT!$E$4:$G$350,3,FALSE),"")</f>
        <v>0942</v>
      </c>
    </row>
    <row r="412" spans="1:34">
      <c r="A412" s="130"/>
      <c r="B412" s="117" t="str">
        <f t="shared" si="49"/>
        <v/>
      </c>
      <c r="C412" s="130"/>
      <c r="D412" s="117" t="str">
        <f t="shared" si="50"/>
        <v/>
      </c>
      <c r="E412" s="119"/>
      <c r="F412" s="117" t="str">
        <f t="shared" si="51"/>
        <v/>
      </c>
      <c r="G412" s="117" t="str">
        <f t="shared" si="52"/>
        <v/>
      </c>
      <c r="H412" s="120"/>
      <c r="I412" s="120">
        <v>0</v>
      </c>
      <c r="J412" s="120">
        <f t="shared" si="53"/>
        <v>0</v>
      </c>
      <c r="K412" s="118"/>
      <c r="L412" s="121"/>
      <c r="M412" s="121"/>
      <c r="N412" s="118"/>
      <c r="O412" s="122"/>
      <c r="P412" s="123"/>
      <c r="Q412" t="str">
        <f>IF(C412="","",'[1]OPĆI DIO'!#REF!)</f>
        <v/>
      </c>
      <c r="R412" t="str">
        <f t="shared" si="54"/>
        <v/>
      </c>
      <c r="S412" t="str">
        <f t="shared" si="55"/>
        <v/>
      </c>
      <c r="T412" t="str">
        <f t="shared" si="56"/>
        <v/>
      </c>
      <c r="U412" t="str">
        <f t="shared" si="57"/>
        <v/>
      </c>
      <c r="AE412" t="s">
        <v>1177</v>
      </c>
      <c r="AF412" t="s">
        <v>1178</v>
      </c>
      <c r="AG412" t="str">
        <f t="shared" si="58"/>
        <v>A679074</v>
      </c>
      <c r="AH412" t="str">
        <f>IFERROR(VLOOKUP(AG412,[1]AKT!$E$4:$G$350,3,FALSE),"")</f>
        <v>0942</v>
      </c>
    </row>
    <row r="413" spans="1:34">
      <c r="A413" s="130"/>
      <c r="B413" s="117" t="str">
        <f t="shared" si="49"/>
        <v/>
      </c>
      <c r="C413" s="130"/>
      <c r="D413" s="117" t="str">
        <f t="shared" si="50"/>
        <v/>
      </c>
      <c r="E413" s="119"/>
      <c r="F413" s="117" t="str">
        <f t="shared" si="51"/>
        <v/>
      </c>
      <c r="G413" s="117" t="str">
        <f t="shared" si="52"/>
        <v/>
      </c>
      <c r="H413" s="120"/>
      <c r="I413" s="120">
        <v>0</v>
      </c>
      <c r="J413" s="120">
        <f t="shared" si="53"/>
        <v>0</v>
      </c>
      <c r="K413" s="118"/>
      <c r="L413" s="121"/>
      <c r="M413" s="121"/>
      <c r="N413" s="118"/>
      <c r="O413" s="122"/>
      <c r="P413" s="123"/>
      <c r="Q413" t="str">
        <f>IF(C413="","",'[1]OPĆI DIO'!#REF!)</f>
        <v/>
      </c>
      <c r="R413" t="str">
        <f t="shared" si="54"/>
        <v/>
      </c>
      <c r="S413" t="str">
        <f t="shared" si="55"/>
        <v/>
      </c>
      <c r="T413" t="str">
        <f t="shared" si="56"/>
        <v/>
      </c>
      <c r="U413" t="str">
        <f t="shared" si="57"/>
        <v/>
      </c>
      <c r="AE413" t="s">
        <v>1179</v>
      </c>
      <c r="AF413" t="s">
        <v>1180</v>
      </c>
      <c r="AG413" t="str">
        <f t="shared" si="58"/>
        <v>A679074</v>
      </c>
      <c r="AH413" t="str">
        <f>IFERROR(VLOOKUP(AG413,[1]AKT!$E$4:$G$350,3,FALSE),"")</f>
        <v>0942</v>
      </c>
    </row>
    <row r="414" spans="1:34">
      <c r="A414" s="130"/>
      <c r="B414" s="117" t="str">
        <f t="shared" si="49"/>
        <v/>
      </c>
      <c r="C414" s="130"/>
      <c r="D414" s="117" t="str">
        <f t="shared" si="50"/>
        <v/>
      </c>
      <c r="E414" s="119"/>
      <c r="F414" s="117" t="str">
        <f t="shared" si="51"/>
        <v/>
      </c>
      <c r="G414" s="117" t="str">
        <f t="shared" si="52"/>
        <v/>
      </c>
      <c r="H414" s="120"/>
      <c r="I414" s="120">
        <v>0</v>
      </c>
      <c r="J414" s="120">
        <f t="shared" si="53"/>
        <v>0</v>
      </c>
      <c r="K414" s="118"/>
      <c r="L414" s="121"/>
      <c r="M414" s="121"/>
      <c r="N414" s="118"/>
      <c r="O414" s="122"/>
      <c r="P414" s="123"/>
      <c r="Q414" t="str">
        <f>IF(C414="","",'[1]OPĆI DIO'!#REF!)</f>
        <v/>
      </c>
      <c r="R414" t="str">
        <f t="shared" si="54"/>
        <v/>
      </c>
      <c r="S414" t="str">
        <f t="shared" si="55"/>
        <v/>
      </c>
      <c r="T414" t="str">
        <f t="shared" si="56"/>
        <v/>
      </c>
      <c r="U414" t="str">
        <f t="shared" si="57"/>
        <v/>
      </c>
      <c r="AE414" t="s">
        <v>1181</v>
      </c>
      <c r="AF414" t="s">
        <v>1182</v>
      </c>
      <c r="AG414" t="str">
        <f t="shared" si="58"/>
        <v>A679074</v>
      </c>
      <c r="AH414" t="str">
        <f>IFERROR(VLOOKUP(AG414,[1]AKT!$E$4:$G$350,3,FALSE),"")</f>
        <v>0942</v>
      </c>
    </row>
    <row r="415" spans="1:34">
      <c r="A415" s="130"/>
      <c r="B415" s="117" t="str">
        <f t="shared" si="49"/>
        <v/>
      </c>
      <c r="C415" s="130"/>
      <c r="D415" s="117" t="str">
        <f t="shared" si="50"/>
        <v/>
      </c>
      <c r="E415" s="119"/>
      <c r="F415" s="117" t="str">
        <f t="shared" si="51"/>
        <v/>
      </c>
      <c r="G415" s="117" t="str">
        <f t="shared" si="52"/>
        <v/>
      </c>
      <c r="H415" s="120"/>
      <c r="I415" s="120">
        <v>0</v>
      </c>
      <c r="J415" s="120">
        <f t="shared" si="53"/>
        <v>0</v>
      </c>
      <c r="K415" s="118"/>
      <c r="L415" s="121"/>
      <c r="M415" s="121"/>
      <c r="N415" s="118"/>
      <c r="O415" s="122"/>
      <c r="P415" s="123"/>
      <c r="Q415" t="str">
        <f>IF(C415="","",'[1]OPĆI DIO'!#REF!)</f>
        <v/>
      </c>
      <c r="R415" t="str">
        <f t="shared" si="54"/>
        <v/>
      </c>
      <c r="S415" t="str">
        <f t="shared" si="55"/>
        <v/>
      </c>
      <c r="T415" t="str">
        <f t="shared" si="56"/>
        <v/>
      </c>
      <c r="U415" t="str">
        <f t="shared" si="57"/>
        <v/>
      </c>
      <c r="AE415" t="s">
        <v>1183</v>
      </c>
      <c r="AF415" t="s">
        <v>1184</v>
      </c>
      <c r="AG415" t="str">
        <f t="shared" si="58"/>
        <v>A679074</v>
      </c>
      <c r="AH415" t="str">
        <f>IFERROR(VLOOKUP(AG415,[1]AKT!$E$4:$G$350,3,FALSE),"")</f>
        <v>0942</v>
      </c>
    </row>
    <row r="416" spans="1:34">
      <c r="A416" s="130"/>
      <c r="B416" s="117" t="str">
        <f t="shared" si="49"/>
        <v/>
      </c>
      <c r="C416" s="130"/>
      <c r="D416" s="117" t="str">
        <f t="shared" si="50"/>
        <v/>
      </c>
      <c r="E416" s="119"/>
      <c r="F416" s="117" t="str">
        <f t="shared" si="51"/>
        <v/>
      </c>
      <c r="G416" s="117" t="str">
        <f t="shared" si="52"/>
        <v/>
      </c>
      <c r="H416" s="120"/>
      <c r="I416" s="120">
        <v>0</v>
      </c>
      <c r="J416" s="120">
        <f t="shared" si="53"/>
        <v>0</v>
      </c>
      <c r="K416" s="118"/>
      <c r="L416" s="121"/>
      <c r="M416" s="121"/>
      <c r="N416" s="118"/>
      <c r="O416" s="122"/>
      <c r="P416" s="123"/>
      <c r="Q416" t="str">
        <f>IF(C416="","",'[1]OPĆI DIO'!#REF!)</f>
        <v/>
      </c>
      <c r="R416" t="str">
        <f t="shared" si="54"/>
        <v/>
      </c>
      <c r="S416" t="str">
        <f t="shared" si="55"/>
        <v/>
      </c>
      <c r="T416" t="str">
        <f t="shared" si="56"/>
        <v/>
      </c>
      <c r="U416" t="str">
        <f t="shared" si="57"/>
        <v/>
      </c>
      <c r="AE416" t="s">
        <v>1185</v>
      </c>
      <c r="AF416" t="s">
        <v>1186</v>
      </c>
      <c r="AG416" t="str">
        <f t="shared" si="58"/>
        <v>A679074</v>
      </c>
      <c r="AH416" t="str">
        <f>IFERROR(VLOOKUP(AG416,[1]AKT!$E$4:$G$350,3,FALSE),"")</f>
        <v>0942</v>
      </c>
    </row>
    <row r="417" spans="1:34">
      <c r="A417" s="130"/>
      <c r="B417" s="117" t="str">
        <f t="shared" si="49"/>
        <v/>
      </c>
      <c r="C417" s="130"/>
      <c r="D417" s="117" t="str">
        <f t="shared" si="50"/>
        <v/>
      </c>
      <c r="E417" s="119"/>
      <c r="F417" s="117" t="str">
        <f t="shared" si="51"/>
        <v/>
      </c>
      <c r="G417" s="117" t="str">
        <f t="shared" si="52"/>
        <v/>
      </c>
      <c r="H417" s="120"/>
      <c r="I417" s="120">
        <v>0</v>
      </c>
      <c r="J417" s="120">
        <f t="shared" si="53"/>
        <v>0</v>
      </c>
      <c r="K417" s="118"/>
      <c r="L417" s="121"/>
      <c r="M417" s="121"/>
      <c r="N417" s="118"/>
      <c r="O417" s="122"/>
      <c r="P417" s="123"/>
      <c r="Q417" t="str">
        <f>IF(C417="","",'[1]OPĆI DIO'!#REF!)</f>
        <v/>
      </c>
      <c r="R417" t="str">
        <f t="shared" si="54"/>
        <v/>
      </c>
      <c r="S417" t="str">
        <f t="shared" si="55"/>
        <v/>
      </c>
      <c r="T417" t="str">
        <f t="shared" si="56"/>
        <v/>
      </c>
      <c r="U417" t="str">
        <f t="shared" si="57"/>
        <v/>
      </c>
      <c r="AE417" t="s">
        <v>1187</v>
      </c>
      <c r="AF417" t="s">
        <v>1188</v>
      </c>
      <c r="AG417" t="str">
        <f t="shared" si="58"/>
        <v>A679074</v>
      </c>
      <c r="AH417" t="str">
        <f>IFERROR(VLOOKUP(AG417,[1]AKT!$E$4:$G$350,3,FALSE),"")</f>
        <v>0942</v>
      </c>
    </row>
    <row r="418" spans="1:34">
      <c r="A418" s="130"/>
      <c r="B418" s="117" t="str">
        <f t="shared" si="49"/>
        <v/>
      </c>
      <c r="C418" s="130"/>
      <c r="D418" s="117" t="str">
        <f t="shared" si="50"/>
        <v/>
      </c>
      <c r="E418" s="119"/>
      <c r="F418" s="117" t="str">
        <f t="shared" si="51"/>
        <v/>
      </c>
      <c r="G418" s="117" t="str">
        <f t="shared" si="52"/>
        <v/>
      </c>
      <c r="H418" s="120"/>
      <c r="I418" s="120">
        <v>0</v>
      </c>
      <c r="J418" s="120">
        <f t="shared" si="53"/>
        <v>0</v>
      </c>
      <c r="K418" s="118"/>
      <c r="L418" s="121"/>
      <c r="M418" s="121"/>
      <c r="N418" s="118"/>
      <c r="O418" s="122"/>
      <c r="P418" s="123"/>
      <c r="Q418" t="str">
        <f>IF(C418="","",'[1]OPĆI DIO'!#REF!)</f>
        <v/>
      </c>
      <c r="R418" t="str">
        <f t="shared" si="54"/>
        <v/>
      </c>
      <c r="S418" t="str">
        <f t="shared" si="55"/>
        <v/>
      </c>
      <c r="T418" t="str">
        <f t="shared" si="56"/>
        <v/>
      </c>
      <c r="U418" t="str">
        <f t="shared" si="57"/>
        <v/>
      </c>
      <c r="AE418" t="s">
        <v>1189</v>
      </c>
      <c r="AF418" t="s">
        <v>1190</v>
      </c>
      <c r="AG418" t="str">
        <f t="shared" si="58"/>
        <v>A679074</v>
      </c>
      <c r="AH418" t="str">
        <f>IFERROR(VLOOKUP(AG418,[1]AKT!$E$4:$G$350,3,FALSE),"")</f>
        <v>0942</v>
      </c>
    </row>
    <row r="419" spans="1:34">
      <c r="A419" s="130"/>
      <c r="B419" s="117" t="str">
        <f t="shared" si="49"/>
        <v/>
      </c>
      <c r="C419" s="130"/>
      <c r="D419" s="117" t="str">
        <f t="shared" si="50"/>
        <v/>
      </c>
      <c r="E419" s="119"/>
      <c r="F419" s="117" t="str">
        <f t="shared" si="51"/>
        <v/>
      </c>
      <c r="G419" s="117" t="str">
        <f t="shared" si="52"/>
        <v/>
      </c>
      <c r="H419" s="120"/>
      <c r="I419" s="120">
        <v>0</v>
      </c>
      <c r="J419" s="120">
        <f t="shared" si="53"/>
        <v>0</v>
      </c>
      <c r="K419" s="118"/>
      <c r="L419" s="121"/>
      <c r="M419" s="121"/>
      <c r="N419" s="118"/>
      <c r="O419" s="122"/>
      <c r="P419" s="123"/>
      <c r="Q419" t="str">
        <f>IF(C419="","",'[1]OPĆI DIO'!#REF!)</f>
        <v/>
      </c>
      <c r="R419" t="str">
        <f t="shared" si="54"/>
        <v/>
      </c>
      <c r="S419" t="str">
        <f t="shared" si="55"/>
        <v/>
      </c>
      <c r="T419" t="str">
        <f t="shared" si="56"/>
        <v/>
      </c>
      <c r="U419" t="str">
        <f t="shared" si="57"/>
        <v/>
      </c>
      <c r="AE419" t="s">
        <v>1191</v>
      </c>
      <c r="AF419" t="s">
        <v>1192</v>
      </c>
      <c r="AG419" t="str">
        <f t="shared" si="58"/>
        <v>A679074</v>
      </c>
      <c r="AH419" t="str">
        <f>IFERROR(VLOOKUP(AG419,[1]AKT!$E$4:$G$350,3,FALSE),"")</f>
        <v>0942</v>
      </c>
    </row>
    <row r="420" spans="1:34">
      <c r="A420" s="130"/>
      <c r="B420" s="117" t="str">
        <f t="shared" si="49"/>
        <v/>
      </c>
      <c r="C420" s="130"/>
      <c r="D420" s="117" t="str">
        <f t="shared" si="50"/>
        <v/>
      </c>
      <c r="E420" s="119"/>
      <c r="F420" s="117" t="str">
        <f t="shared" si="51"/>
        <v/>
      </c>
      <c r="G420" s="117" t="str">
        <f t="shared" si="52"/>
        <v/>
      </c>
      <c r="H420" s="120"/>
      <c r="I420" s="120">
        <v>0</v>
      </c>
      <c r="J420" s="120">
        <f t="shared" si="53"/>
        <v>0</v>
      </c>
      <c r="K420" s="118"/>
      <c r="L420" s="121"/>
      <c r="M420" s="121"/>
      <c r="N420" s="118"/>
      <c r="O420" s="122"/>
      <c r="P420" s="123"/>
      <c r="Q420" t="str">
        <f>IF(C420="","",'[1]OPĆI DIO'!#REF!)</f>
        <v/>
      </c>
      <c r="R420" t="str">
        <f t="shared" si="54"/>
        <v/>
      </c>
      <c r="S420" t="str">
        <f t="shared" si="55"/>
        <v/>
      </c>
      <c r="T420" t="str">
        <f t="shared" si="56"/>
        <v/>
      </c>
      <c r="U420" t="str">
        <f t="shared" si="57"/>
        <v/>
      </c>
      <c r="AE420" t="s">
        <v>1193</v>
      </c>
      <c r="AF420" t="s">
        <v>1194</v>
      </c>
      <c r="AG420" t="str">
        <f t="shared" si="58"/>
        <v>A679074</v>
      </c>
      <c r="AH420" t="str">
        <f>IFERROR(VLOOKUP(AG420,[1]AKT!$E$4:$G$350,3,FALSE),"")</f>
        <v>0942</v>
      </c>
    </row>
    <row r="421" spans="1:34">
      <c r="A421" s="130"/>
      <c r="B421" s="117" t="str">
        <f t="shared" si="49"/>
        <v/>
      </c>
      <c r="C421" s="130"/>
      <c r="D421" s="117" t="str">
        <f t="shared" si="50"/>
        <v/>
      </c>
      <c r="E421" s="119"/>
      <c r="F421" s="117" t="str">
        <f t="shared" si="51"/>
        <v/>
      </c>
      <c r="G421" s="117" t="str">
        <f t="shared" si="52"/>
        <v/>
      </c>
      <c r="H421" s="120"/>
      <c r="I421" s="120">
        <v>0</v>
      </c>
      <c r="J421" s="120">
        <f t="shared" si="53"/>
        <v>0</v>
      </c>
      <c r="K421" s="118"/>
      <c r="L421" s="121"/>
      <c r="M421" s="121"/>
      <c r="N421" s="118"/>
      <c r="O421" s="122"/>
      <c r="P421" s="123"/>
      <c r="Q421" t="str">
        <f>IF(C421="","",'[1]OPĆI DIO'!#REF!)</f>
        <v/>
      </c>
      <c r="R421" t="str">
        <f t="shared" si="54"/>
        <v/>
      </c>
      <c r="S421" t="str">
        <f t="shared" si="55"/>
        <v/>
      </c>
      <c r="T421" t="str">
        <f t="shared" si="56"/>
        <v/>
      </c>
      <c r="U421" t="str">
        <f t="shared" si="57"/>
        <v/>
      </c>
      <c r="AE421" t="s">
        <v>1195</v>
      </c>
      <c r="AF421" t="s">
        <v>1196</v>
      </c>
      <c r="AG421" t="str">
        <f t="shared" si="58"/>
        <v>A679074</v>
      </c>
      <c r="AH421" t="str">
        <f>IFERROR(VLOOKUP(AG421,[1]AKT!$E$4:$G$350,3,FALSE),"")</f>
        <v>0942</v>
      </c>
    </row>
    <row r="422" spans="1:34">
      <c r="A422" s="130"/>
      <c r="B422" s="117" t="str">
        <f t="shared" si="49"/>
        <v/>
      </c>
      <c r="C422" s="130"/>
      <c r="D422" s="117" t="str">
        <f t="shared" si="50"/>
        <v/>
      </c>
      <c r="E422" s="119"/>
      <c r="F422" s="117" t="str">
        <f t="shared" si="51"/>
        <v/>
      </c>
      <c r="G422" s="117" t="str">
        <f t="shared" si="52"/>
        <v/>
      </c>
      <c r="H422" s="120"/>
      <c r="I422" s="120">
        <v>0</v>
      </c>
      <c r="J422" s="120">
        <f t="shared" si="53"/>
        <v>0</v>
      </c>
      <c r="K422" s="118"/>
      <c r="L422" s="121"/>
      <c r="M422" s="121"/>
      <c r="N422" s="118"/>
      <c r="O422" s="122"/>
      <c r="P422" s="123"/>
      <c r="Q422" t="str">
        <f>IF(C422="","",'[1]OPĆI DIO'!#REF!)</f>
        <v/>
      </c>
      <c r="R422" t="str">
        <f t="shared" si="54"/>
        <v/>
      </c>
      <c r="S422" t="str">
        <f t="shared" si="55"/>
        <v/>
      </c>
      <c r="T422" t="str">
        <f t="shared" si="56"/>
        <v/>
      </c>
      <c r="U422" t="str">
        <f t="shared" si="57"/>
        <v/>
      </c>
      <c r="AE422" t="s">
        <v>1197</v>
      </c>
      <c r="AF422" t="s">
        <v>1198</v>
      </c>
      <c r="AG422" t="str">
        <f t="shared" si="58"/>
        <v>A679074</v>
      </c>
      <c r="AH422" t="str">
        <f>IFERROR(VLOOKUP(AG422,[1]AKT!$E$4:$G$350,3,FALSE),"")</f>
        <v>0942</v>
      </c>
    </row>
    <row r="423" spans="1:34">
      <c r="A423" s="130"/>
      <c r="B423" s="117" t="str">
        <f t="shared" si="49"/>
        <v/>
      </c>
      <c r="C423" s="130"/>
      <c r="D423" s="117" t="str">
        <f t="shared" si="50"/>
        <v/>
      </c>
      <c r="E423" s="119"/>
      <c r="F423" s="117" t="str">
        <f t="shared" si="51"/>
        <v/>
      </c>
      <c r="G423" s="117" t="str">
        <f t="shared" si="52"/>
        <v/>
      </c>
      <c r="H423" s="120"/>
      <c r="I423" s="120">
        <v>0</v>
      </c>
      <c r="J423" s="120">
        <f t="shared" si="53"/>
        <v>0</v>
      </c>
      <c r="K423" s="118"/>
      <c r="L423" s="121"/>
      <c r="M423" s="121"/>
      <c r="N423" s="118"/>
      <c r="O423" s="122"/>
      <c r="P423" s="123"/>
      <c r="Q423" t="str">
        <f>IF(C423="","",'[1]OPĆI DIO'!#REF!)</f>
        <v/>
      </c>
      <c r="R423" t="str">
        <f t="shared" si="54"/>
        <v/>
      </c>
      <c r="S423" t="str">
        <f t="shared" si="55"/>
        <v/>
      </c>
      <c r="T423" t="str">
        <f t="shared" si="56"/>
        <v/>
      </c>
      <c r="U423" t="str">
        <f t="shared" si="57"/>
        <v/>
      </c>
      <c r="AE423" t="s">
        <v>1199</v>
      </c>
      <c r="AF423" t="s">
        <v>1200</v>
      </c>
      <c r="AG423" t="str">
        <f t="shared" si="58"/>
        <v>A679074</v>
      </c>
      <c r="AH423" t="str">
        <f>IFERROR(VLOOKUP(AG423,[1]AKT!$E$4:$G$350,3,FALSE),"")</f>
        <v>0942</v>
      </c>
    </row>
    <row r="424" spans="1:34">
      <c r="A424" s="130"/>
      <c r="B424" s="117" t="str">
        <f t="shared" si="49"/>
        <v/>
      </c>
      <c r="C424" s="130"/>
      <c r="D424" s="117" t="str">
        <f t="shared" si="50"/>
        <v/>
      </c>
      <c r="E424" s="119"/>
      <c r="F424" s="117" t="str">
        <f t="shared" si="51"/>
        <v/>
      </c>
      <c r="G424" s="117" t="str">
        <f t="shared" si="52"/>
        <v/>
      </c>
      <c r="H424" s="120"/>
      <c r="I424" s="120">
        <v>0</v>
      </c>
      <c r="J424" s="120">
        <f t="shared" si="53"/>
        <v>0</v>
      </c>
      <c r="K424" s="118"/>
      <c r="L424" s="121"/>
      <c r="M424" s="121"/>
      <c r="N424" s="118"/>
      <c r="O424" s="122"/>
      <c r="P424" s="123"/>
      <c r="Q424" t="str">
        <f>IF(C424="","",'[1]OPĆI DIO'!#REF!)</f>
        <v/>
      </c>
      <c r="R424" t="str">
        <f t="shared" si="54"/>
        <v/>
      </c>
      <c r="S424" t="str">
        <f t="shared" si="55"/>
        <v/>
      </c>
      <c r="T424" t="str">
        <f t="shared" si="56"/>
        <v/>
      </c>
      <c r="U424" t="str">
        <f t="shared" si="57"/>
        <v/>
      </c>
      <c r="AE424" t="s">
        <v>1201</v>
      </c>
      <c r="AF424" t="s">
        <v>1202</v>
      </c>
      <c r="AG424" t="str">
        <f t="shared" si="58"/>
        <v>A679074</v>
      </c>
      <c r="AH424" t="str">
        <f>IFERROR(VLOOKUP(AG424,[1]AKT!$E$4:$G$350,3,FALSE),"")</f>
        <v>0942</v>
      </c>
    </row>
    <row r="425" spans="1:34">
      <c r="A425" s="130"/>
      <c r="B425" s="117" t="str">
        <f t="shared" si="49"/>
        <v/>
      </c>
      <c r="C425" s="130"/>
      <c r="D425" s="117" t="str">
        <f t="shared" si="50"/>
        <v/>
      </c>
      <c r="E425" s="119"/>
      <c r="F425" s="117" t="str">
        <f t="shared" si="51"/>
        <v/>
      </c>
      <c r="G425" s="117" t="str">
        <f t="shared" si="52"/>
        <v/>
      </c>
      <c r="H425" s="120"/>
      <c r="I425" s="120">
        <v>0</v>
      </c>
      <c r="J425" s="120">
        <f t="shared" si="53"/>
        <v>0</v>
      </c>
      <c r="K425" s="118"/>
      <c r="L425" s="121"/>
      <c r="M425" s="121"/>
      <c r="N425" s="118"/>
      <c r="O425" s="122"/>
      <c r="P425" s="123"/>
      <c r="Q425" t="str">
        <f>IF(C425="","",'[1]OPĆI DIO'!#REF!)</f>
        <v/>
      </c>
      <c r="R425" t="str">
        <f t="shared" si="54"/>
        <v/>
      </c>
      <c r="S425" t="str">
        <f t="shared" si="55"/>
        <v/>
      </c>
      <c r="T425" t="str">
        <f t="shared" si="56"/>
        <v/>
      </c>
      <c r="U425" t="str">
        <f t="shared" si="57"/>
        <v/>
      </c>
      <c r="AE425" t="s">
        <v>1203</v>
      </c>
      <c r="AF425" t="s">
        <v>1204</v>
      </c>
      <c r="AG425" t="str">
        <f t="shared" si="58"/>
        <v>A679074</v>
      </c>
      <c r="AH425" t="str">
        <f>IFERROR(VLOOKUP(AG425,[1]AKT!$E$4:$G$350,3,FALSE),"")</f>
        <v>0942</v>
      </c>
    </row>
    <row r="426" spans="1:34">
      <c r="A426" s="130"/>
      <c r="B426" s="117" t="str">
        <f t="shared" si="49"/>
        <v/>
      </c>
      <c r="C426" s="130"/>
      <c r="D426" s="117" t="str">
        <f t="shared" si="50"/>
        <v/>
      </c>
      <c r="E426" s="119"/>
      <c r="F426" s="117" t="str">
        <f t="shared" si="51"/>
        <v/>
      </c>
      <c r="G426" s="117" t="str">
        <f t="shared" si="52"/>
        <v/>
      </c>
      <c r="H426" s="120"/>
      <c r="I426" s="120">
        <v>0</v>
      </c>
      <c r="J426" s="120">
        <f t="shared" si="53"/>
        <v>0</v>
      </c>
      <c r="K426" s="118"/>
      <c r="L426" s="121"/>
      <c r="M426" s="121"/>
      <c r="N426" s="118"/>
      <c r="O426" s="122"/>
      <c r="P426" s="123"/>
      <c r="Q426" t="str">
        <f>IF(C426="","",'[1]OPĆI DIO'!#REF!)</f>
        <v/>
      </c>
      <c r="R426" t="str">
        <f t="shared" si="54"/>
        <v/>
      </c>
      <c r="S426" t="str">
        <f t="shared" si="55"/>
        <v/>
      </c>
      <c r="T426" t="str">
        <f t="shared" si="56"/>
        <v/>
      </c>
      <c r="U426" t="str">
        <f t="shared" si="57"/>
        <v/>
      </c>
      <c r="AE426" t="s">
        <v>1205</v>
      </c>
      <c r="AF426" t="s">
        <v>1206</v>
      </c>
      <c r="AG426" t="str">
        <f t="shared" si="58"/>
        <v>A679074</v>
      </c>
      <c r="AH426" t="str">
        <f>IFERROR(VLOOKUP(AG426,[1]AKT!$E$4:$G$350,3,FALSE),"")</f>
        <v>0942</v>
      </c>
    </row>
    <row r="427" spans="1:34">
      <c r="A427" s="130"/>
      <c r="B427" s="117" t="str">
        <f t="shared" si="49"/>
        <v/>
      </c>
      <c r="C427" s="130"/>
      <c r="D427" s="117" t="str">
        <f t="shared" si="50"/>
        <v/>
      </c>
      <c r="E427" s="119"/>
      <c r="F427" s="117" t="str">
        <f t="shared" si="51"/>
        <v/>
      </c>
      <c r="G427" s="117" t="str">
        <f t="shared" si="52"/>
        <v/>
      </c>
      <c r="H427" s="120"/>
      <c r="I427" s="120">
        <v>0</v>
      </c>
      <c r="J427" s="120">
        <f t="shared" si="53"/>
        <v>0</v>
      </c>
      <c r="K427" s="118"/>
      <c r="L427" s="121"/>
      <c r="M427" s="121"/>
      <c r="N427" s="118"/>
      <c r="O427" s="122"/>
      <c r="P427" s="123"/>
      <c r="Q427" t="str">
        <f>IF(C427="","",'[1]OPĆI DIO'!#REF!)</f>
        <v/>
      </c>
      <c r="R427" t="str">
        <f t="shared" si="54"/>
        <v/>
      </c>
      <c r="S427" t="str">
        <f t="shared" si="55"/>
        <v/>
      </c>
      <c r="T427" t="str">
        <f t="shared" si="56"/>
        <v/>
      </c>
      <c r="U427" t="str">
        <f t="shared" si="57"/>
        <v/>
      </c>
      <c r="AE427" t="s">
        <v>1207</v>
      </c>
      <c r="AF427" t="s">
        <v>1208</v>
      </c>
      <c r="AG427" t="str">
        <f t="shared" si="58"/>
        <v>A679074</v>
      </c>
      <c r="AH427" t="str">
        <f>IFERROR(VLOOKUP(AG427,[1]AKT!$E$4:$G$350,3,FALSE),"")</f>
        <v>0942</v>
      </c>
    </row>
    <row r="428" spans="1:34">
      <c r="A428" s="130"/>
      <c r="B428" s="117" t="str">
        <f t="shared" si="49"/>
        <v/>
      </c>
      <c r="C428" s="130"/>
      <c r="D428" s="117" t="str">
        <f t="shared" si="50"/>
        <v/>
      </c>
      <c r="E428" s="119"/>
      <c r="F428" s="117" t="str">
        <f t="shared" si="51"/>
        <v/>
      </c>
      <c r="G428" s="117" t="str">
        <f t="shared" si="52"/>
        <v/>
      </c>
      <c r="H428" s="120"/>
      <c r="I428" s="120">
        <v>0</v>
      </c>
      <c r="J428" s="120">
        <f t="shared" si="53"/>
        <v>0</v>
      </c>
      <c r="K428" s="118"/>
      <c r="L428" s="121"/>
      <c r="M428" s="121"/>
      <c r="N428" s="118"/>
      <c r="O428" s="122"/>
      <c r="P428" s="123"/>
      <c r="Q428" t="str">
        <f>IF(C428="","",'[1]OPĆI DIO'!#REF!)</f>
        <v/>
      </c>
      <c r="R428" t="str">
        <f t="shared" si="54"/>
        <v/>
      </c>
      <c r="S428" t="str">
        <f t="shared" si="55"/>
        <v/>
      </c>
      <c r="T428" t="str">
        <f t="shared" si="56"/>
        <v/>
      </c>
      <c r="U428" t="str">
        <f t="shared" si="57"/>
        <v/>
      </c>
      <c r="AE428" t="s">
        <v>1209</v>
      </c>
      <c r="AF428" t="s">
        <v>1210</v>
      </c>
      <c r="AG428" t="str">
        <f t="shared" si="58"/>
        <v>A679074</v>
      </c>
      <c r="AH428" t="str">
        <f>IFERROR(VLOOKUP(AG428,[1]AKT!$E$4:$G$350,3,FALSE),"")</f>
        <v>0942</v>
      </c>
    </row>
    <row r="429" spans="1:34">
      <c r="A429" s="130"/>
      <c r="B429" s="117" t="str">
        <f t="shared" si="49"/>
        <v/>
      </c>
      <c r="C429" s="130"/>
      <c r="D429" s="117" t="str">
        <f t="shared" si="50"/>
        <v/>
      </c>
      <c r="E429" s="119"/>
      <c r="F429" s="117" t="str">
        <f t="shared" si="51"/>
        <v/>
      </c>
      <c r="G429" s="117" t="str">
        <f t="shared" si="52"/>
        <v/>
      </c>
      <c r="H429" s="120"/>
      <c r="I429" s="120">
        <v>0</v>
      </c>
      <c r="J429" s="120">
        <f t="shared" si="53"/>
        <v>0</v>
      </c>
      <c r="K429" s="118"/>
      <c r="L429" s="121"/>
      <c r="M429" s="121"/>
      <c r="N429" s="118"/>
      <c r="O429" s="122"/>
      <c r="P429" s="123"/>
      <c r="Q429" t="str">
        <f>IF(C429="","",'[1]OPĆI DIO'!#REF!)</f>
        <v/>
      </c>
      <c r="R429" t="str">
        <f t="shared" si="54"/>
        <v/>
      </c>
      <c r="S429" t="str">
        <f t="shared" si="55"/>
        <v/>
      </c>
      <c r="T429" t="str">
        <f t="shared" si="56"/>
        <v/>
      </c>
      <c r="U429" t="str">
        <f t="shared" si="57"/>
        <v/>
      </c>
      <c r="AE429" t="s">
        <v>1211</v>
      </c>
      <c r="AF429" t="s">
        <v>1212</v>
      </c>
      <c r="AG429" t="str">
        <f t="shared" si="58"/>
        <v>A679074</v>
      </c>
      <c r="AH429" t="str">
        <f>IFERROR(VLOOKUP(AG429,[1]AKT!$E$4:$G$350,3,FALSE),"")</f>
        <v>0942</v>
      </c>
    </row>
    <row r="430" spans="1:34">
      <c r="A430" s="130"/>
      <c r="B430" s="117" t="str">
        <f t="shared" si="49"/>
        <v/>
      </c>
      <c r="C430" s="130"/>
      <c r="D430" s="117" t="str">
        <f t="shared" si="50"/>
        <v/>
      </c>
      <c r="E430" s="119"/>
      <c r="F430" s="117" t="str">
        <f t="shared" si="51"/>
        <v/>
      </c>
      <c r="G430" s="117" t="str">
        <f t="shared" si="52"/>
        <v/>
      </c>
      <c r="H430" s="120"/>
      <c r="I430" s="120">
        <v>0</v>
      </c>
      <c r="J430" s="120">
        <f t="shared" si="53"/>
        <v>0</v>
      </c>
      <c r="K430" s="118"/>
      <c r="L430" s="121"/>
      <c r="M430" s="121"/>
      <c r="N430" s="118"/>
      <c r="O430" s="122"/>
      <c r="P430" s="123"/>
      <c r="Q430" t="str">
        <f>IF(C430="","",'[1]OPĆI DIO'!#REF!)</f>
        <v/>
      </c>
      <c r="R430" t="str">
        <f t="shared" si="54"/>
        <v/>
      </c>
      <c r="S430" t="str">
        <f t="shared" si="55"/>
        <v/>
      </c>
      <c r="T430" t="str">
        <f t="shared" si="56"/>
        <v/>
      </c>
      <c r="U430" t="str">
        <f t="shared" si="57"/>
        <v/>
      </c>
      <c r="AE430" t="s">
        <v>1213</v>
      </c>
      <c r="AF430" t="s">
        <v>1214</v>
      </c>
      <c r="AG430" t="str">
        <f t="shared" si="58"/>
        <v>A679074</v>
      </c>
      <c r="AH430" t="str">
        <f>IFERROR(VLOOKUP(AG430,[1]AKT!$E$4:$G$350,3,FALSE),"")</f>
        <v>0942</v>
      </c>
    </row>
    <row r="431" spans="1:34">
      <c r="A431" s="130"/>
      <c r="B431" s="117" t="str">
        <f t="shared" si="49"/>
        <v/>
      </c>
      <c r="C431" s="130"/>
      <c r="D431" s="117" t="str">
        <f t="shared" si="50"/>
        <v/>
      </c>
      <c r="E431" s="119"/>
      <c r="F431" s="117" t="str">
        <f t="shared" si="51"/>
        <v/>
      </c>
      <c r="G431" s="117" t="str">
        <f t="shared" si="52"/>
        <v/>
      </c>
      <c r="H431" s="120"/>
      <c r="I431" s="120">
        <v>0</v>
      </c>
      <c r="J431" s="120">
        <f t="shared" si="53"/>
        <v>0</v>
      </c>
      <c r="K431" s="118"/>
      <c r="L431" s="121"/>
      <c r="M431" s="121"/>
      <c r="N431" s="118"/>
      <c r="O431" s="122"/>
      <c r="P431" s="123"/>
      <c r="Q431" t="str">
        <f>IF(C431="","",'[1]OPĆI DIO'!#REF!)</f>
        <v/>
      </c>
      <c r="R431" t="str">
        <f t="shared" si="54"/>
        <v/>
      </c>
      <c r="S431" t="str">
        <f t="shared" si="55"/>
        <v/>
      </c>
      <c r="T431" t="str">
        <f t="shared" si="56"/>
        <v/>
      </c>
      <c r="U431" t="str">
        <f t="shared" si="57"/>
        <v/>
      </c>
      <c r="AE431" t="s">
        <v>1215</v>
      </c>
      <c r="AF431" t="s">
        <v>1216</v>
      </c>
      <c r="AG431" t="str">
        <f t="shared" si="58"/>
        <v>A679074</v>
      </c>
      <c r="AH431" t="str">
        <f>IFERROR(VLOOKUP(AG431,[1]AKT!$E$4:$G$350,3,FALSE),"")</f>
        <v>0942</v>
      </c>
    </row>
    <row r="432" spans="1:34">
      <c r="A432" s="130"/>
      <c r="B432" s="117" t="str">
        <f t="shared" si="49"/>
        <v/>
      </c>
      <c r="C432" s="130"/>
      <c r="D432" s="117" t="str">
        <f t="shared" si="50"/>
        <v/>
      </c>
      <c r="E432" s="119"/>
      <c r="F432" s="117" t="str">
        <f t="shared" si="51"/>
        <v/>
      </c>
      <c r="G432" s="117" t="str">
        <f t="shared" si="52"/>
        <v/>
      </c>
      <c r="H432" s="120"/>
      <c r="I432" s="120">
        <v>0</v>
      </c>
      <c r="J432" s="120">
        <f t="shared" si="53"/>
        <v>0</v>
      </c>
      <c r="K432" s="118"/>
      <c r="L432" s="121"/>
      <c r="M432" s="121"/>
      <c r="N432" s="118"/>
      <c r="O432" s="122"/>
      <c r="P432" s="123"/>
      <c r="Q432" t="str">
        <f>IF(C432="","",'[1]OPĆI DIO'!#REF!)</f>
        <v/>
      </c>
      <c r="R432" t="str">
        <f t="shared" si="54"/>
        <v/>
      </c>
      <c r="S432" t="str">
        <f t="shared" si="55"/>
        <v/>
      </c>
      <c r="T432" t="str">
        <f t="shared" si="56"/>
        <v/>
      </c>
      <c r="U432" t="str">
        <f t="shared" si="57"/>
        <v/>
      </c>
      <c r="AE432" t="s">
        <v>1217</v>
      </c>
      <c r="AF432" t="s">
        <v>1218</v>
      </c>
      <c r="AG432" t="str">
        <f t="shared" si="58"/>
        <v>A679074</v>
      </c>
      <c r="AH432" t="str">
        <f>IFERROR(VLOOKUP(AG432,[1]AKT!$E$4:$G$350,3,FALSE),"")</f>
        <v>0942</v>
      </c>
    </row>
    <row r="433" spans="1:34">
      <c r="A433" s="130"/>
      <c r="B433" s="117" t="str">
        <f t="shared" si="49"/>
        <v/>
      </c>
      <c r="C433" s="130"/>
      <c r="D433" s="117" t="str">
        <f t="shared" si="50"/>
        <v/>
      </c>
      <c r="E433" s="119"/>
      <c r="F433" s="117" t="str">
        <f t="shared" si="51"/>
        <v/>
      </c>
      <c r="G433" s="117" t="str">
        <f t="shared" si="52"/>
        <v/>
      </c>
      <c r="H433" s="120"/>
      <c r="I433" s="120">
        <v>0</v>
      </c>
      <c r="J433" s="120">
        <f t="shared" si="53"/>
        <v>0</v>
      </c>
      <c r="K433" s="118"/>
      <c r="L433" s="121"/>
      <c r="M433" s="121"/>
      <c r="N433" s="118"/>
      <c r="O433" s="122"/>
      <c r="P433" s="123"/>
      <c r="Q433" t="str">
        <f>IF(C433="","",'[1]OPĆI DIO'!#REF!)</f>
        <v/>
      </c>
      <c r="R433" t="str">
        <f t="shared" si="54"/>
        <v/>
      </c>
      <c r="S433" t="str">
        <f t="shared" si="55"/>
        <v/>
      </c>
      <c r="T433" t="str">
        <f t="shared" si="56"/>
        <v/>
      </c>
      <c r="U433" t="str">
        <f t="shared" si="57"/>
        <v/>
      </c>
      <c r="AE433" t="s">
        <v>1219</v>
      </c>
      <c r="AF433" t="s">
        <v>1220</v>
      </c>
      <c r="AG433" t="str">
        <f t="shared" si="58"/>
        <v>A679074</v>
      </c>
      <c r="AH433" t="str">
        <f>IFERROR(VLOOKUP(AG433,[1]AKT!$E$4:$G$350,3,FALSE),"")</f>
        <v>0942</v>
      </c>
    </row>
    <row r="434" spans="1:34">
      <c r="A434" s="130"/>
      <c r="B434" s="117" t="str">
        <f t="shared" si="49"/>
        <v/>
      </c>
      <c r="C434" s="130"/>
      <c r="D434" s="117" t="str">
        <f t="shared" si="50"/>
        <v/>
      </c>
      <c r="E434" s="119"/>
      <c r="F434" s="117" t="str">
        <f t="shared" si="51"/>
        <v/>
      </c>
      <c r="G434" s="117" t="str">
        <f t="shared" si="52"/>
        <v/>
      </c>
      <c r="H434" s="120"/>
      <c r="I434" s="120">
        <v>0</v>
      </c>
      <c r="J434" s="120">
        <f t="shared" si="53"/>
        <v>0</v>
      </c>
      <c r="K434" s="118"/>
      <c r="L434" s="121"/>
      <c r="M434" s="121"/>
      <c r="N434" s="118"/>
      <c r="O434" s="122"/>
      <c r="P434" s="123"/>
      <c r="Q434" t="str">
        <f>IF(C434="","",'[1]OPĆI DIO'!#REF!)</f>
        <v/>
      </c>
      <c r="R434" t="str">
        <f t="shared" si="54"/>
        <v/>
      </c>
      <c r="S434" t="str">
        <f t="shared" si="55"/>
        <v/>
      </c>
      <c r="T434" t="str">
        <f t="shared" si="56"/>
        <v/>
      </c>
      <c r="U434" t="str">
        <f t="shared" si="57"/>
        <v/>
      </c>
      <c r="AE434" t="s">
        <v>1221</v>
      </c>
      <c r="AF434" t="s">
        <v>1222</v>
      </c>
      <c r="AG434" t="str">
        <f t="shared" si="58"/>
        <v>A679075</v>
      </c>
      <c r="AH434" t="str">
        <f>IFERROR(VLOOKUP(AG434,[1]AKT!$E$4:$G$350,3,FALSE),"")</f>
        <v>0942</v>
      </c>
    </row>
    <row r="435" spans="1:34">
      <c r="A435" s="130"/>
      <c r="B435" s="117" t="str">
        <f t="shared" si="49"/>
        <v/>
      </c>
      <c r="C435" s="130"/>
      <c r="D435" s="117" t="str">
        <f t="shared" si="50"/>
        <v/>
      </c>
      <c r="E435" s="119"/>
      <c r="F435" s="117" t="str">
        <f t="shared" si="51"/>
        <v/>
      </c>
      <c r="G435" s="117" t="str">
        <f t="shared" si="52"/>
        <v/>
      </c>
      <c r="H435" s="120"/>
      <c r="I435" s="120">
        <v>0</v>
      </c>
      <c r="J435" s="120">
        <f t="shared" si="53"/>
        <v>0</v>
      </c>
      <c r="K435" s="118"/>
      <c r="L435" s="121"/>
      <c r="M435" s="121"/>
      <c r="N435" s="118"/>
      <c r="O435" s="122"/>
      <c r="P435" s="123"/>
      <c r="Q435" t="str">
        <f>IF(C435="","",'[1]OPĆI DIO'!#REF!)</f>
        <v/>
      </c>
      <c r="R435" t="str">
        <f t="shared" si="54"/>
        <v/>
      </c>
      <c r="S435" t="str">
        <f t="shared" si="55"/>
        <v/>
      </c>
      <c r="T435" t="str">
        <f t="shared" si="56"/>
        <v/>
      </c>
      <c r="U435" t="str">
        <f t="shared" si="57"/>
        <v/>
      </c>
      <c r="AE435" t="s">
        <v>1223</v>
      </c>
      <c r="AF435" t="s">
        <v>1224</v>
      </c>
      <c r="AG435" t="str">
        <f t="shared" si="58"/>
        <v>A679075</v>
      </c>
      <c r="AH435" t="str">
        <f>IFERROR(VLOOKUP(AG435,[1]AKT!$E$4:$G$350,3,FALSE),"")</f>
        <v>0942</v>
      </c>
    </row>
    <row r="436" spans="1:34">
      <c r="A436" s="130"/>
      <c r="B436" s="117" t="str">
        <f t="shared" si="49"/>
        <v/>
      </c>
      <c r="C436" s="130"/>
      <c r="D436" s="117" t="str">
        <f t="shared" si="50"/>
        <v/>
      </c>
      <c r="E436" s="119"/>
      <c r="F436" s="117" t="str">
        <f t="shared" si="51"/>
        <v/>
      </c>
      <c r="G436" s="117" t="str">
        <f t="shared" si="52"/>
        <v/>
      </c>
      <c r="H436" s="120"/>
      <c r="I436" s="120">
        <v>0</v>
      </c>
      <c r="J436" s="120">
        <f t="shared" si="53"/>
        <v>0</v>
      </c>
      <c r="K436" s="118"/>
      <c r="L436" s="121"/>
      <c r="M436" s="121"/>
      <c r="N436" s="118"/>
      <c r="O436" s="122"/>
      <c r="P436" s="123"/>
      <c r="Q436" t="str">
        <f>IF(C436="","",'[1]OPĆI DIO'!#REF!)</f>
        <v/>
      </c>
      <c r="R436" t="str">
        <f t="shared" si="54"/>
        <v/>
      </c>
      <c r="S436" t="str">
        <f t="shared" si="55"/>
        <v/>
      </c>
      <c r="T436" t="str">
        <f t="shared" si="56"/>
        <v/>
      </c>
      <c r="U436" t="str">
        <f t="shared" si="57"/>
        <v/>
      </c>
      <c r="AE436" t="s">
        <v>1225</v>
      </c>
      <c r="AF436" t="s">
        <v>1226</v>
      </c>
      <c r="AG436" t="str">
        <f t="shared" si="58"/>
        <v>A679075</v>
      </c>
      <c r="AH436" t="str">
        <f>IFERROR(VLOOKUP(AG436,[1]AKT!$E$4:$G$350,3,FALSE),"")</f>
        <v>0942</v>
      </c>
    </row>
    <row r="437" spans="1:34">
      <c r="A437" s="130"/>
      <c r="B437" s="117" t="str">
        <f t="shared" si="49"/>
        <v/>
      </c>
      <c r="C437" s="130"/>
      <c r="D437" s="117" t="str">
        <f t="shared" si="50"/>
        <v/>
      </c>
      <c r="E437" s="119"/>
      <c r="F437" s="117" t="str">
        <f t="shared" si="51"/>
        <v/>
      </c>
      <c r="G437" s="117" t="str">
        <f t="shared" si="52"/>
        <v/>
      </c>
      <c r="H437" s="120"/>
      <c r="I437" s="120">
        <v>0</v>
      </c>
      <c r="J437" s="120">
        <f t="shared" si="53"/>
        <v>0</v>
      </c>
      <c r="K437" s="118"/>
      <c r="L437" s="121"/>
      <c r="M437" s="121"/>
      <c r="N437" s="118"/>
      <c r="O437" s="122"/>
      <c r="P437" s="123"/>
      <c r="Q437" t="str">
        <f>IF(C437="","",'[1]OPĆI DIO'!#REF!)</f>
        <v/>
      </c>
      <c r="R437" t="str">
        <f t="shared" si="54"/>
        <v/>
      </c>
      <c r="S437" t="str">
        <f t="shared" si="55"/>
        <v/>
      </c>
      <c r="T437" t="str">
        <f t="shared" si="56"/>
        <v/>
      </c>
      <c r="U437" t="str">
        <f t="shared" si="57"/>
        <v/>
      </c>
      <c r="AE437" t="s">
        <v>1227</v>
      </c>
      <c r="AF437" t="s">
        <v>1228</v>
      </c>
      <c r="AG437" t="str">
        <f t="shared" si="58"/>
        <v>A679075</v>
      </c>
      <c r="AH437" t="str">
        <f>IFERROR(VLOOKUP(AG437,[1]AKT!$E$4:$G$350,3,FALSE),"")</f>
        <v>0942</v>
      </c>
    </row>
    <row r="438" spans="1:34">
      <c r="A438" s="130"/>
      <c r="B438" s="117" t="str">
        <f t="shared" si="49"/>
        <v/>
      </c>
      <c r="C438" s="130"/>
      <c r="D438" s="117" t="str">
        <f t="shared" si="50"/>
        <v/>
      </c>
      <c r="E438" s="119"/>
      <c r="F438" s="117" t="str">
        <f t="shared" si="51"/>
        <v/>
      </c>
      <c r="G438" s="117" t="str">
        <f t="shared" si="52"/>
        <v/>
      </c>
      <c r="H438" s="120"/>
      <c r="I438" s="120">
        <v>0</v>
      </c>
      <c r="J438" s="120">
        <f t="shared" si="53"/>
        <v>0</v>
      </c>
      <c r="K438" s="118"/>
      <c r="L438" s="121"/>
      <c r="M438" s="121"/>
      <c r="N438" s="118"/>
      <c r="O438" s="122"/>
      <c r="P438" s="123"/>
      <c r="Q438" t="str">
        <f>IF(C438="","",'[1]OPĆI DIO'!#REF!)</f>
        <v/>
      </c>
      <c r="R438" t="str">
        <f t="shared" si="54"/>
        <v/>
      </c>
      <c r="S438" t="str">
        <f t="shared" si="55"/>
        <v/>
      </c>
      <c r="T438" t="str">
        <f t="shared" si="56"/>
        <v/>
      </c>
      <c r="U438" t="str">
        <f t="shared" si="57"/>
        <v/>
      </c>
      <c r="AE438" t="s">
        <v>1229</v>
      </c>
      <c r="AF438" t="s">
        <v>1230</v>
      </c>
      <c r="AG438" t="str">
        <f t="shared" si="58"/>
        <v>A679075</v>
      </c>
      <c r="AH438" t="str">
        <f>IFERROR(VLOOKUP(AG438,[1]AKT!$E$4:$G$350,3,FALSE),"")</f>
        <v>0942</v>
      </c>
    </row>
    <row r="439" spans="1:34">
      <c r="A439" s="130"/>
      <c r="B439" s="117" t="str">
        <f t="shared" si="49"/>
        <v/>
      </c>
      <c r="C439" s="130"/>
      <c r="D439" s="117" t="str">
        <f t="shared" si="50"/>
        <v/>
      </c>
      <c r="E439" s="119"/>
      <c r="F439" s="117" t="str">
        <f t="shared" si="51"/>
        <v/>
      </c>
      <c r="G439" s="117" t="str">
        <f t="shared" si="52"/>
        <v/>
      </c>
      <c r="H439" s="120"/>
      <c r="I439" s="120">
        <v>0</v>
      </c>
      <c r="J439" s="120">
        <f t="shared" si="53"/>
        <v>0</v>
      </c>
      <c r="K439" s="118"/>
      <c r="L439" s="121"/>
      <c r="M439" s="121"/>
      <c r="N439" s="118"/>
      <c r="O439" s="122"/>
      <c r="P439" s="123"/>
      <c r="Q439" t="str">
        <f>IF(C439="","",'[1]OPĆI DIO'!#REF!)</f>
        <v/>
      </c>
      <c r="R439" t="str">
        <f t="shared" si="54"/>
        <v/>
      </c>
      <c r="S439" t="str">
        <f t="shared" si="55"/>
        <v/>
      </c>
      <c r="T439" t="str">
        <f t="shared" si="56"/>
        <v/>
      </c>
      <c r="U439" t="str">
        <f t="shared" si="57"/>
        <v/>
      </c>
      <c r="AE439" t="s">
        <v>1231</v>
      </c>
      <c r="AF439" t="s">
        <v>1232</v>
      </c>
      <c r="AG439" t="str">
        <f t="shared" si="58"/>
        <v>A679075</v>
      </c>
      <c r="AH439" t="str">
        <f>IFERROR(VLOOKUP(AG439,[1]AKT!$E$4:$G$350,3,FALSE),"")</f>
        <v>0942</v>
      </c>
    </row>
    <row r="440" spans="1:34">
      <c r="A440" s="130"/>
      <c r="B440" s="117" t="str">
        <f t="shared" si="49"/>
        <v/>
      </c>
      <c r="C440" s="130"/>
      <c r="D440" s="117" t="str">
        <f t="shared" si="50"/>
        <v/>
      </c>
      <c r="E440" s="119"/>
      <c r="F440" s="117" t="str">
        <f t="shared" si="51"/>
        <v/>
      </c>
      <c r="G440" s="117" t="str">
        <f t="shared" si="52"/>
        <v/>
      </c>
      <c r="H440" s="120"/>
      <c r="I440" s="120">
        <v>0</v>
      </c>
      <c r="J440" s="120">
        <f t="shared" si="53"/>
        <v>0</v>
      </c>
      <c r="K440" s="118"/>
      <c r="L440" s="121"/>
      <c r="M440" s="121"/>
      <c r="N440" s="118"/>
      <c r="O440" s="122"/>
      <c r="P440" s="123"/>
      <c r="Q440" t="str">
        <f>IF(C440="","",'[1]OPĆI DIO'!#REF!)</f>
        <v/>
      </c>
      <c r="R440" t="str">
        <f t="shared" si="54"/>
        <v/>
      </c>
      <c r="S440" t="str">
        <f t="shared" si="55"/>
        <v/>
      </c>
      <c r="T440" t="str">
        <f t="shared" si="56"/>
        <v/>
      </c>
      <c r="U440" t="str">
        <f t="shared" si="57"/>
        <v/>
      </c>
      <c r="AE440" t="s">
        <v>1233</v>
      </c>
      <c r="AF440" t="s">
        <v>1234</v>
      </c>
      <c r="AG440" t="str">
        <f t="shared" si="58"/>
        <v>A679075</v>
      </c>
      <c r="AH440" t="str">
        <f>IFERROR(VLOOKUP(AG440,[1]AKT!$E$4:$G$350,3,FALSE),"")</f>
        <v>0942</v>
      </c>
    </row>
    <row r="441" spans="1:34">
      <c r="A441" s="130"/>
      <c r="B441" s="117" t="str">
        <f t="shared" si="49"/>
        <v/>
      </c>
      <c r="C441" s="130"/>
      <c r="D441" s="117" t="str">
        <f t="shared" si="50"/>
        <v/>
      </c>
      <c r="E441" s="119"/>
      <c r="F441" s="117" t="str">
        <f t="shared" si="51"/>
        <v/>
      </c>
      <c r="G441" s="117" t="str">
        <f t="shared" si="52"/>
        <v/>
      </c>
      <c r="H441" s="120"/>
      <c r="I441" s="120">
        <v>0</v>
      </c>
      <c r="J441" s="120">
        <f t="shared" si="53"/>
        <v>0</v>
      </c>
      <c r="K441" s="118"/>
      <c r="L441" s="121"/>
      <c r="M441" s="121"/>
      <c r="N441" s="118"/>
      <c r="O441" s="122"/>
      <c r="P441" s="123"/>
      <c r="Q441" t="str">
        <f>IF(C441="","",'[1]OPĆI DIO'!#REF!)</f>
        <v/>
      </c>
      <c r="R441" t="str">
        <f t="shared" si="54"/>
        <v/>
      </c>
      <c r="S441" t="str">
        <f t="shared" si="55"/>
        <v/>
      </c>
      <c r="T441" t="str">
        <f t="shared" si="56"/>
        <v/>
      </c>
      <c r="U441" t="str">
        <f t="shared" si="57"/>
        <v/>
      </c>
      <c r="AE441" t="s">
        <v>1235</v>
      </c>
      <c r="AF441" t="s">
        <v>1236</v>
      </c>
      <c r="AG441" t="str">
        <f t="shared" si="58"/>
        <v>A679075</v>
      </c>
      <c r="AH441" t="str">
        <f>IFERROR(VLOOKUP(AG441,[1]AKT!$E$4:$G$350,3,FALSE),"")</f>
        <v>0942</v>
      </c>
    </row>
    <row r="442" spans="1:34">
      <c r="A442" s="130"/>
      <c r="B442" s="117" t="str">
        <f t="shared" si="49"/>
        <v/>
      </c>
      <c r="C442" s="130"/>
      <c r="D442" s="117" t="str">
        <f t="shared" si="50"/>
        <v/>
      </c>
      <c r="E442" s="119"/>
      <c r="F442" s="117" t="str">
        <f t="shared" si="51"/>
        <v/>
      </c>
      <c r="G442" s="117" t="str">
        <f t="shared" si="52"/>
        <v/>
      </c>
      <c r="H442" s="120"/>
      <c r="I442" s="120">
        <v>0</v>
      </c>
      <c r="J442" s="120">
        <f t="shared" si="53"/>
        <v>0</v>
      </c>
      <c r="K442" s="118"/>
      <c r="L442" s="121"/>
      <c r="M442" s="121"/>
      <c r="N442" s="118"/>
      <c r="O442" s="122"/>
      <c r="P442" s="123"/>
      <c r="Q442" t="str">
        <f>IF(C442="","",'[1]OPĆI DIO'!#REF!)</f>
        <v/>
      </c>
      <c r="R442" t="str">
        <f t="shared" si="54"/>
        <v/>
      </c>
      <c r="S442" t="str">
        <f t="shared" si="55"/>
        <v/>
      </c>
      <c r="T442" t="str">
        <f t="shared" si="56"/>
        <v/>
      </c>
      <c r="U442" t="str">
        <f t="shared" si="57"/>
        <v/>
      </c>
      <c r="AE442" t="s">
        <v>1237</v>
      </c>
      <c r="AF442" t="s">
        <v>1238</v>
      </c>
      <c r="AG442" t="str">
        <f t="shared" si="58"/>
        <v>A679075</v>
      </c>
      <c r="AH442" t="str">
        <f>IFERROR(VLOOKUP(AG442,[1]AKT!$E$4:$G$350,3,FALSE),"")</f>
        <v>0942</v>
      </c>
    </row>
    <row r="443" spans="1:34">
      <c r="A443" s="130"/>
      <c r="B443" s="117" t="str">
        <f t="shared" si="49"/>
        <v/>
      </c>
      <c r="C443" s="130"/>
      <c r="D443" s="117" t="str">
        <f t="shared" si="50"/>
        <v/>
      </c>
      <c r="E443" s="119"/>
      <c r="F443" s="117" t="str">
        <f t="shared" si="51"/>
        <v/>
      </c>
      <c r="G443" s="117" t="str">
        <f t="shared" si="52"/>
        <v/>
      </c>
      <c r="H443" s="120"/>
      <c r="I443" s="120">
        <v>0</v>
      </c>
      <c r="J443" s="120">
        <f t="shared" si="53"/>
        <v>0</v>
      </c>
      <c r="K443" s="118"/>
      <c r="L443" s="121"/>
      <c r="M443" s="121"/>
      <c r="N443" s="118"/>
      <c r="O443" s="122"/>
      <c r="P443" s="123"/>
      <c r="Q443" t="str">
        <f>IF(C443="","",'[1]OPĆI DIO'!#REF!)</f>
        <v/>
      </c>
      <c r="R443" t="str">
        <f t="shared" si="54"/>
        <v/>
      </c>
      <c r="S443" t="str">
        <f t="shared" si="55"/>
        <v/>
      </c>
      <c r="T443" t="str">
        <f t="shared" si="56"/>
        <v/>
      </c>
      <c r="U443" t="str">
        <f t="shared" si="57"/>
        <v/>
      </c>
      <c r="AE443" t="s">
        <v>1239</v>
      </c>
      <c r="AF443" t="s">
        <v>1240</v>
      </c>
      <c r="AG443" t="str">
        <f t="shared" si="58"/>
        <v>A679075</v>
      </c>
      <c r="AH443" t="str">
        <f>IFERROR(VLOOKUP(AG443,[1]AKT!$E$4:$G$350,3,FALSE),"")</f>
        <v>0942</v>
      </c>
    </row>
    <row r="444" spans="1:34">
      <c r="A444" s="130"/>
      <c r="B444" s="117" t="str">
        <f t="shared" si="49"/>
        <v/>
      </c>
      <c r="C444" s="130"/>
      <c r="D444" s="117" t="str">
        <f t="shared" si="50"/>
        <v/>
      </c>
      <c r="E444" s="119"/>
      <c r="F444" s="117" t="str">
        <f t="shared" si="51"/>
        <v/>
      </c>
      <c r="G444" s="117" t="str">
        <f t="shared" si="52"/>
        <v/>
      </c>
      <c r="H444" s="120"/>
      <c r="I444" s="120">
        <v>0</v>
      </c>
      <c r="J444" s="120">
        <f t="shared" si="53"/>
        <v>0</v>
      </c>
      <c r="K444" s="118"/>
      <c r="L444" s="121"/>
      <c r="M444" s="121"/>
      <c r="N444" s="118"/>
      <c r="O444" s="122"/>
      <c r="P444" s="123"/>
      <c r="Q444" t="str">
        <f>IF(C444="","",'[1]OPĆI DIO'!#REF!)</f>
        <v/>
      </c>
      <c r="R444" t="str">
        <f t="shared" si="54"/>
        <v/>
      </c>
      <c r="S444" t="str">
        <f t="shared" si="55"/>
        <v/>
      </c>
      <c r="T444" t="str">
        <f t="shared" si="56"/>
        <v/>
      </c>
      <c r="U444" t="str">
        <f t="shared" si="57"/>
        <v/>
      </c>
      <c r="AE444" t="s">
        <v>1241</v>
      </c>
      <c r="AF444" t="s">
        <v>1242</v>
      </c>
      <c r="AG444" t="str">
        <f t="shared" si="58"/>
        <v>A679075</v>
      </c>
      <c r="AH444" t="str">
        <f>IFERROR(VLOOKUP(AG444,[1]AKT!$E$4:$G$350,3,FALSE),"")</f>
        <v>0942</v>
      </c>
    </row>
    <row r="445" spans="1:34">
      <c r="A445" s="130"/>
      <c r="B445" s="117" t="str">
        <f t="shared" si="49"/>
        <v/>
      </c>
      <c r="C445" s="130"/>
      <c r="D445" s="117" t="str">
        <f t="shared" si="50"/>
        <v/>
      </c>
      <c r="E445" s="119"/>
      <c r="F445" s="117" t="str">
        <f t="shared" si="51"/>
        <v/>
      </c>
      <c r="G445" s="117" t="str">
        <f t="shared" si="52"/>
        <v/>
      </c>
      <c r="H445" s="120"/>
      <c r="I445" s="120">
        <v>0</v>
      </c>
      <c r="J445" s="120">
        <f t="shared" si="53"/>
        <v>0</v>
      </c>
      <c r="K445" s="118"/>
      <c r="L445" s="121"/>
      <c r="M445" s="121"/>
      <c r="N445" s="118"/>
      <c r="O445" s="122"/>
      <c r="P445" s="123"/>
      <c r="Q445" t="str">
        <f>IF(C445="","",'[1]OPĆI DIO'!#REF!)</f>
        <v/>
      </c>
      <c r="R445" t="str">
        <f t="shared" si="54"/>
        <v/>
      </c>
      <c r="S445" t="str">
        <f t="shared" si="55"/>
        <v/>
      </c>
      <c r="T445" t="str">
        <f t="shared" si="56"/>
        <v/>
      </c>
      <c r="U445" t="str">
        <f t="shared" si="57"/>
        <v/>
      </c>
      <c r="AE445" t="s">
        <v>1243</v>
      </c>
      <c r="AF445" t="s">
        <v>1244</v>
      </c>
      <c r="AG445" t="str">
        <f t="shared" si="58"/>
        <v>A679075</v>
      </c>
      <c r="AH445" t="str">
        <f>IFERROR(VLOOKUP(AG445,[1]AKT!$E$4:$G$350,3,FALSE),"")</f>
        <v>0942</v>
      </c>
    </row>
    <row r="446" spans="1:34">
      <c r="A446" s="130"/>
      <c r="B446" s="117" t="str">
        <f t="shared" si="49"/>
        <v/>
      </c>
      <c r="C446" s="130"/>
      <c r="D446" s="117" t="str">
        <f t="shared" si="50"/>
        <v/>
      </c>
      <c r="E446" s="119"/>
      <c r="F446" s="117" t="str">
        <f t="shared" si="51"/>
        <v/>
      </c>
      <c r="G446" s="117" t="str">
        <f t="shared" si="52"/>
        <v/>
      </c>
      <c r="H446" s="120"/>
      <c r="I446" s="120">
        <v>0</v>
      </c>
      <c r="J446" s="120">
        <f t="shared" si="53"/>
        <v>0</v>
      </c>
      <c r="K446" s="118"/>
      <c r="L446" s="121"/>
      <c r="M446" s="121"/>
      <c r="N446" s="118"/>
      <c r="O446" s="122"/>
      <c r="P446" s="123"/>
      <c r="Q446" t="str">
        <f>IF(C446="","",'[1]OPĆI DIO'!#REF!)</f>
        <v/>
      </c>
      <c r="R446" t="str">
        <f t="shared" si="54"/>
        <v/>
      </c>
      <c r="S446" t="str">
        <f t="shared" si="55"/>
        <v/>
      </c>
      <c r="T446" t="str">
        <f t="shared" si="56"/>
        <v/>
      </c>
      <c r="U446" t="str">
        <f t="shared" si="57"/>
        <v/>
      </c>
      <c r="AE446" t="s">
        <v>1245</v>
      </c>
      <c r="AF446" t="s">
        <v>1246</v>
      </c>
      <c r="AG446" t="str">
        <f t="shared" si="58"/>
        <v>A679075</v>
      </c>
      <c r="AH446" t="str">
        <f>IFERROR(VLOOKUP(AG446,[1]AKT!$E$4:$G$350,3,FALSE),"")</f>
        <v>0942</v>
      </c>
    </row>
    <row r="447" spans="1:34">
      <c r="A447" s="130"/>
      <c r="B447" s="117" t="str">
        <f t="shared" si="49"/>
        <v/>
      </c>
      <c r="C447" s="130"/>
      <c r="D447" s="117" t="str">
        <f t="shared" si="50"/>
        <v/>
      </c>
      <c r="E447" s="119"/>
      <c r="F447" s="117" t="str">
        <f t="shared" si="51"/>
        <v/>
      </c>
      <c r="G447" s="117" t="str">
        <f t="shared" si="52"/>
        <v/>
      </c>
      <c r="H447" s="120"/>
      <c r="I447" s="120">
        <v>0</v>
      </c>
      <c r="J447" s="120">
        <f t="shared" si="53"/>
        <v>0</v>
      </c>
      <c r="K447" s="118"/>
      <c r="L447" s="121"/>
      <c r="M447" s="121"/>
      <c r="N447" s="118"/>
      <c r="O447" s="122"/>
      <c r="P447" s="123"/>
      <c r="Q447" t="str">
        <f>IF(C447="","",'[1]OPĆI DIO'!#REF!)</f>
        <v/>
      </c>
      <c r="R447" t="str">
        <f t="shared" si="54"/>
        <v/>
      </c>
      <c r="S447" t="str">
        <f t="shared" si="55"/>
        <v/>
      </c>
      <c r="T447" t="str">
        <f t="shared" si="56"/>
        <v/>
      </c>
      <c r="U447" t="str">
        <f t="shared" si="57"/>
        <v/>
      </c>
      <c r="AE447" t="s">
        <v>1247</v>
      </c>
      <c r="AF447" t="s">
        <v>1248</v>
      </c>
      <c r="AG447" t="str">
        <f t="shared" si="58"/>
        <v>A679075</v>
      </c>
      <c r="AH447" t="str">
        <f>IFERROR(VLOOKUP(AG447,[1]AKT!$E$4:$G$350,3,FALSE),"")</f>
        <v>0942</v>
      </c>
    </row>
    <row r="448" spans="1:34">
      <c r="A448" s="130"/>
      <c r="B448" s="117" t="str">
        <f t="shared" si="49"/>
        <v/>
      </c>
      <c r="C448" s="130"/>
      <c r="D448" s="117" t="str">
        <f t="shared" si="50"/>
        <v/>
      </c>
      <c r="E448" s="119"/>
      <c r="F448" s="117" t="str">
        <f t="shared" si="51"/>
        <v/>
      </c>
      <c r="G448" s="117" t="str">
        <f t="shared" si="52"/>
        <v/>
      </c>
      <c r="H448" s="120"/>
      <c r="I448" s="120">
        <v>0</v>
      </c>
      <c r="J448" s="120">
        <f t="shared" si="53"/>
        <v>0</v>
      </c>
      <c r="K448" s="118"/>
      <c r="L448" s="121"/>
      <c r="M448" s="121"/>
      <c r="N448" s="118"/>
      <c r="O448" s="122"/>
      <c r="P448" s="123"/>
      <c r="Q448" t="str">
        <f>IF(C448="","",'[1]OPĆI DIO'!#REF!)</f>
        <v/>
      </c>
      <c r="R448" t="str">
        <f t="shared" si="54"/>
        <v/>
      </c>
      <c r="S448" t="str">
        <f t="shared" si="55"/>
        <v/>
      </c>
      <c r="T448" t="str">
        <f t="shared" si="56"/>
        <v/>
      </c>
      <c r="U448" t="str">
        <f t="shared" si="57"/>
        <v/>
      </c>
      <c r="AE448" t="s">
        <v>1249</v>
      </c>
      <c r="AF448" t="s">
        <v>1250</v>
      </c>
      <c r="AG448" t="str">
        <f t="shared" si="58"/>
        <v>A679075</v>
      </c>
      <c r="AH448" t="str">
        <f>IFERROR(VLOOKUP(AG448,[1]AKT!$E$4:$G$350,3,FALSE),"")</f>
        <v>0942</v>
      </c>
    </row>
    <row r="449" spans="1:34">
      <c r="A449" s="130"/>
      <c r="B449" s="117" t="str">
        <f t="shared" si="49"/>
        <v/>
      </c>
      <c r="C449" s="130"/>
      <c r="D449" s="117" t="str">
        <f t="shared" si="50"/>
        <v/>
      </c>
      <c r="E449" s="119"/>
      <c r="F449" s="117" t="str">
        <f t="shared" si="51"/>
        <v/>
      </c>
      <c r="G449" s="117" t="str">
        <f t="shared" si="52"/>
        <v/>
      </c>
      <c r="H449" s="120"/>
      <c r="I449" s="120">
        <v>0</v>
      </c>
      <c r="J449" s="120">
        <f t="shared" si="53"/>
        <v>0</v>
      </c>
      <c r="K449" s="118"/>
      <c r="L449" s="121"/>
      <c r="M449" s="121"/>
      <c r="N449" s="118"/>
      <c r="O449" s="122"/>
      <c r="P449" s="123"/>
      <c r="Q449" t="str">
        <f>IF(C449="","",'[1]OPĆI DIO'!#REF!)</f>
        <v/>
      </c>
      <c r="R449" t="str">
        <f t="shared" si="54"/>
        <v/>
      </c>
      <c r="S449" t="str">
        <f t="shared" si="55"/>
        <v/>
      </c>
      <c r="T449" t="str">
        <f t="shared" si="56"/>
        <v/>
      </c>
      <c r="U449" t="str">
        <f t="shared" si="57"/>
        <v/>
      </c>
      <c r="AE449" t="s">
        <v>1251</v>
      </c>
      <c r="AF449" t="s">
        <v>1252</v>
      </c>
      <c r="AG449" t="str">
        <f t="shared" si="58"/>
        <v>A679075</v>
      </c>
      <c r="AH449" t="str">
        <f>IFERROR(VLOOKUP(AG449,[1]AKT!$E$4:$G$350,3,FALSE),"")</f>
        <v>0942</v>
      </c>
    </row>
    <row r="450" spans="1:34">
      <c r="A450" s="130"/>
      <c r="B450" s="117" t="str">
        <f t="shared" si="49"/>
        <v/>
      </c>
      <c r="C450" s="130"/>
      <c r="D450" s="117" t="str">
        <f t="shared" si="50"/>
        <v/>
      </c>
      <c r="E450" s="119"/>
      <c r="F450" s="117" t="str">
        <f t="shared" si="51"/>
        <v/>
      </c>
      <c r="G450" s="117" t="str">
        <f t="shared" si="52"/>
        <v/>
      </c>
      <c r="H450" s="120"/>
      <c r="I450" s="120">
        <v>0</v>
      </c>
      <c r="J450" s="120">
        <f t="shared" si="53"/>
        <v>0</v>
      </c>
      <c r="K450" s="118"/>
      <c r="L450" s="121"/>
      <c r="M450" s="121"/>
      <c r="N450" s="118"/>
      <c r="O450" s="122"/>
      <c r="P450" s="123"/>
      <c r="Q450" t="str">
        <f>IF(C450="","",'[1]OPĆI DIO'!#REF!)</f>
        <v/>
      </c>
      <c r="R450" t="str">
        <f t="shared" si="54"/>
        <v/>
      </c>
      <c r="S450" t="str">
        <f t="shared" si="55"/>
        <v/>
      </c>
      <c r="T450" t="str">
        <f t="shared" si="56"/>
        <v/>
      </c>
      <c r="U450" t="str">
        <f t="shared" si="57"/>
        <v/>
      </c>
      <c r="AE450" t="s">
        <v>1253</v>
      </c>
      <c r="AF450" t="s">
        <v>1254</v>
      </c>
      <c r="AG450" t="str">
        <f t="shared" si="58"/>
        <v>A679075</v>
      </c>
      <c r="AH450" t="str">
        <f>IFERROR(VLOOKUP(AG450,[1]AKT!$E$4:$G$350,3,FALSE),"")</f>
        <v>0942</v>
      </c>
    </row>
    <row r="451" spans="1:34">
      <c r="A451" s="130"/>
      <c r="B451" s="117" t="str">
        <f t="shared" ref="B451:B500" si="59">IFERROR(VLOOKUP(A451,$V$6:$W$22,2,FALSE),"")</f>
        <v/>
      </c>
      <c r="C451" s="130"/>
      <c r="D451" s="117" t="str">
        <f t="shared" ref="D451:D500" si="60">IFERROR(VLOOKUP(C451,$Y$5:$AA$128,2,FALSE),"")</f>
        <v/>
      </c>
      <c r="E451" s="119"/>
      <c r="F451" s="117" t="str">
        <f t="shared" ref="F451:F500" si="61">IFERROR(VLOOKUP(E451,$AE$6:$AF$1762,2,FALSE),"")</f>
        <v/>
      </c>
      <c r="G451" s="117" t="str">
        <f t="shared" ref="G451:G500" si="62">IFERROR(VLOOKUP(E451,$AE$6:$AH$1762,4,FALSE),"")</f>
        <v/>
      </c>
      <c r="H451" s="120"/>
      <c r="I451" s="120">
        <v>0</v>
      </c>
      <c r="J451" s="120">
        <f t="shared" si="53"/>
        <v>0</v>
      </c>
      <c r="K451" s="118"/>
      <c r="L451" s="121"/>
      <c r="M451" s="121"/>
      <c r="N451" s="118"/>
      <c r="O451" s="122"/>
      <c r="P451" s="123"/>
      <c r="Q451" t="str">
        <f>IF(C451="","",'[1]OPĆI DIO'!#REF!)</f>
        <v/>
      </c>
      <c r="R451" t="str">
        <f t="shared" si="54"/>
        <v/>
      </c>
      <c r="S451" t="str">
        <f t="shared" si="55"/>
        <v/>
      </c>
      <c r="T451" t="str">
        <f t="shared" si="56"/>
        <v/>
      </c>
      <c r="U451" t="str">
        <f t="shared" si="57"/>
        <v/>
      </c>
      <c r="AE451" t="s">
        <v>1255</v>
      </c>
      <c r="AF451" t="s">
        <v>1256</v>
      </c>
      <c r="AG451" t="str">
        <f t="shared" si="58"/>
        <v>A679075</v>
      </c>
      <c r="AH451" t="str">
        <f>IFERROR(VLOOKUP(AG451,[1]AKT!$E$4:$G$350,3,FALSE),"")</f>
        <v>0942</v>
      </c>
    </row>
    <row r="452" spans="1:34">
      <c r="A452" s="130"/>
      <c r="B452" s="117" t="str">
        <f t="shared" si="59"/>
        <v/>
      </c>
      <c r="C452" s="130"/>
      <c r="D452" s="117" t="str">
        <f t="shared" si="60"/>
        <v/>
      </c>
      <c r="E452" s="119"/>
      <c r="F452" s="117" t="str">
        <f t="shared" si="61"/>
        <v/>
      </c>
      <c r="G452" s="117" t="str">
        <f t="shared" si="62"/>
        <v/>
      </c>
      <c r="H452" s="120"/>
      <c r="I452" s="120">
        <v>0</v>
      </c>
      <c r="J452" s="120">
        <f t="shared" ref="J452:J500" si="63">+H452+I452</f>
        <v>0</v>
      </c>
      <c r="K452" s="118"/>
      <c r="L452" s="121"/>
      <c r="M452" s="121"/>
      <c r="N452" s="118"/>
      <c r="O452" s="122"/>
      <c r="P452" s="123"/>
      <c r="Q452" t="str">
        <f>IF(C452="","",'[1]OPĆI DIO'!#REF!)</f>
        <v/>
      </c>
      <c r="R452" t="str">
        <f t="shared" ref="R452:R500" si="64">LEFT(C452,3)</f>
        <v/>
      </c>
      <c r="S452" t="str">
        <f t="shared" ref="S452:S500" si="65">LEFT(C452,2)</f>
        <v/>
      </c>
      <c r="T452" t="str">
        <f t="shared" ref="T452:T500" si="66">IF(U452="5",0,MID(G452,2,2))</f>
        <v/>
      </c>
      <c r="U452" t="str">
        <f t="shared" ref="U452:U500" si="67">LEFT(C452,1)</f>
        <v/>
      </c>
      <c r="AE452" t="s">
        <v>1257</v>
      </c>
      <c r="AF452" t="s">
        <v>1250</v>
      </c>
      <c r="AG452" t="str">
        <f t="shared" si="58"/>
        <v>A679075</v>
      </c>
      <c r="AH452" t="str">
        <f>IFERROR(VLOOKUP(AG452,[1]AKT!$E$4:$G$350,3,FALSE),"")</f>
        <v>0942</v>
      </c>
    </row>
    <row r="453" spans="1:34">
      <c r="A453" s="130"/>
      <c r="B453" s="117" t="str">
        <f t="shared" si="59"/>
        <v/>
      </c>
      <c r="C453" s="130"/>
      <c r="D453" s="117" t="str">
        <f t="shared" si="60"/>
        <v/>
      </c>
      <c r="E453" s="119"/>
      <c r="F453" s="117" t="str">
        <f t="shared" si="61"/>
        <v/>
      </c>
      <c r="G453" s="117" t="str">
        <f t="shared" si="62"/>
        <v/>
      </c>
      <c r="H453" s="120"/>
      <c r="I453" s="120">
        <v>0</v>
      </c>
      <c r="J453" s="120">
        <f t="shared" si="63"/>
        <v>0</v>
      </c>
      <c r="K453" s="118"/>
      <c r="L453" s="121"/>
      <c r="M453" s="121"/>
      <c r="N453" s="118"/>
      <c r="O453" s="122"/>
      <c r="P453" s="123"/>
      <c r="Q453" t="str">
        <f>IF(C453="","",'[1]OPĆI DIO'!#REF!)</f>
        <v/>
      </c>
      <c r="R453" t="str">
        <f t="shared" si="64"/>
        <v/>
      </c>
      <c r="S453" t="str">
        <f t="shared" si="65"/>
        <v/>
      </c>
      <c r="T453" t="str">
        <f t="shared" si="66"/>
        <v/>
      </c>
      <c r="U453" t="str">
        <f t="shared" si="67"/>
        <v/>
      </c>
      <c r="AE453" t="s">
        <v>1258</v>
      </c>
      <c r="AF453" t="s">
        <v>1252</v>
      </c>
      <c r="AG453" t="str">
        <f t="shared" si="58"/>
        <v>A679075</v>
      </c>
      <c r="AH453" t="str">
        <f>IFERROR(VLOOKUP(AG453,[1]AKT!$E$4:$G$350,3,FALSE),"")</f>
        <v>0942</v>
      </c>
    </row>
    <row r="454" spans="1:34">
      <c r="A454" s="130"/>
      <c r="B454" s="117" t="str">
        <f t="shared" si="59"/>
        <v/>
      </c>
      <c r="C454" s="130"/>
      <c r="D454" s="117" t="str">
        <f t="shared" si="60"/>
        <v/>
      </c>
      <c r="E454" s="119"/>
      <c r="F454" s="117" t="str">
        <f t="shared" si="61"/>
        <v/>
      </c>
      <c r="G454" s="117" t="str">
        <f t="shared" si="62"/>
        <v/>
      </c>
      <c r="H454" s="120"/>
      <c r="I454" s="120">
        <v>0</v>
      </c>
      <c r="J454" s="120">
        <f t="shared" si="63"/>
        <v>0</v>
      </c>
      <c r="K454" s="118"/>
      <c r="L454" s="121"/>
      <c r="M454" s="121"/>
      <c r="N454" s="118"/>
      <c r="O454" s="122"/>
      <c r="P454" s="123"/>
      <c r="Q454" t="str">
        <f>IF(C454="","",'[1]OPĆI DIO'!#REF!)</f>
        <v/>
      </c>
      <c r="R454" t="str">
        <f t="shared" si="64"/>
        <v/>
      </c>
      <c r="S454" t="str">
        <f t="shared" si="65"/>
        <v/>
      </c>
      <c r="T454" t="str">
        <f t="shared" si="66"/>
        <v/>
      </c>
      <c r="U454" t="str">
        <f t="shared" si="67"/>
        <v/>
      </c>
      <c r="AE454" t="s">
        <v>1259</v>
      </c>
      <c r="AF454" t="s">
        <v>1260</v>
      </c>
      <c r="AG454" t="str">
        <f t="shared" si="58"/>
        <v>A679075</v>
      </c>
      <c r="AH454" t="str">
        <f>IFERROR(VLOOKUP(AG454,[1]AKT!$E$4:$G$350,3,FALSE),"")</f>
        <v>0942</v>
      </c>
    </row>
    <row r="455" spans="1:34">
      <c r="A455" s="130"/>
      <c r="B455" s="117" t="str">
        <f t="shared" si="59"/>
        <v/>
      </c>
      <c r="C455" s="130"/>
      <c r="D455" s="117" t="str">
        <f t="shared" si="60"/>
        <v/>
      </c>
      <c r="E455" s="119"/>
      <c r="F455" s="117" t="str">
        <f t="shared" si="61"/>
        <v/>
      </c>
      <c r="G455" s="117" t="str">
        <f t="shared" si="62"/>
        <v/>
      </c>
      <c r="H455" s="120"/>
      <c r="I455" s="120">
        <v>0</v>
      </c>
      <c r="J455" s="120">
        <f t="shared" si="63"/>
        <v>0</v>
      </c>
      <c r="K455" s="118"/>
      <c r="L455" s="121"/>
      <c r="M455" s="121"/>
      <c r="N455" s="118"/>
      <c r="O455" s="122"/>
      <c r="P455" s="123"/>
      <c r="Q455" t="str">
        <f>IF(C455="","",'[1]OPĆI DIO'!#REF!)</f>
        <v/>
      </c>
      <c r="R455" t="str">
        <f t="shared" si="64"/>
        <v/>
      </c>
      <c r="S455" t="str">
        <f t="shared" si="65"/>
        <v/>
      </c>
      <c r="T455" t="str">
        <f t="shared" si="66"/>
        <v/>
      </c>
      <c r="U455" t="str">
        <f t="shared" si="67"/>
        <v/>
      </c>
      <c r="AE455" t="s">
        <v>1261</v>
      </c>
      <c r="AF455" t="s">
        <v>1262</v>
      </c>
      <c r="AG455" t="str">
        <f t="shared" si="58"/>
        <v>A679075</v>
      </c>
      <c r="AH455" t="str">
        <f>IFERROR(VLOOKUP(AG455,[1]AKT!$E$4:$G$350,3,FALSE),"")</f>
        <v>0942</v>
      </c>
    </row>
    <row r="456" spans="1:34">
      <c r="A456" s="130"/>
      <c r="B456" s="117" t="str">
        <f t="shared" si="59"/>
        <v/>
      </c>
      <c r="C456" s="130"/>
      <c r="D456" s="117" t="str">
        <f t="shared" si="60"/>
        <v/>
      </c>
      <c r="E456" s="119"/>
      <c r="F456" s="117" t="str">
        <f t="shared" si="61"/>
        <v/>
      </c>
      <c r="G456" s="117" t="str">
        <f t="shared" si="62"/>
        <v/>
      </c>
      <c r="H456" s="120"/>
      <c r="I456" s="120">
        <v>0</v>
      </c>
      <c r="J456" s="120">
        <f t="shared" si="63"/>
        <v>0</v>
      </c>
      <c r="K456" s="118"/>
      <c r="L456" s="121"/>
      <c r="M456" s="121"/>
      <c r="N456" s="118"/>
      <c r="O456" s="122"/>
      <c r="P456" s="123"/>
      <c r="Q456" t="str">
        <f>IF(C456="","",'[1]OPĆI DIO'!#REF!)</f>
        <v/>
      </c>
      <c r="R456" t="str">
        <f t="shared" si="64"/>
        <v/>
      </c>
      <c r="S456" t="str">
        <f t="shared" si="65"/>
        <v/>
      </c>
      <c r="T456" t="str">
        <f t="shared" si="66"/>
        <v/>
      </c>
      <c r="U456" t="str">
        <f t="shared" si="67"/>
        <v/>
      </c>
      <c r="AE456" t="s">
        <v>1263</v>
      </c>
      <c r="AF456" t="s">
        <v>1264</v>
      </c>
      <c r="AG456" t="str">
        <f t="shared" si="58"/>
        <v>A679075</v>
      </c>
      <c r="AH456" t="str">
        <f>IFERROR(VLOOKUP(AG456,[1]AKT!$E$4:$G$350,3,FALSE),"")</f>
        <v>0942</v>
      </c>
    </row>
    <row r="457" spans="1:34">
      <c r="A457" s="130"/>
      <c r="B457" s="117" t="str">
        <f t="shared" si="59"/>
        <v/>
      </c>
      <c r="C457" s="130"/>
      <c r="D457" s="117" t="str">
        <f t="shared" si="60"/>
        <v/>
      </c>
      <c r="E457" s="119"/>
      <c r="F457" s="117" t="str">
        <f t="shared" si="61"/>
        <v/>
      </c>
      <c r="G457" s="117" t="str">
        <f t="shared" si="62"/>
        <v/>
      </c>
      <c r="H457" s="120"/>
      <c r="I457" s="120">
        <v>0</v>
      </c>
      <c r="J457" s="120">
        <f t="shared" si="63"/>
        <v>0</v>
      </c>
      <c r="K457" s="118"/>
      <c r="L457" s="121"/>
      <c r="M457" s="121"/>
      <c r="N457" s="118"/>
      <c r="O457" s="122"/>
      <c r="P457" s="123"/>
      <c r="Q457" t="str">
        <f>IF(C457="","",'[1]OPĆI DIO'!#REF!)</f>
        <v/>
      </c>
      <c r="R457" t="str">
        <f t="shared" si="64"/>
        <v/>
      </c>
      <c r="S457" t="str">
        <f t="shared" si="65"/>
        <v/>
      </c>
      <c r="T457" t="str">
        <f t="shared" si="66"/>
        <v/>
      </c>
      <c r="U457" t="str">
        <f t="shared" si="67"/>
        <v/>
      </c>
      <c r="AE457" t="s">
        <v>1265</v>
      </c>
      <c r="AF457" t="s">
        <v>1266</v>
      </c>
      <c r="AG457" t="str">
        <f t="shared" ref="AG457:AG520" si="68">LEFT(AE457,7)</f>
        <v>A679075</v>
      </c>
      <c r="AH457" t="str">
        <f>IFERROR(VLOOKUP(AG457,[1]AKT!$E$4:$G$350,3,FALSE),"")</f>
        <v>0942</v>
      </c>
    </row>
    <row r="458" spans="1:34">
      <c r="A458" s="130"/>
      <c r="B458" s="117" t="str">
        <f t="shared" si="59"/>
        <v/>
      </c>
      <c r="C458" s="130"/>
      <c r="D458" s="117" t="str">
        <f t="shared" si="60"/>
        <v/>
      </c>
      <c r="E458" s="119"/>
      <c r="F458" s="117" t="str">
        <f t="shared" si="61"/>
        <v/>
      </c>
      <c r="G458" s="117" t="str">
        <f t="shared" si="62"/>
        <v/>
      </c>
      <c r="H458" s="120"/>
      <c r="I458" s="120">
        <v>0</v>
      </c>
      <c r="J458" s="120">
        <f t="shared" si="63"/>
        <v>0</v>
      </c>
      <c r="K458" s="118"/>
      <c r="L458" s="121"/>
      <c r="M458" s="121"/>
      <c r="N458" s="118"/>
      <c r="O458" s="122"/>
      <c r="P458" s="123"/>
      <c r="Q458" t="str">
        <f>IF(C458="","",'[1]OPĆI DIO'!#REF!)</f>
        <v/>
      </c>
      <c r="R458" t="str">
        <f t="shared" si="64"/>
        <v/>
      </c>
      <c r="S458" t="str">
        <f t="shared" si="65"/>
        <v/>
      </c>
      <c r="T458" t="str">
        <f t="shared" si="66"/>
        <v/>
      </c>
      <c r="U458" t="str">
        <f t="shared" si="67"/>
        <v/>
      </c>
      <c r="AE458" t="s">
        <v>1267</v>
      </c>
      <c r="AF458" t="s">
        <v>1268</v>
      </c>
      <c r="AG458" t="str">
        <f t="shared" si="68"/>
        <v>A679075</v>
      </c>
      <c r="AH458" t="str">
        <f>IFERROR(VLOOKUP(AG458,[1]AKT!$E$4:$G$350,3,FALSE),"")</f>
        <v>0942</v>
      </c>
    </row>
    <row r="459" spans="1:34">
      <c r="A459" s="130"/>
      <c r="B459" s="117" t="str">
        <f t="shared" si="59"/>
        <v/>
      </c>
      <c r="C459" s="130"/>
      <c r="D459" s="117" t="str">
        <f t="shared" si="60"/>
        <v/>
      </c>
      <c r="E459" s="119"/>
      <c r="F459" s="117" t="str">
        <f t="shared" si="61"/>
        <v/>
      </c>
      <c r="G459" s="117" t="str">
        <f t="shared" si="62"/>
        <v/>
      </c>
      <c r="H459" s="120"/>
      <c r="I459" s="120">
        <v>0</v>
      </c>
      <c r="J459" s="120">
        <f t="shared" si="63"/>
        <v>0</v>
      </c>
      <c r="K459" s="118"/>
      <c r="L459" s="121"/>
      <c r="M459" s="121"/>
      <c r="N459" s="118"/>
      <c r="O459" s="122"/>
      <c r="P459" s="123"/>
      <c r="Q459" t="str">
        <f>IF(C459="","",'[1]OPĆI DIO'!#REF!)</f>
        <v/>
      </c>
      <c r="R459" t="str">
        <f t="shared" si="64"/>
        <v/>
      </c>
      <c r="S459" t="str">
        <f t="shared" si="65"/>
        <v/>
      </c>
      <c r="T459" t="str">
        <f t="shared" si="66"/>
        <v/>
      </c>
      <c r="U459" t="str">
        <f t="shared" si="67"/>
        <v/>
      </c>
      <c r="AE459" t="s">
        <v>1269</v>
      </c>
      <c r="AF459" t="s">
        <v>1270</v>
      </c>
      <c r="AG459" t="str">
        <f t="shared" si="68"/>
        <v>A679075</v>
      </c>
      <c r="AH459" t="str">
        <f>IFERROR(VLOOKUP(AG459,[1]AKT!$E$4:$G$350,3,FALSE),"")</f>
        <v>0942</v>
      </c>
    </row>
    <row r="460" spans="1:34">
      <c r="A460" s="130"/>
      <c r="B460" s="117" t="str">
        <f t="shared" si="59"/>
        <v/>
      </c>
      <c r="C460" s="130"/>
      <c r="D460" s="117" t="str">
        <f t="shared" si="60"/>
        <v/>
      </c>
      <c r="E460" s="119"/>
      <c r="F460" s="117" t="str">
        <f t="shared" si="61"/>
        <v/>
      </c>
      <c r="G460" s="117" t="str">
        <f t="shared" si="62"/>
        <v/>
      </c>
      <c r="H460" s="120"/>
      <c r="I460" s="120">
        <v>0</v>
      </c>
      <c r="J460" s="120">
        <f t="shared" si="63"/>
        <v>0</v>
      </c>
      <c r="K460" s="118"/>
      <c r="L460" s="121"/>
      <c r="M460" s="121"/>
      <c r="N460" s="118"/>
      <c r="O460" s="122"/>
      <c r="P460" s="123"/>
      <c r="Q460" t="str">
        <f>IF(C460="","",'[1]OPĆI DIO'!#REF!)</f>
        <v/>
      </c>
      <c r="R460" t="str">
        <f t="shared" si="64"/>
        <v/>
      </c>
      <c r="S460" t="str">
        <f t="shared" si="65"/>
        <v/>
      </c>
      <c r="T460" t="str">
        <f t="shared" si="66"/>
        <v/>
      </c>
      <c r="U460" t="str">
        <f t="shared" si="67"/>
        <v/>
      </c>
      <c r="AE460" t="s">
        <v>1271</v>
      </c>
      <c r="AF460" t="s">
        <v>1272</v>
      </c>
      <c r="AG460" t="str">
        <f t="shared" si="68"/>
        <v>A679075</v>
      </c>
      <c r="AH460" t="str">
        <f>IFERROR(VLOOKUP(AG460,[1]AKT!$E$4:$G$350,3,FALSE),"")</f>
        <v>0942</v>
      </c>
    </row>
    <row r="461" spans="1:34">
      <c r="A461" s="130"/>
      <c r="B461" s="117" t="str">
        <f t="shared" si="59"/>
        <v/>
      </c>
      <c r="C461" s="130"/>
      <c r="D461" s="117" t="str">
        <f t="shared" si="60"/>
        <v/>
      </c>
      <c r="E461" s="119"/>
      <c r="F461" s="117" t="str">
        <f t="shared" si="61"/>
        <v/>
      </c>
      <c r="G461" s="117" t="str">
        <f t="shared" si="62"/>
        <v/>
      </c>
      <c r="H461" s="120"/>
      <c r="I461" s="120">
        <v>0</v>
      </c>
      <c r="J461" s="120">
        <f t="shared" si="63"/>
        <v>0</v>
      </c>
      <c r="K461" s="118"/>
      <c r="L461" s="121"/>
      <c r="M461" s="121"/>
      <c r="N461" s="118"/>
      <c r="O461" s="122"/>
      <c r="P461" s="123"/>
      <c r="Q461" t="str">
        <f>IF(C461="","",'[1]OPĆI DIO'!#REF!)</f>
        <v/>
      </c>
      <c r="R461" t="str">
        <f t="shared" si="64"/>
        <v/>
      </c>
      <c r="S461" t="str">
        <f t="shared" si="65"/>
        <v/>
      </c>
      <c r="T461" t="str">
        <f t="shared" si="66"/>
        <v/>
      </c>
      <c r="U461" t="str">
        <f t="shared" si="67"/>
        <v/>
      </c>
      <c r="AE461" t="s">
        <v>1273</v>
      </c>
      <c r="AF461" t="s">
        <v>1274</v>
      </c>
      <c r="AG461" t="str">
        <f t="shared" si="68"/>
        <v>A679075</v>
      </c>
      <c r="AH461" t="str">
        <f>IFERROR(VLOOKUP(AG461,[1]AKT!$E$4:$G$350,3,FALSE),"")</f>
        <v>0942</v>
      </c>
    </row>
    <row r="462" spans="1:34">
      <c r="A462" s="130"/>
      <c r="B462" s="117" t="str">
        <f t="shared" si="59"/>
        <v/>
      </c>
      <c r="C462" s="130"/>
      <c r="D462" s="117" t="str">
        <f t="shared" si="60"/>
        <v/>
      </c>
      <c r="E462" s="119"/>
      <c r="F462" s="117" t="str">
        <f t="shared" si="61"/>
        <v/>
      </c>
      <c r="G462" s="117" t="str">
        <f t="shared" si="62"/>
        <v/>
      </c>
      <c r="H462" s="120"/>
      <c r="I462" s="120">
        <v>0</v>
      </c>
      <c r="J462" s="120">
        <f t="shared" si="63"/>
        <v>0</v>
      </c>
      <c r="K462" s="118"/>
      <c r="L462" s="121"/>
      <c r="M462" s="121"/>
      <c r="N462" s="118"/>
      <c r="O462" s="122"/>
      <c r="P462" s="123"/>
      <c r="Q462" t="str">
        <f>IF(C462="","",'[1]OPĆI DIO'!#REF!)</f>
        <v/>
      </c>
      <c r="R462" t="str">
        <f t="shared" si="64"/>
        <v/>
      </c>
      <c r="S462" t="str">
        <f t="shared" si="65"/>
        <v/>
      </c>
      <c r="T462" t="str">
        <f t="shared" si="66"/>
        <v/>
      </c>
      <c r="U462" t="str">
        <f t="shared" si="67"/>
        <v/>
      </c>
      <c r="AE462" t="s">
        <v>1275</v>
      </c>
      <c r="AF462" t="s">
        <v>1276</v>
      </c>
      <c r="AG462" t="str">
        <f t="shared" si="68"/>
        <v>A679075</v>
      </c>
      <c r="AH462" t="str">
        <f>IFERROR(VLOOKUP(AG462,[1]AKT!$E$4:$G$350,3,FALSE),"")</f>
        <v>0942</v>
      </c>
    </row>
    <row r="463" spans="1:34">
      <c r="A463" s="130"/>
      <c r="B463" s="117" t="str">
        <f t="shared" si="59"/>
        <v/>
      </c>
      <c r="C463" s="130"/>
      <c r="D463" s="117" t="str">
        <f t="shared" si="60"/>
        <v/>
      </c>
      <c r="E463" s="119"/>
      <c r="F463" s="117" t="str">
        <f t="shared" si="61"/>
        <v/>
      </c>
      <c r="G463" s="117" t="str">
        <f t="shared" si="62"/>
        <v/>
      </c>
      <c r="H463" s="120"/>
      <c r="I463" s="120">
        <v>0</v>
      </c>
      <c r="J463" s="120">
        <f t="shared" si="63"/>
        <v>0</v>
      </c>
      <c r="K463" s="118"/>
      <c r="L463" s="121"/>
      <c r="M463" s="121"/>
      <c r="N463" s="118"/>
      <c r="O463" s="122"/>
      <c r="P463" s="123"/>
      <c r="Q463" t="str">
        <f>IF(C463="","",'[1]OPĆI DIO'!#REF!)</f>
        <v/>
      </c>
      <c r="R463" t="str">
        <f t="shared" si="64"/>
        <v/>
      </c>
      <c r="S463" t="str">
        <f t="shared" si="65"/>
        <v/>
      </c>
      <c r="T463" t="str">
        <f t="shared" si="66"/>
        <v/>
      </c>
      <c r="U463" t="str">
        <f t="shared" si="67"/>
        <v/>
      </c>
      <c r="AE463" t="s">
        <v>1277</v>
      </c>
      <c r="AF463" t="s">
        <v>1278</v>
      </c>
      <c r="AG463" t="str">
        <f t="shared" si="68"/>
        <v>A679075</v>
      </c>
      <c r="AH463" t="str">
        <f>IFERROR(VLOOKUP(AG463,[1]AKT!$E$4:$G$350,3,FALSE),"")</f>
        <v>0942</v>
      </c>
    </row>
    <row r="464" spans="1:34">
      <c r="A464" s="130"/>
      <c r="B464" s="117" t="str">
        <f t="shared" si="59"/>
        <v/>
      </c>
      <c r="C464" s="130"/>
      <c r="D464" s="117" t="str">
        <f t="shared" si="60"/>
        <v/>
      </c>
      <c r="E464" s="119"/>
      <c r="F464" s="117" t="str">
        <f t="shared" si="61"/>
        <v/>
      </c>
      <c r="G464" s="117" t="str">
        <f t="shared" si="62"/>
        <v/>
      </c>
      <c r="H464" s="120"/>
      <c r="I464" s="120">
        <v>0</v>
      </c>
      <c r="J464" s="120">
        <f t="shared" si="63"/>
        <v>0</v>
      </c>
      <c r="K464" s="118"/>
      <c r="L464" s="121"/>
      <c r="M464" s="121"/>
      <c r="N464" s="118"/>
      <c r="O464" s="122"/>
      <c r="P464" s="123"/>
      <c r="Q464" t="str">
        <f>IF(C464="","",'[1]OPĆI DIO'!#REF!)</f>
        <v/>
      </c>
      <c r="R464" t="str">
        <f t="shared" si="64"/>
        <v/>
      </c>
      <c r="S464" t="str">
        <f t="shared" si="65"/>
        <v/>
      </c>
      <c r="T464" t="str">
        <f t="shared" si="66"/>
        <v/>
      </c>
      <c r="U464" t="str">
        <f t="shared" si="67"/>
        <v/>
      </c>
      <c r="AE464" t="s">
        <v>1279</v>
      </c>
      <c r="AF464" t="s">
        <v>1280</v>
      </c>
      <c r="AG464" t="str">
        <f t="shared" si="68"/>
        <v>A679075</v>
      </c>
      <c r="AH464" t="str">
        <f>IFERROR(VLOOKUP(AG464,[1]AKT!$E$4:$G$350,3,FALSE),"")</f>
        <v>0942</v>
      </c>
    </row>
    <row r="465" spans="1:34">
      <c r="A465" s="130"/>
      <c r="B465" s="117" t="str">
        <f t="shared" si="59"/>
        <v/>
      </c>
      <c r="C465" s="130"/>
      <c r="D465" s="117" t="str">
        <f t="shared" si="60"/>
        <v/>
      </c>
      <c r="E465" s="119"/>
      <c r="F465" s="117" t="str">
        <f t="shared" si="61"/>
        <v/>
      </c>
      <c r="G465" s="117" t="str">
        <f t="shared" si="62"/>
        <v/>
      </c>
      <c r="H465" s="120"/>
      <c r="I465" s="120">
        <v>0</v>
      </c>
      <c r="J465" s="120">
        <f t="shared" si="63"/>
        <v>0</v>
      </c>
      <c r="K465" s="118"/>
      <c r="L465" s="121"/>
      <c r="M465" s="121"/>
      <c r="N465" s="118"/>
      <c r="O465" s="122"/>
      <c r="P465" s="123"/>
      <c r="Q465" t="str">
        <f>IF(C465="","",'[1]OPĆI DIO'!#REF!)</f>
        <v/>
      </c>
      <c r="R465" t="str">
        <f t="shared" si="64"/>
        <v/>
      </c>
      <c r="S465" t="str">
        <f t="shared" si="65"/>
        <v/>
      </c>
      <c r="T465" t="str">
        <f t="shared" si="66"/>
        <v/>
      </c>
      <c r="U465" t="str">
        <f t="shared" si="67"/>
        <v/>
      </c>
      <c r="AE465" t="s">
        <v>1281</v>
      </c>
      <c r="AF465" t="s">
        <v>1282</v>
      </c>
      <c r="AG465" t="str">
        <f t="shared" si="68"/>
        <v>A679075</v>
      </c>
      <c r="AH465" t="str">
        <f>IFERROR(VLOOKUP(AG465,[1]AKT!$E$4:$G$350,3,FALSE),"")</f>
        <v>0942</v>
      </c>
    </row>
    <row r="466" spans="1:34">
      <c r="A466" s="130"/>
      <c r="B466" s="117" t="str">
        <f t="shared" si="59"/>
        <v/>
      </c>
      <c r="C466" s="130"/>
      <c r="D466" s="117" t="str">
        <f t="shared" si="60"/>
        <v/>
      </c>
      <c r="E466" s="119"/>
      <c r="F466" s="117" t="str">
        <f t="shared" si="61"/>
        <v/>
      </c>
      <c r="G466" s="117" t="str">
        <f t="shared" si="62"/>
        <v/>
      </c>
      <c r="H466" s="120"/>
      <c r="I466" s="120">
        <v>0</v>
      </c>
      <c r="J466" s="120">
        <f t="shared" si="63"/>
        <v>0</v>
      </c>
      <c r="K466" s="118"/>
      <c r="L466" s="121"/>
      <c r="M466" s="121"/>
      <c r="N466" s="118"/>
      <c r="O466" s="118"/>
      <c r="P466" s="123"/>
      <c r="Q466" t="str">
        <f>IF(C466="","",'[1]OPĆI DIO'!#REF!)</f>
        <v/>
      </c>
      <c r="R466" t="str">
        <f t="shared" si="64"/>
        <v/>
      </c>
      <c r="S466" t="str">
        <f t="shared" si="65"/>
        <v/>
      </c>
      <c r="T466" t="str">
        <f t="shared" si="66"/>
        <v/>
      </c>
      <c r="U466" t="str">
        <f t="shared" si="67"/>
        <v/>
      </c>
      <c r="AE466" t="s">
        <v>1283</v>
      </c>
      <c r="AF466" t="s">
        <v>1284</v>
      </c>
      <c r="AG466" t="str">
        <f t="shared" si="68"/>
        <v>A679075</v>
      </c>
      <c r="AH466" t="str">
        <f>IFERROR(VLOOKUP(AG466,[1]AKT!$E$4:$G$350,3,FALSE),"")</f>
        <v>0942</v>
      </c>
    </row>
    <row r="467" spans="1:34">
      <c r="A467" s="130"/>
      <c r="B467" s="117" t="str">
        <f t="shared" si="59"/>
        <v/>
      </c>
      <c r="C467" s="130"/>
      <c r="D467" s="117" t="str">
        <f t="shared" si="60"/>
        <v/>
      </c>
      <c r="E467" s="119"/>
      <c r="F467" s="117" t="str">
        <f t="shared" si="61"/>
        <v/>
      </c>
      <c r="G467" s="117" t="str">
        <f t="shared" si="62"/>
        <v/>
      </c>
      <c r="H467" s="120"/>
      <c r="I467" s="120">
        <v>0</v>
      </c>
      <c r="J467" s="120">
        <f t="shared" si="63"/>
        <v>0</v>
      </c>
      <c r="K467" s="118"/>
      <c r="L467" s="121"/>
      <c r="M467" s="121"/>
      <c r="N467" s="118"/>
      <c r="O467" s="118"/>
      <c r="P467" s="123"/>
      <c r="Q467" t="str">
        <f>IF(C467="","",'[1]OPĆI DIO'!#REF!)</f>
        <v/>
      </c>
      <c r="R467" t="str">
        <f t="shared" si="64"/>
        <v/>
      </c>
      <c r="S467" t="str">
        <f t="shared" si="65"/>
        <v/>
      </c>
      <c r="T467" t="str">
        <f t="shared" si="66"/>
        <v/>
      </c>
      <c r="U467" t="str">
        <f t="shared" si="67"/>
        <v/>
      </c>
      <c r="AE467" t="s">
        <v>1285</v>
      </c>
      <c r="AF467" t="s">
        <v>1286</v>
      </c>
      <c r="AG467" t="str">
        <f t="shared" si="68"/>
        <v>A679075</v>
      </c>
      <c r="AH467" t="str">
        <f>IFERROR(VLOOKUP(AG467,[1]AKT!$E$4:$G$350,3,FALSE),"")</f>
        <v>0942</v>
      </c>
    </row>
    <row r="468" spans="1:34">
      <c r="A468" s="130"/>
      <c r="B468" s="117" t="str">
        <f t="shared" si="59"/>
        <v/>
      </c>
      <c r="C468" s="130"/>
      <c r="D468" s="117" t="str">
        <f t="shared" si="60"/>
        <v/>
      </c>
      <c r="E468" s="119"/>
      <c r="F468" s="117" t="str">
        <f t="shared" si="61"/>
        <v/>
      </c>
      <c r="G468" s="117" t="str">
        <f t="shared" si="62"/>
        <v/>
      </c>
      <c r="H468" s="120"/>
      <c r="I468" s="120">
        <v>0</v>
      </c>
      <c r="J468" s="120">
        <f t="shared" si="63"/>
        <v>0</v>
      </c>
      <c r="K468" s="118"/>
      <c r="L468" s="121"/>
      <c r="M468" s="121"/>
      <c r="N468" s="118"/>
      <c r="O468" s="118"/>
      <c r="P468" s="123"/>
      <c r="Q468" t="str">
        <f>IF(C468="","",'[1]OPĆI DIO'!#REF!)</f>
        <v/>
      </c>
      <c r="R468" t="str">
        <f t="shared" si="64"/>
        <v/>
      </c>
      <c r="S468" t="str">
        <f t="shared" si="65"/>
        <v/>
      </c>
      <c r="T468" t="str">
        <f t="shared" si="66"/>
        <v/>
      </c>
      <c r="U468" t="str">
        <f t="shared" si="67"/>
        <v/>
      </c>
      <c r="AE468" t="s">
        <v>1287</v>
      </c>
      <c r="AF468" t="s">
        <v>1288</v>
      </c>
      <c r="AG468" t="str">
        <f t="shared" si="68"/>
        <v>A679075</v>
      </c>
      <c r="AH468" t="str">
        <f>IFERROR(VLOOKUP(AG468,[1]AKT!$E$4:$G$350,3,FALSE),"")</f>
        <v>0942</v>
      </c>
    </row>
    <row r="469" spans="1:34">
      <c r="A469" s="130"/>
      <c r="B469" s="117" t="str">
        <f t="shared" si="59"/>
        <v/>
      </c>
      <c r="C469" s="130"/>
      <c r="D469" s="117" t="str">
        <f t="shared" si="60"/>
        <v/>
      </c>
      <c r="E469" s="119"/>
      <c r="F469" s="117" t="str">
        <f t="shared" si="61"/>
        <v/>
      </c>
      <c r="G469" s="117" t="str">
        <f t="shared" si="62"/>
        <v/>
      </c>
      <c r="H469" s="120"/>
      <c r="I469" s="120">
        <v>0</v>
      </c>
      <c r="J469" s="120">
        <f t="shared" si="63"/>
        <v>0</v>
      </c>
      <c r="K469" s="118"/>
      <c r="L469" s="121"/>
      <c r="M469" s="121"/>
      <c r="N469" s="118"/>
      <c r="O469" s="118"/>
      <c r="P469" s="123"/>
      <c r="Q469" t="str">
        <f>IF(C469="","",'[1]OPĆI DIO'!#REF!)</f>
        <v/>
      </c>
      <c r="R469" t="str">
        <f t="shared" si="64"/>
        <v/>
      </c>
      <c r="S469" t="str">
        <f t="shared" si="65"/>
        <v/>
      </c>
      <c r="T469" t="str">
        <f t="shared" si="66"/>
        <v/>
      </c>
      <c r="U469" t="str">
        <f t="shared" si="67"/>
        <v/>
      </c>
      <c r="AE469" t="s">
        <v>1289</v>
      </c>
      <c r="AF469" t="s">
        <v>1290</v>
      </c>
      <c r="AG469" t="str">
        <f t="shared" si="68"/>
        <v>A679075</v>
      </c>
      <c r="AH469" t="str">
        <f>IFERROR(VLOOKUP(AG469,[1]AKT!$E$4:$G$350,3,FALSE),"")</f>
        <v>0942</v>
      </c>
    </row>
    <row r="470" spans="1:34">
      <c r="A470" s="130"/>
      <c r="B470" s="117" t="str">
        <f t="shared" si="59"/>
        <v/>
      </c>
      <c r="C470" s="130"/>
      <c r="D470" s="117" t="str">
        <f t="shared" si="60"/>
        <v/>
      </c>
      <c r="E470" s="119"/>
      <c r="F470" s="117" t="str">
        <f t="shared" si="61"/>
        <v/>
      </c>
      <c r="G470" s="117" t="str">
        <f t="shared" si="62"/>
        <v/>
      </c>
      <c r="H470" s="120"/>
      <c r="I470" s="120">
        <v>0</v>
      </c>
      <c r="J470" s="120">
        <f t="shared" si="63"/>
        <v>0</v>
      </c>
      <c r="K470" s="118"/>
      <c r="L470" s="121"/>
      <c r="M470" s="121"/>
      <c r="N470" s="118"/>
      <c r="O470" s="118"/>
      <c r="P470" s="123"/>
      <c r="Q470" t="str">
        <f>IF(C470="","",'[1]OPĆI DIO'!#REF!)</f>
        <v/>
      </c>
      <c r="R470" t="str">
        <f t="shared" si="64"/>
        <v/>
      </c>
      <c r="S470" t="str">
        <f t="shared" si="65"/>
        <v/>
      </c>
      <c r="T470" t="str">
        <f t="shared" si="66"/>
        <v/>
      </c>
      <c r="U470" t="str">
        <f t="shared" si="67"/>
        <v/>
      </c>
      <c r="AE470" t="s">
        <v>1291</v>
      </c>
      <c r="AF470" t="s">
        <v>1292</v>
      </c>
      <c r="AG470" t="str">
        <f t="shared" si="68"/>
        <v>A679075</v>
      </c>
      <c r="AH470" t="str">
        <f>IFERROR(VLOOKUP(AG470,[1]AKT!$E$4:$G$350,3,FALSE),"")</f>
        <v>0942</v>
      </c>
    </row>
    <row r="471" spans="1:34">
      <c r="A471" s="130"/>
      <c r="B471" s="117" t="str">
        <f t="shared" si="59"/>
        <v/>
      </c>
      <c r="C471" s="130"/>
      <c r="D471" s="117" t="str">
        <f t="shared" si="60"/>
        <v/>
      </c>
      <c r="E471" s="119"/>
      <c r="F471" s="117" t="str">
        <f t="shared" si="61"/>
        <v/>
      </c>
      <c r="G471" s="117" t="str">
        <f t="shared" si="62"/>
        <v/>
      </c>
      <c r="H471" s="120"/>
      <c r="I471" s="120">
        <v>0</v>
      </c>
      <c r="J471" s="120">
        <f t="shared" si="63"/>
        <v>0</v>
      </c>
      <c r="K471" s="118"/>
      <c r="L471" s="121"/>
      <c r="M471" s="121"/>
      <c r="N471" s="118"/>
      <c r="O471" s="118"/>
      <c r="P471" s="123"/>
      <c r="Q471" t="str">
        <f>IF(C471="","",'[1]OPĆI DIO'!#REF!)</f>
        <v/>
      </c>
      <c r="R471" t="str">
        <f t="shared" si="64"/>
        <v/>
      </c>
      <c r="S471" t="str">
        <f t="shared" si="65"/>
        <v/>
      </c>
      <c r="T471" t="str">
        <f t="shared" si="66"/>
        <v/>
      </c>
      <c r="U471" t="str">
        <f t="shared" si="67"/>
        <v/>
      </c>
      <c r="AE471" t="s">
        <v>1293</v>
      </c>
      <c r="AF471" t="s">
        <v>1294</v>
      </c>
      <c r="AG471" t="str">
        <f t="shared" si="68"/>
        <v>A679075</v>
      </c>
      <c r="AH471" t="str">
        <f>IFERROR(VLOOKUP(AG471,[1]AKT!$E$4:$G$350,3,FALSE),"")</f>
        <v>0942</v>
      </c>
    </row>
    <row r="472" spans="1:34">
      <c r="A472" s="130"/>
      <c r="B472" s="117" t="str">
        <f t="shared" si="59"/>
        <v/>
      </c>
      <c r="C472" s="130"/>
      <c r="D472" s="117" t="str">
        <f t="shared" si="60"/>
        <v/>
      </c>
      <c r="E472" s="119"/>
      <c r="F472" s="117" t="str">
        <f t="shared" si="61"/>
        <v/>
      </c>
      <c r="G472" s="117" t="str">
        <f t="shared" si="62"/>
        <v/>
      </c>
      <c r="H472" s="120"/>
      <c r="I472" s="120">
        <v>0</v>
      </c>
      <c r="J472" s="120">
        <f t="shared" si="63"/>
        <v>0</v>
      </c>
      <c r="K472" s="118"/>
      <c r="L472" s="121"/>
      <c r="M472" s="121"/>
      <c r="N472" s="118"/>
      <c r="O472" s="118"/>
      <c r="P472" s="123"/>
      <c r="Q472" t="str">
        <f>IF(C472="","",'[1]OPĆI DIO'!#REF!)</f>
        <v/>
      </c>
      <c r="R472" t="str">
        <f t="shared" si="64"/>
        <v/>
      </c>
      <c r="S472" t="str">
        <f t="shared" si="65"/>
        <v/>
      </c>
      <c r="T472" t="str">
        <f t="shared" si="66"/>
        <v/>
      </c>
      <c r="U472" t="str">
        <f t="shared" si="67"/>
        <v/>
      </c>
      <c r="AE472" t="s">
        <v>1295</v>
      </c>
      <c r="AF472" t="s">
        <v>1296</v>
      </c>
      <c r="AG472" t="str">
        <f t="shared" si="68"/>
        <v>A679075</v>
      </c>
      <c r="AH472" t="str">
        <f>IFERROR(VLOOKUP(AG472,[1]AKT!$E$4:$G$350,3,FALSE),"")</f>
        <v>0942</v>
      </c>
    </row>
    <row r="473" spans="1:34">
      <c r="A473" s="130"/>
      <c r="B473" s="117" t="str">
        <f t="shared" si="59"/>
        <v/>
      </c>
      <c r="C473" s="130"/>
      <c r="D473" s="117" t="str">
        <f t="shared" si="60"/>
        <v/>
      </c>
      <c r="E473" s="119"/>
      <c r="F473" s="117" t="str">
        <f t="shared" si="61"/>
        <v/>
      </c>
      <c r="G473" s="117" t="str">
        <f t="shared" si="62"/>
        <v/>
      </c>
      <c r="H473" s="120"/>
      <c r="I473" s="120">
        <v>0</v>
      </c>
      <c r="J473" s="120">
        <f t="shared" si="63"/>
        <v>0</v>
      </c>
      <c r="K473" s="118"/>
      <c r="L473" s="121"/>
      <c r="M473" s="121"/>
      <c r="N473" s="118"/>
      <c r="O473" s="118"/>
      <c r="P473" s="123"/>
      <c r="Q473" t="str">
        <f>IF(C473="","",'[1]OPĆI DIO'!#REF!)</f>
        <v/>
      </c>
      <c r="R473" t="str">
        <f t="shared" si="64"/>
        <v/>
      </c>
      <c r="S473" t="str">
        <f t="shared" si="65"/>
        <v/>
      </c>
      <c r="T473" t="str">
        <f t="shared" si="66"/>
        <v/>
      </c>
      <c r="U473" t="str">
        <f t="shared" si="67"/>
        <v/>
      </c>
      <c r="AE473" t="s">
        <v>1297</v>
      </c>
      <c r="AF473" t="s">
        <v>1298</v>
      </c>
      <c r="AG473" t="str">
        <f t="shared" si="68"/>
        <v>A679076</v>
      </c>
      <c r="AH473" t="str">
        <f>IFERROR(VLOOKUP(AG473,[1]AKT!$E$4:$G$350,3,FALSE),"")</f>
        <v>0942</v>
      </c>
    </row>
    <row r="474" spans="1:34">
      <c r="A474" s="130"/>
      <c r="B474" s="117" t="str">
        <f t="shared" si="59"/>
        <v/>
      </c>
      <c r="C474" s="130"/>
      <c r="D474" s="117" t="str">
        <f t="shared" si="60"/>
        <v/>
      </c>
      <c r="E474" s="119"/>
      <c r="F474" s="117" t="str">
        <f t="shared" si="61"/>
        <v/>
      </c>
      <c r="G474" s="117" t="str">
        <f t="shared" si="62"/>
        <v/>
      </c>
      <c r="H474" s="120"/>
      <c r="I474" s="120">
        <v>0</v>
      </c>
      <c r="J474" s="120">
        <f t="shared" si="63"/>
        <v>0</v>
      </c>
      <c r="K474" s="118"/>
      <c r="L474" s="121"/>
      <c r="M474" s="121"/>
      <c r="N474" s="118"/>
      <c r="O474" s="118"/>
      <c r="P474" s="123"/>
      <c r="Q474" t="str">
        <f>IF(C474="","",'[1]OPĆI DIO'!#REF!)</f>
        <v/>
      </c>
      <c r="R474" t="str">
        <f t="shared" si="64"/>
        <v/>
      </c>
      <c r="S474" t="str">
        <f t="shared" si="65"/>
        <v/>
      </c>
      <c r="T474" t="str">
        <f t="shared" si="66"/>
        <v/>
      </c>
      <c r="U474" t="str">
        <f t="shared" si="67"/>
        <v/>
      </c>
      <c r="AE474" t="s">
        <v>1299</v>
      </c>
      <c r="AF474" t="s">
        <v>1300</v>
      </c>
      <c r="AG474" t="str">
        <f t="shared" si="68"/>
        <v>A679076</v>
      </c>
      <c r="AH474" t="str">
        <f>IFERROR(VLOOKUP(AG474,[1]AKT!$E$4:$G$350,3,FALSE),"")</f>
        <v>0942</v>
      </c>
    </row>
    <row r="475" spans="1:34">
      <c r="A475" s="130"/>
      <c r="B475" s="117" t="str">
        <f t="shared" si="59"/>
        <v/>
      </c>
      <c r="C475" s="130"/>
      <c r="D475" s="117" t="str">
        <f t="shared" si="60"/>
        <v/>
      </c>
      <c r="E475" s="119"/>
      <c r="F475" s="117" t="str">
        <f t="shared" si="61"/>
        <v/>
      </c>
      <c r="G475" s="117" t="str">
        <f t="shared" si="62"/>
        <v/>
      </c>
      <c r="H475" s="120"/>
      <c r="I475" s="120">
        <v>0</v>
      </c>
      <c r="J475" s="120">
        <f t="shared" si="63"/>
        <v>0</v>
      </c>
      <c r="K475" s="118"/>
      <c r="L475" s="121"/>
      <c r="M475" s="121"/>
      <c r="N475" s="118"/>
      <c r="O475" s="118"/>
      <c r="P475" s="123"/>
      <c r="Q475" t="str">
        <f>IF(C475="","",'[1]OPĆI DIO'!#REF!)</f>
        <v/>
      </c>
      <c r="R475" t="str">
        <f t="shared" si="64"/>
        <v/>
      </c>
      <c r="S475" t="str">
        <f t="shared" si="65"/>
        <v/>
      </c>
      <c r="T475" t="str">
        <f t="shared" si="66"/>
        <v/>
      </c>
      <c r="U475" t="str">
        <f t="shared" si="67"/>
        <v/>
      </c>
      <c r="AE475" t="s">
        <v>1301</v>
      </c>
      <c r="AF475" t="s">
        <v>1302</v>
      </c>
      <c r="AG475" t="str">
        <f t="shared" si="68"/>
        <v>A679076</v>
      </c>
      <c r="AH475" t="str">
        <f>IFERROR(VLOOKUP(AG475,[1]AKT!$E$4:$G$350,3,FALSE),"")</f>
        <v>0942</v>
      </c>
    </row>
    <row r="476" spans="1:34">
      <c r="A476" s="130"/>
      <c r="B476" s="117" t="str">
        <f t="shared" si="59"/>
        <v/>
      </c>
      <c r="C476" s="130"/>
      <c r="D476" s="117" t="str">
        <f t="shared" si="60"/>
        <v/>
      </c>
      <c r="E476" s="119"/>
      <c r="F476" s="117" t="str">
        <f t="shared" si="61"/>
        <v/>
      </c>
      <c r="G476" s="117" t="str">
        <f t="shared" si="62"/>
        <v/>
      </c>
      <c r="H476" s="120"/>
      <c r="I476" s="120">
        <v>0</v>
      </c>
      <c r="J476" s="120">
        <f t="shared" si="63"/>
        <v>0</v>
      </c>
      <c r="K476" s="118"/>
      <c r="L476" s="121"/>
      <c r="M476" s="121"/>
      <c r="N476" s="118"/>
      <c r="O476" s="118"/>
      <c r="P476" s="123"/>
      <c r="Q476" t="str">
        <f>IF(C476="","",'[1]OPĆI DIO'!#REF!)</f>
        <v/>
      </c>
      <c r="R476" t="str">
        <f t="shared" si="64"/>
        <v/>
      </c>
      <c r="S476" t="str">
        <f t="shared" si="65"/>
        <v/>
      </c>
      <c r="T476" t="str">
        <f t="shared" si="66"/>
        <v/>
      </c>
      <c r="U476" t="str">
        <f t="shared" si="67"/>
        <v/>
      </c>
      <c r="AE476" t="s">
        <v>1303</v>
      </c>
      <c r="AF476" t="s">
        <v>1304</v>
      </c>
      <c r="AG476" t="str">
        <f t="shared" si="68"/>
        <v>A679076</v>
      </c>
      <c r="AH476" t="str">
        <f>IFERROR(VLOOKUP(AG476,[1]AKT!$E$4:$G$350,3,FALSE),"")</f>
        <v>0942</v>
      </c>
    </row>
    <row r="477" spans="1:34">
      <c r="A477" s="130"/>
      <c r="B477" s="117" t="str">
        <f t="shared" si="59"/>
        <v/>
      </c>
      <c r="C477" s="130"/>
      <c r="D477" s="117" t="str">
        <f t="shared" si="60"/>
        <v/>
      </c>
      <c r="E477" s="119"/>
      <c r="F477" s="117" t="str">
        <f t="shared" si="61"/>
        <v/>
      </c>
      <c r="G477" s="117" t="str">
        <f t="shared" si="62"/>
        <v/>
      </c>
      <c r="H477" s="120"/>
      <c r="I477" s="120">
        <v>0</v>
      </c>
      <c r="J477" s="120">
        <f t="shared" si="63"/>
        <v>0</v>
      </c>
      <c r="K477" s="118"/>
      <c r="L477" s="121"/>
      <c r="M477" s="121"/>
      <c r="N477" s="118"/>
      <c r="O477" s="118"/>
      <c r="P477" s="123"/>
      <c r="Q477" t="str">
        <f>IF(C477="","",'[1]OPĆI DIO'!#REF!)</f>
        <v/>
      </c>
      <c r="R477" t="str">
        <f t="shared" si="64"/>
        <v/>
      </c>
      <c r="S477" t="str">
        <f t="shared" si="65"/>
        <v/>
      </c>
      <c r="T477" t="str">
        <f t="shared" si="66"/>
        <v/>
      </c>
      <c r="U477" t="str">
        <f t="shared" si="67"/>
        <v/>
      </c>
      <c r="AE477" t="s">
        <v>1305</v>
      </c>
      <c r="AF477" t="s">
        <v>1306</v>
      </c>
      <c r="AG477" t="str">
        <f t="shared" si="68"/>
        <v>A679076</v>
      </c>
      <c r="AH477" t="str">
        <f>IFERROR(VLOOKUP(AG477,[1]AKT!$E$4:$G$350,3,FALSE),"")</f>
        <v>0942</v>
      </c>
    </row>
    <row r="478" spans="1:34">
      <c r="A478" s="130"/>
      <c r="B478" s="117" t="str">
        <f t="shared" si="59"/>
        <v/>
      </c>
      <c r="C478" s="130"/>
      <c r="D478" s="117" t="str">
        <f t="shared" si="60"/>
        <v/>
      </c>
      <c r="E478" s="119"/>
      <c r="F478" s="117" t="str">
        <f t="shared" si="61"/>
        <v/>
      </c>
      <c r="G478" s="117" t="str">
        <f t="shared" si="62"/>
        <v/>
      </c>
      <c r="H478" s="120"/>
      <c r="I478" s="120">
        <v>0</v>
      </c>
      <c r="J478" s="120">
        <f t="shared" si="63"/>
        <v>0</v>
      </c>
      <c r="K478" s="118"/>
      <c r="L478" s="121"/>
      <c r="M478" s="121"/>
      <c r="N478" s="118"/>
      <c r="O478" s="118"/>
      <c r="P478" s="123"/>
      <c r="Q478" t="str">
        <f>IF(C478="","",'[1]OPĆI DIO'!#REF!)</f>
        <v/>
      </c>
      <c r="R478" t="str">
        <f t="shared" si="64"/>
        <v/>
      </c>
      <c r="S478" t="str">
        <f t="shared" si="65"/>
        <v/>
      </c>
      <c r="T478" t="str">
        <f t="shared" si="66"/>
        <v/>
      </c>
      <c r="U478" t="str">
        <f t="shared" si="67"/>
        <v/>
      </c>
      <c r="AE478" t="s">
        <v>1307</v>
      </c>
      <c r="AF478" t="s">
        <v>1308</v>
      </c>
      <c r="AG478" t="str">
        <f t="shared" si="68"/>
        <v>A679076</v>
      </c>
      <c r="AH478" t="str">
        <f>IFERROR(VLOOKUP(AG478,[1]AKT!$E$4:$G$350,3,FALSE),"")</f>
        <v>0942</v>
      </c>
    </row>
    <row r="479" spans="1:34">
      <c r="A479" s="130"/>
      <c r="B479" s="117" t="str">
        <f t="shared" si="59"/>
        <v/>
      </c>
      <c r="C479" s="130"/>
      <c r="D479" s="117" t="str">
        <f t="shared" si="60"/>
        <v/>
      </c>
      <c r="E479" s="119"/>
      <c r="F479" s="117" t="str">
        <f t="shared" si="61"/>
        <v/>
      </c>
      <c r="G479" s="117" t="str">
        <f t="shared" si="62"/>
        <v/>
      </c>
      <c r="H479" s="120"/>
      <c r="I479" s="120">
        <v>0</v>
      </c>
      <c r="J479" s="120">
        <f t="shared" si="63"/>
        <v>0</v>
      </c>
      <c r="K479" s="118"/>
      <c r="L479" s="121"/>
      <c r="M479" s="121"/>
      <c r="N479" s="118"/>
      <c r="O479" s="118"/>
      <c r="P479" s="123"/>
      <c r="Q479" t="str">
        <f>IF(C479="","",'[1]OPĆI DIO'!#REF!)</f>
        <v/>
      </c>
      <c r="R479" t="str">
        <f t="shared" si="64"/>
        <v/>
      </c>
      <c r="S479" t="str">
        <f t="shared" si="65"/>
        <v/>
      </c>
      <c r="T479" t="str">
        <f t="shared" si="66"/>
        <v/>
      </c>
      <c r="U479" t="str">
        <f t="shared" si="67"/>
        <v/>
      </c>
      <c r="AE479" t="s">
        <v>1309</v>
      </c>
      <c r="AF479" t="s">
        <v>1310</v>
      </c>
      <c r="AG479" t="str">
        <f t="shared" si="68"/>
        <v>A679076</v>
      </c>
      <c r="AH479" t="str">
        <f>IFERROR(VLOOKUP(AG479,[1]AKT!$E$4:$G$350,3,FALSE),"")</f>
        <v>0942</v>
      </c>
    </row>
    <row r="480" spans="1:34">
      <c r="A480" s="130"/>
      <c r="B480" s="117" t="str">
        <f t="shared" si="59"/>
        <v/>
      </c>
      <c r="C480" s="130"/>
      <c r="D480" s="117" t="str">
        <f t="shared" si="60"/>
        <v/>
      </c>
      <c r="E480" s="119"/>
      <c r="F480" s="117" t="str">
        <f t="shared" si="61"/>
        <v/>
      </c>
      <c r="G480" s="117" t="str">
        <f t="shared" si="62"/>
        <v/>
      </c>
      <c r="H480" s="120"/>
      <c r="I480" s="120">
        <v>0</v>
      </c>
      <c r="J480" s="120">
        <f t="shared" si="63"/>
        <v>0</v>
      </c>
      <c r="K480" s="118"/>
      <c r="L480" s="121"/>
      <c r="M480" s="121"/>
      <c r="N480" s="118"/>
      <c r="O480" s="118"/>
      <c r="P480" s="123"/>
      <c r="Q480" t="str">
        <f>IF(C480="","",'[1]OPĆI DIO'!#REF!)</f>
        <v/>
      </c>
      <c r="R480" t="str">
        <f t="shared" si="64"/>
        <v/>
      </c>
      <c r="S480" t="str">
        <f t="shared" si="65"/>
        <v/>
      </c>
      <c r="T480" t="str">
        <f t="shared" si="66"/>
        <v/>
      </c>
      <c r="U480" t="str">
        <f t="shared" si="67"/>
        <v/>
      </c>
      <c r="AE480" t="s">
        <v>1311</v>
      </c>
      <c r="AF480" t="s">
        <v>1312</v>
      </c>
      <c r="AG480" t="str">
        <f t="shared" si="68"/>
        <v>A679076</v>
      </c>
      <c r="AH480" t="str">
        <f>IFERROR(VLOOKUP(AG480,[1]AKT!$E$4:$G$350,3,FALSE),"")</f>
        <v>0942</v>
      </c>
    </row>
    <row r="481" spans="1:34">
      <c r="A481" s="130"/>
      <c r="B481" s="117" t="str">
        <f t="shared" si="59"/>
        <v/>
      </c>
      <c r="C481" s="130"/>
      <c r="D481" s="117" t="str">
        <f t="shared" si="60"/>
        <v/>
      </c>
      <c r="E481" s="119"/>
      <c r="F481" s="117" t="str">
        <f t="shared" si="61"/>
        <v/>
      </c>
      <c r="G481" s="117" t="str">
        <f t="shared" si="62"/>
        <v/>
      </c>
      <c r="H481" s="120"/>
      <c r="I481" s="120">
        <v>0</v>
      </c>
      <c r="J481" s="120">
        <f t="shared" si="63"/>
        <v>0</v>
      </c>
      <c r="K481" s="118"/>
      <c r="L481" s="121"/>
      <c r="M481" s="121"/>
      <c r="N481" s="118"/>
      <c r="O481" s="118"/>
      <c r="P481" s="123"/>
      <c r="Q481" t="str">
        <f>IF(C481="","",'[1]OPĆI DIO'!#REF!)</f>
        <v/>
      </c>
      <c r="R481" t="str">
        <f t="shared" si="64"/>
        <v/>
      </c>
      <c r="S481" t="str">
        <f t="shared" si="65"/>
        <v/>
      </c>
      <c r="T481" t="str">
        <f t="shared" si="66"/>
        <v/>
      </c>
      <c r="U481" t="str">
        <f t="shared" si="67"/>
        <v/>
      </c>
      <c r="AE481" t="s">
        <v>1313</v>
      </c>
      <c r="AF481" t="s">
        <v>1314</v>
      </c>
      <c r="AG481" t="str">
        <f t="shared" si="68"/>
        <v>A679076</v>
      </c>
      <c r="AH481" t="str">
        <f>IFERROR(VLOOKUP(AG481,[1]AKT!$E$4:$G$350,3,FALSE),"")</f>
        <v>0942</v>
      </c>
    </row>
    <row r="482" spans="1:34">
      <c r="A482" s="130"/>
      <c r="B482" s="117" t="str">
        <f t="shared" si="59"/>
        <v/>
      </c>
      <c r="C482" s="130"/>
      <c r="D482" s="117" t="str">
        <f t="shared" si="60"/>
        <v/>
      </c>
      <c r="E482" s="119"/>
      <c r="F482" s="117" t="str">
        <f t="shared" si="61"/>
        <v/>
      </c>
      <c r="G482" s="117" t="str">
        <f t="shared" si="62"/>
        <v/>
      </c>
      <c r="H482" s="120"/>
      <c r="I482" s="120">
        <v>0</v>
      </c>
      <c r="J482" s="120">
        <f t="shared" si="63"/>
        <v>0</v>
      </c>
      <c r="K482" s="118"/>
      <c r="L482" s="121"/>
      <c r="M482" s="121"/>
      <c r="N482" s="118"/>
      <c r="O482" s="118"/>
      <c r="P482" s="123"/>
      <c r="Q482" t="str">
        <f>IF(C482="","",'[1]OPĆI DIO'!#REF!)</f>
        <v/>
      </c>
      <c r="R482" t="str">
        <f t="shared" si="64"/>
        <v/>
      </c>
      <c r="S482" t="str">
        <f t="shared" si="65"/>
        <v/>
      </c>
      <c r="T482" t="str">
        <f t="shared" si="66"/>
        <v/>
      </c>
      <c r="U482" t="str">
        <f t="shared" si="67"/>
        <v/>
      </c>
      <c r="AE482" t="s">
        <v>1315</v>
      </c>
      <c r="AF482" t="s">
        <v>1316</v>
      </c>
      <c r="AG482" t="str">
        <f t="shared" si="68"/>
        <v>A679076</v>
      </c>
      <c r="AH482" t="str">
        <f>IFERROR(VLOOKUP(AG482,[1]AKT!$E$4:$G$350,3,FALSE),"")</f>
        <v>0942</v>
      </c>
    </row>
    <row r="483" spans="1:34">
      <c r="A483" s="130"/>
      <c r="B483" s="117" t="str">
        <f t="shared" si="59"/>
        <v/>
      </c>
      <c r="C483" s="130"/>
      <c r="D483" s="117" t="str">
        <f t="shared" si="60"/>
        <v/>
      </c>
      <c r="E483" s="119"/>
      <c r="F483" s="117" t="str">
        <f t="shared" si="61"/>
        <v/>
      </c>
      <c r="G483" s="117" t="str">
        <f t="shared" si="62"/>
        <v/>
      </c>
      <c r="H483" s="120"/>
      <c r="I483" s="120">
        <v>0</v>
      </c>
      <c r="J483" s="120">
        <f t="shared" si="63"/>
        <v>0</v>
      </c>
      <c r="K483" s="118"/>
      <c r="L483" s="121"/>
      <c r="M483" s="121"/>
      <c r="N483" s="118"/>
      <c r="O483" s="118"/>
      <c r="P483" s="123"/>
      <c r="Q483" t="str">
        <f>IF(C483="","",'[1]OPĆI DIO'!#REF!)</f>
        <v/>
      </c>
      <c r="R483" t="str">
        <f t="shared" si="64"/>
        <v/>
      </c>
      <c r="S483" t="str">
        <f t="shared" si="65"/>
        <v/>
      </c>
      <c r="T483" t="str">
        <f t="shared" si="66"/>
        <v/>
      </c>
      <c r="U483" t="str">
        <f t="shared" si="67"/>
        <v/>
      </c>
      <c r="AE483" t="s">
        <v>1317</v>
      </c>
      <c r="AF483" t="s">
        <v>1316</v>
      </c>
      <c r="AG483" t="str">
        <f t="shared" si="68"/>
        <v>A679076</v>
      </c>
      <c r="AH483" t="str">
        <f>IFERROR(VLOOKUP(AG483,[1]AKT!$E$4:$G$350,3,FALSE),"")</f>
        <v>0942</v>
      </c>
    </row>
    <row r="484" spans="1:34">
      <c r="A484" s="130"/>
      <c r="B484" s="117" t="str">
        <f t="shared" si="59"/>
        <v/>
      </c>
      <c r="C484" s="130"/>
      <c r="D484" s="117" t="str">
        <f t="shared" si="60"/>
        <v/>
      </c>
      <c r="E484" s="119"/>
      <c r="F484" s="117" t="str">
        <f t="shared" si="61"/>
        <v/>
      </c>
      <c r="G484" s="117" t="str">
        <f t="shared" si="62"/>
        <v/>
      </c>
      <c r="H484" s="120"/>
      <c r="I484" s="120">
        <v>0</v>
      </c>
      <c r="J484" s="120">
        <f t="shared" si="63"/>
        <v>0</v>
      </c>
      <c r="K484" s="118"/>
      <c r="L484" s="121"/>
      <c r="M484" s="121"/>
      <c r="N484" s="118"/>
      <c r="O484" s="118"/>
      <c r="P484" s="123"/>
      <c r="Q484" t="str">
        <f>IF(C484="","",'[1]OPĆI DIO'!#REF!)</f>
        <v/>
      </c>
      <c r="R484" t="str">
        <f t="shared" si="64"/>
        <v/>
      </c>
      <c r="S484" t="str">
        <f t="shared" si="65"/>
        <v/>
      </c>
      <c r="T484" t="str">
        <f t="shared" si="66"/>
        <v/>
      </c>
      <c r="U484" t="str">
        <f t="shared" si="67"/>
        <v/>
      </c>
      <c r="AE484" t="s">
        <v>1318</v>
      </c>
      <c r="AF484" t="s">
        <v>1319</v>
      </c>
      <c r="AG484" t="str">
        <f t="shared" si="68"/>
        <v>A679076</v>
      </c>
      <c r="AH484" t="str">
        <f>IFERROR(VLOOKUP(AG484,[1]AKT!$E$4:$G$350,3,FALSE),"")</f>
        <v>0942</v>
      </c>
    </row>
    <row r="485" spans="1:34">
      <c r="A485" s="130"/>
      <c r="B485" s="117" t="str">
        <f t="shared" si="59"/>
        <v/>
      </c>
      <c r="C485" s="130"/>
      <c r="D485" s="117" t="str">
        <f t="shared" si="60"/>
        <v/>
      </c>
      <c r="E485" s="119"/>
      <c r="F485" s="117" t="str">
        <f t="shared" si="61"/>
        <v/>
      </c>
      <c r="G485" s="117" t="str">
        <f t="shared" si="62"/>
        <v/>
      </c>
      <c r="H485" s="120"/>
      <c r="I485" s="120">
        <v>0</v>
      </c>
      <c r="J485" s="120">
        <f t="shared" si="63"/>
        <v>0</v>
      </c>
      <c r="K485" s="118"/>
      <c r="L485" s="121"/>
      <c r="M485" s="121"/>
      <c r="N485" s="118"/>
      <c r="O485" s="118"/>
      <c r="P485" s="123"/>
      <c r="Q485" t="str">
        <f>IF(C485="","",'[1]OPĆI DIO'!#REF!)</f>
        <v/>
      </c>
      <c r="R485" t="str">
        <f t="shared" si="64"/>
        <v/>
      </c>
      <c r="S485" t="str">
        <f t="shared" si="65"/>
        <v/>
      </c>
      <c r="T485" t="str">
        <f t="shared" si="66"/>
        <v/>
      </c>
      <c r="U485" t="str">
        <f t="shared" si="67"/>
        <v/>
      </c>
      <c r="AE485" t="s">
        <v>1320</v>
      </c>
      <c r="AF485" t="s">
        <v>1321</v>
      </c>
      <c r="AG485" t="str">
        <f t="shared" si="68"/>
        <v>A679076</v>
      </c>
      <c r="AH485" t="str">
        <f>IFERROR(VLOOKUP(AG485,[1]AKT!$E$4:$G$350,3,FALSE),"")</f>
        <v>0942</v>
      </c>
    </row>
    <row r="486" spans="1:34">
      <c r="A486" s="130"/>
      <c r="B486" s="117" t="str">
        <f t="shared" si="59"/>
        <v/>
      </c>
      <c r="C486" s="130"/>
      <c r="D486" s="117" t="str">
        <f t="shared" si="60"/>
        <v/>
      </c>
      <c r="E486" s="119"/>
      <c r="F486" s="117" t="str">
        <f t="shared" si="61"/>
        <v/>
      </c>
      <c r="G486" s="117" t="str">
        <f t="shared" si="62"/>
        <v/>
      </c>
      <c r="H486" s="120"/>
      <c r="I486" s="120">
        <v>0</v>
      </c>
      <c r="J486" s="120">
        <f t="shared" si="63"/>
        <v>0</v>
      </c>
      <c r="K486" s="118"/>
      <c r="L486" s="121"/>
      <c r="M486" s="121"/>
      <c r="N486" s="118"/>
      <c r="O486" s="118"/>
      <c r="P486" s="123"/>
      <c r="Q486" t="str">
        <f>IF(C486="","",'[1]OPĆI DIO'!#REF!)</f>
        <v/>
      </c>
      <c r="R486" t="str">
        <f t="shared" si="64"/>
        <v/>
      </c>
      <c r="S486" t="str">
        <f t="shared" si="65"/>
        <v/>
      </c>
      <c r="T486" t="str">
        <f t="shared" si="66"/>
        <v/>
      </c>
      <c r="U486" t="str">
        <f t="shared" si="67"/>
        <v/>
      </c>
      <c r="AE486" t="s">
        <v>1322</v>
      </c>
      <c r="AF486" t="s">
        <v>1323</v>
      </c>
      <c r="AG486" t="str">
        <f t="shared" si="68"/>
        <v>A679076</v>
      </c>
      <c r="AH486" t="str">
        <f>IFERROR(VLOOKUP(AG486,[1]AKT!$E$4:$G$350,3,FALSE),"")</f>
        <v>0942</v>
      </c>
    </row>
    <row r="487" spans="1:34">
      <c r="A487" s="130"/>
      <c r="B487" s="117" t="str">
        <f t="shared" si="59"/>
        <v/>
      </c>
      <c r="C487" s="130"/>
      <c r="D487" s="117" t="str">
        <f t="shared" si="60"/>
        <v/>
      </c>
      <c r="E487" s="119"/>
      <c r="F487" s="117" t="str">
        <f t="shared" si="61"/>
        <v/>
      </c>
      <c r="G487" s="117" t="str">
        <f t="shared" si="62"/>
        <v/>
      </c>
      <c r="H487" s="120"/>
      <c r="I487" s="120">
        <v>0</v>
      </c>
      <c r="J487" s="120">
        <f t="shared" si="63"/>
        <v>0</v>
      </c>
      <c r="K487" s="118"/>
      <c r="L487" s="121"/>
      <c r="M487" s="121"/>
      <c r="N487" s="118"/>
      <c r="O487" s="118"/>
      <c r="P487" s="123"/>
      <c r="Q487" t="str">
        <f>IF(C487="","",'[1]OPĆI DIO'!#REF!)</f>
        <v/>
      </c>
      <c r="R487" t="str">
        <f t="shared" si="64"/>
        <v/>
      </c>
      <c r="S487" t="str">
        <f t="shared" si="65"/>
        <v/>
      </c>
      <c r="T487" t="str">
        <f t="shared" si="66"/>
        <v/>
      </c>
      <c r="U487" t="str">
        <f t="shared" si="67"/>
        <v/>
      </c>
      <c r="AE487" t="s">
        <v>1324</v>
      </c>
      <c r="AF487" t="s">
        <v>1325</v>
      </c>
      <c r="AG487" t="str">
        <f t="shared" si="68"/>
        <v>A679076</v>
      </c>
      <c r="AH487" t="str">
        <f>IFERROR(VLOOKUP(AG487,[1]AKT!$E$4:$G$350,3,FALSE),"")</f>
        <v>0942</v>
      </c>
    </row>
    <row r="488" spans="1:34">
      <c r="A488" s="130"/>
      <c r="B488" s="117" t="str">
        <f t="shared" si="59"/>
        <v/>
      </c>
      <c r="C488" s="130"/>
      <c r="D488" s="117" t="str">
        <f t="shared" si="60"/>
        <v/>
      </c>
      <c r="E488" s="119"/>
      <c r="F488" s="117" t="str">
        <f t="shared" si="61"/>
        <v/>
      </c>
      <c r="G488" s="117" t="str">
        <f t="shared" si="62"/>
        <v/>
      </c>
      <c r="H488" s="120"/>
      <c r="I488" s="120">
        <v>0</v>
      </c>
      <c r="J488" s="120">
        <f t="shared" si="63"/>
        <v>0</v>
      </c>
      <c r="K488" s="118"/>
      <c r="L488" s="121"/>
      <c r="M488" s="121"/>
      <c r="N488" s="118"/>
      <c r="O488" s="118"/>
      <c r="P488" s="123"/>
      <c r="Q488" t="str">
        <f>IF(C488="","",'[1]OPĆI DIO'!#REF!)</f>
        <v/>
      </c>
      <c r="R488" t="str">
        <f t="shared" si="64"/>
        <v/>
      </c>
      <c r="S488" t="str">
        <f t="shared" si="65"/>
        <v/>
      </c>
      <c r="T488" t="str">
        <f t="shared" si="66"/>
        <v/>
      </c>
      <c r="U488" t="str">
        <f t="shared" si="67"/>
        <v/>
      </c>
      <c r="AE488" t="s">
        <v>1326</v>
      </c>
      <c r="AF488" t="s">
        <v>1327</v>
      </c>
      <c r="AG488" t="str">
        <f t="shared" si="68"/>
        <v>A679076</v>
      </c>
      <c r="AH488" t="str">
        <f>IFERROR(VLOOKUP(AG488,[1]AKT!$E$4:$G$350,3,FALSE),"")</f>
        <v>0942</v>
      </c>
    </row>
    <row r="489" spans="1:34">
      <c r="A489" s="130"/>
      <c r="B489" s="117" t="str">
        <f t="shared" si="59"/>
        <v/>
      </c>
      <c r="C489" s="130"/>
      <c r="D489" s="117" t="str">
        <f t="shared" si="60"/>
        <v/>
      </c>
      <c r="E489" s="119"/>
      <c r="F489" s="117" t="str">
        <f t="shared" si="61"/>
        <v/>
      </c>
      <c r="G489" s="117" t="str">
        <f t="shared" si="62"/>
        <v/>
      </c>
      <c r="H489" s="120"/>
      <c r="I489" s="120">
        <v>0</v>
      </c>
      <c r="J489" s="120">
        <f t="shared" si="63"/>
        <v>0</v>
      </c>
      <c r="K489" s="118"/>
      <c r="L489" s="121"/>
      <c r="M489" s="121"/>
      <c r="N489" s="118"/>
      <c r="O489" s="118"/>
      <c r="P489" s="123"/>
      <c r="Q489" t="str">
        <f>IF(C489="","",'[1]OPĆI DIO'!#REF!)</f>
        <v/>
      </c>
      <c r="R489" t="str">
        <f t="shared" si="64"/>
        <v/>
      </c>
      <c r="S489" t="str">
        <f t="shared" si="65"/>
        <v/>
      </c>
      <c r="T489" t="str">
        <f t="shared" si="66"/>
        <v/>
      </c>
      <c r="U489" t="str">
        <f t="shared" si="67"/>
        <v/>
      </c>
      <c r="AE489" t="s">
        <v>1328</v>
      </c>
      <c r="AF489" t="s">
        <v>1329</v>
      </c>
      <c r="AG489" t="str">
        <f t="shared" si="68"/>
        <v>A679076</v>
      </c>
      <c r="AH489" t="str">
        <f>IFERROR(VLOOKUP(AG489,[1]AKT!$E$4:$G$350,3,FALSE),"")</f>
        <v>0942</v>
      </c>
    </row>
    <row r="490" spans="1:34">
      <c r="A490" s="130"/>
      <c r="B490" s="117" t="str">
        <f t="shared" si="59"/>
        <v/>
      </c>
      <c r="C490" s="130"/>
      <c r="D490" s="117" t="str">
        <f t="shared" si="60"/>
        <v/>
      </c>
      <c r="E490" s="119"/>
      <c r="F490" s="117" t="str">
        <f t="shared" si="61"/>
        <v/>
      </c>
      <c r="G490" s="117" t="str">
        <f t="shared" si="62"/>
        <v/>
      </c>
      <c r="H490" s="120"/>
      <c r="I490" s="120">
        <v>0</v>
      </c>
      <c r="J490" s="120">
        <f t="shared" si="63"/>
        <v>0</v>
      </c>
      <c r="K490" s="118"/>
      <c r="L490" s="121"/>
      <c r="M490" s="121"/>
      <c r="N490" s="118"/>
      <c r="O490" s="118"/>
      <c r="P490" s="123"/>
      <c r="Q490" t="str">
        <f>IF(C490="","",'[1]OPĆI DIO'!#REF!)</f>
        <v/>
      </c>
      <c r="R490" t="str">
        <f t="shared" si="64"/>
        <v/>
      </c>
      <c r="S490" t="str">
        <f t="shared" si="65"/>
        <v/>
      </c>
      <c r="T490" t="str">
        <f t="shared" si="66"/>
        <v/>
      </c>
      <c r="U490" t="str">
        <f t="shared" si="67"/>
        <v/>
      </c>
      <c r="AE490" t="s">
        <v>1330</v>
      </c>
      <c r="AF490" t="s">
        <v>1331</v>
      </c>
      <c r="AG490" t="str">
        <f t="shared" si="68"/>
        <v>A679076</v>
      </c>
      <c r="AH490" t="str">
        <f>IFERROR(VLOOKUP(AG490,[1]AKT!$E$4:$G$350,3,FALSE),"")</f>
        <v>0942</v>
      </c>
    </row>
    <row r="491" spans="1:34">
      <c r="A491" s="130"/>
      <c r="B491" s="117" t="str">
        <f t="shared" si="59"/>
        <v/>
      </c>
      <c r="C491" s="130"/>
      <c r="D491" s="117" t="str">
        <f t="shared" si="60"/>
        <v/>
      </c>
      <c r="E491" s="119"/>
      <c r="F491" s="117" t="str">
        <f t="shared" si="61"/>
        <v/>
      </c>
      <c r="G491" s="117" t="str">
        <f t="shared" si="62"/>
        <v/>
      </c>
      <c r="H491" s="120"/>
      <c r="I491" s="120">
        <v>0</v>
      </c>
      <c r="J491" s="120">
        <f t="shared" si="63"/>
        <v>0</v>
      </c>
      <c r="K491" s="118"/>
      <c r="L491" s="121"/>
      <c r="M491" s="121"/>
      <c r="N491" s="118"/>
      <c r="O491" s="118"/>
      <c r="P491" s="123"/>
      <c r="Q491" t="str">
        <f>IF(C491="","",'[1]OPĆI DIO'!#REF!)</f>
        <v/>
      </c>
      <c r="R491" t="str">
        <f t="shared" si="64"/>
        <v/>
      </c>
      <c r="S491" t="str">
        <f t="shared" si="65"/>
        <v/>
      </c>
      <c r="T491" t="str">
        <f t="shared" si="66"/>
        <v/>
      </c>
      <c r="U491" t="str">
        <f t="shared" si="67"/>
        <v/>
      </c>
      <c r="AE491" t="s">
        <v>1332</v>
      </c>
      <c r="AF491" t="s">
        <v>1333</v>
      </c>
      <c r="AG491" t="str">
        <f t="shared" si="68"/>
        <v>A679076</v>
      </c>
      <c r="AH491" t="str">
        <f>IFERROR(VLOOKUP(AG491,[1]AKT!$E$4:$G$350,3,FALSE),"")</f>
        <v>0942</v>
      </c>
    </row>
    <row r="492" spans="1:34">
      <c r="A492" s="130"/>
      <c r="B492" s="117" t="str">
        <f t="shared" si="59"/>
        <v/>
      </c>
      <c r="C492" s="130"/>
      <c r="D492" s="117" t="str">
        <f t="shared" si="60"/>
        <v/>
      </c>
      <c r="E492" s="119"/>
      <c r="F492" s="117" t="str">
        <f t="shared" si="61"/>
        <v/>
      </c>
      <c r="G492" s="117" t="str">
        <f t="shared" si="62"/>
        <v/>
      </c>
      <c r="H492" s="120"/>
      <c r="I492" s="120">
        <v>0</v>
      </c>
      <c r="J492" s="120">
        <f t="shared" si="63"/>
        <v>0</v>
      </c>
      <c r="K492" s="118"/>
      <c r="L492" s="121"/>
      <c r="M492" s="121"/>
      <c r="N492" s="118"/>
      <c r="O492" s="118"/>
      <c r="P492" s="123"/>
      <c r="Q492" t="str">
        <f>IF(C492="","",'[1]OPĆI DIO'!#REF!)</f>
        <v/>
      </c>
      <c r="R492" t="str">
        <f t="shared" si="64"/>
        <v/>
      </c>
      <c r="S492" t="str">
        <f t="shared" si="65"/>
        <v/>
      </c>
      <c r="T492" t="str">
        <f t="shared" si="66"/>
        <v/>
      </c>
      <c r="U492" t="str">
        <f t="shared" si="67"/>
        <v/>
      </c>
      <c r="AE492" t="s">
        <v>1334</v>
      </c>
      <c r="AF492" t="s">
        <v>1335</v>
      </c>
      <c r="AG492" t="str">
        <f t="shared" si="68"/>
        <v>A679076</v>
      </c>
      <c r="AH492" t="str">
        <f>IFERROR(VLOOKUP(AG492,[1]AKT!$E$4:$G$350,3,FALSE),"")</f>
        <v>0942</v>
      </c>
    </row>
    <row r="493" spans="1:34">
      <c r="A493" s="130"/>
      <c r="B493" s="117" t="str">
        <f t="shared" si="59"/>
        <v/>
      </c>
      <c r="C493" s="130"/>
      <c r="D493" s="117" t="str">
        <f t="shared" si="60"/>
        <v/>
      </c>
      <c r="E493" s="119"/>
      <c r="F493" s="117" t="str">
        <f t="shared" si="61"/>
        <v/>
      </c>
      <c r="G493" s="117" t="str">
        <f t="shared" si="62"/>
        <v/>
      </c>
      <c r="H493" s="120"/>
      <c r="I493" s="120">
        <v>0</v>
      </c>
      <c r="J493" s="120">
        <f t="shared" si="63"/>
        <v>0</v>
      </c>
      <c r="K493" s="118"/>
      <c r="L493" s="121"/>
      <c r="M493" s="121"/>
      <c r="N493" s="118"/>
      <c r="O493" s="118"/>
      <c r="P493" s="123"/>
      <c r="Q493" t="str">
        <f>IF(C493="","",'[1]OPĆI DIO'!#REF!)</f>
        <v/>
      </c>
      <c r="R493" t="str">
        <f t="shared" si="64"/>
        <v/>
      </c>
      <c r="S493" t="str">
        <f t="shared" si="65"/>
        <v/>
      </c>
      <c r="T493" t="str">
        <f t="shared" si="66"/>
        <v/>
      </c>
      <c r="U493" t="str">
        <f t="shared" si="67"/>
        <v/>
      </c>
      <c r="AE493" t="s">
        <v>1336</v>
      </c>
      <c r="AF493" t="s">
        <v>1337</v>
      </c>
      <c r="AG493" t="str">
        <f t="shared" si="68"/>
        <v>A679076</v>
      </c>
      <c r="AH493" t="str">
        <f>IFERROR(VLOOKUP(AG493,[1]AKT!$E$4:$G$350,3,FALSE),"")</f>
        <v>0942</v>
      </c>
    </row>
    <row r="494" spans="1:34">
      <c r="A494" s="130"/>
      <c r="B494" s="117" t="str">
        <f t="shared" si="59"/>
        <v/>
      </c>
      <c r="C494" s="130"/>
      <c r="D494" s="117" t="str">
        <f t="shared" si="60"/>
        <v/>
      </c>
      <c r="E494" s="119"/>
      <c r="F494" s="117" t="str">
        <f t="shared" si="61"/>
        <v/>
      </c>
      <c r="G494" s="117" t="str">
        <f t="shared" si="62"/>
        <v/>
      </c>
      <c r="H494" s="120"/>
      <c r="I494" s="120">
        <v>0</v>
      </c>
      <c r="J494" s="120">
        <f t="shared" si="63"/>
        <v>0</v>
      </c>
      <c r="K494" s="118"/>
      <c r="L494" s="121"/>
      <c r="M494" s="121"/>
      <c r="N494" s="118"/>
      <c r="O494" s="118"/>
      <c r="P494" s="123"/>
      <c r="Q494" t="str">
        <f>IF(C494="","",'[1]OPĆI DIO'!#REF!)</f>
        <v/>
      </c>
      <c r="R494" t="str">
        <f t="shared" si="64"/>
        <v/>
      </c>
      <c r="S494" t="str">
        <f t="shared" si="65"/>
        <v/>
      </c>
      <c r="T494" t="str">
        <f t="shared" si="66"/>
        <v/>
      </c>
      <c r="U494" t="str">
        <f t="shared" si="67"/>
        <v/>
      </c>
      <c r="AE494" t="s">
        <v>1338</v>
      </c>
      <c r="AF494" t="s">
        <v>1339</v>
      </c>
      <c r="AG494" t="str">
        <f t="shared" si="68"/>
        <v>A679076</v>
      </c>
      <c r="AH494" t="str">
        <f>IFERROR(VLOOKUP(AG494,[1]AKT!$E$4:$G$350,3,FALSE),"")</f>
        <v>0942</v>
      </c>
    </row>
    <row r="495" spans="1:34">
      <c r="A495" s="130"/>
      <c r="B495" s="117" t="str">
        <f t="shared" si="59"/>
        <v/>
      </c>
      <c r="C495" s="130"/>
      <c r="D495" s="117" t="str">
        <f t="shared" si="60"/>
        <v/>
      </c>
      <c r="E495" s="119"/>
      <c r="F495" s="117" t="str">
        <f t="shared" si="61"/>
        <v/>
      </c>
      <c r="G495" s="117" t="str">
        <f t="shared" si="62"/>
        <v/>
      </c>
      <c r="H495" s="120"/>
      <c r="I495" s="120">
        <v>0</v>
      </c>
      <c r="J495" s="120">
        <f t="shared" si="63"/>
        <v>0</v>
      </c>
      <c r="K495" s="118"/>
      <c r="L495" s="121"/>
      <c r="M495" s="121"/>
      <c r="N495" s="118"/>
      <c r="O495" s="118"/>
      <c r="P495" s="123"/>
      <c r="Q495" t="str">
        <f>IF(C495="","",'[1]OPĆI DIO'!#REF!)</f>
        <v/>
      </c>
      <c r="R495" t="str">
        <f>LEFT(C495,3)</f>
        <v/>
      </c>
      <c r="S495" t="str">
        <f t="shared" si="65"/>
        <v/>
      </c>
      <c r="T495" t="str">
        <f t="shared" si="66"/>
        <v/>
      </c>
      <c r="U495" t="str">
        <f t="shared" si="67"/>
        <v/>
      </c>
      <c r="AE495" t="s">
        <v>1340</v>
      </c>
      <c r="AF495" t="s">
        <v>1341</v>
      </c>
      <c r="AG495" t="str">
        <f t="shared" si="68"/>
        <v>A679076</v>
      </c>
      <c r="AH495" t="str">
        <f>IFERROR(VLOOKUP(AG495,[1]AKT!$E$4:$G$350,3,FALSE),"")</f>
        <v>0942</v>
      </c>
    </row>
    <row r="496" spans="1:34">
      <c r="A496" s="130"/>
      <c r="B496" s="117" t="str">
        <f t="shared" si="59"/>
        <v/>
      </c>
      <c r="C496" s="130"/>
      <c r="D496" s="117" t="str">
        <f t="shared" si="60"/>
        <v/>
      </c>
      <c r="E496" s="119"/>
      <c r="F496" s="117" t="str">
        <f t="shared" si="61"/>
        <v/>
      </c>
      <c r="G496" s="117" t="str">
        <f t="shared" si="62"/>
        <v/>
      </c>
      <c r="H496" s="120"/>
      <c r="I496" s="120">
        <v>0</v>
      </c>
      <c r="J496" s="120">
        <f t="shared" si="63"/>
        <v>0</v>
      </c>
      <c r="K496" s="118"/>
      <c r="L496" s="121"/>
      <c r="M496" s="121"/>
      <c r="N496" s="118"/>
      <c r="O496" s="118"/>
      <c r="P496" s="123"/>
      <c r="Q496" t="str">
        <f>IF(C496="","",'[1]OPĆI DIO'!#REF!)</f>
        <v/>
      </c>
      <c r="R496" t="str">
        <f t="shared" si="64"/>
        <v/>
      </c>
      <c r="S496" t="str">
        <f t="shared" si="65"/>
        <v/>
      </c>
      <c r="T496" t="str">
        <f t="shared" si="66"/>
        <v/>
      </c>
      <c r="U496" t="str">
        <f t="shared" si="67"/>
        <v/>
      </c>
      <c r="AE496" t="s">
        <v>1342</v>
      </c>
      <c r="AF496" t="s">
        <v>1343</v>
      </c>
      <c r="AG496" t="str">
        <f t="shared" si="68"/>
        <v>A679076</v>
      </c>
      <c r="AH496" t="str">
        <f>IFERROR(VLOOKUP(AG496,[1]AKT!$E$4:$G$350,3,FALSE),"")</f>
        <v>0942</v>
      </c>
    </row>
    <row r="497" spans="1:34">
      <c r="A497" s="130"/>
      <c r="B497" s="117" t="str">
        <f t="shared" si="59"/>
        <v/>
      </c>
      <c r="C497" s="130"/>
      <c r="D497" s="117" t="str">
        <f t="shared" si="60"/>
        <v/>
      </c>
      <c r="E497" s="119"/>
      <c r="F497" s="117" t="str">
        <f t="shared" si="61"/>
        <v/>
      </c>
      <c r="G497" s="117" t="str">
        <f t="shared" si="62"/>
        <v/>
      </c>
      <c r="H497" s="120"/>
      <c r="I497" s="120">
        <v>0</v>
      </c>
      <c r="J497" s="120">
        <f t="shared" si="63"/>
        <v>0</v>
      </c>
      <c r="K497" s="118"/>
      <c r="L497" s="121"/>
      <c r="M497" s="121"/>
      <c r="N497" s="118"/>
      <c r="O497" s="118"/>
      <c r="P497" s="123"/>
      <c r="Q497" t="str">
        <f>IF(C497="","",'[1]OPĆI DIO'!#REF!)</f>
        <v/>
      </c>
      <c r="R497" t="str">
        <f t="shared" si="64"/>
        <v/>
      </c>
      <c r="S497" t="str">
        <f t="shared" si="65"/>
        <v/>
      </c>
      <c r="T497" t="str">
        <f t="shared" si="66"/>
        <v/>
      </c>
      <c r="U497" t="str">
        <f t="shared" si="67"/>
        <v/>
      </c>
      <c r="AE497" t="s">
        <v>1344</v>
      </c>
      <c r="AF497" t="s">
        <v>1345</v>
      </c>
      <c r="AG497" t="str">
        <f t="shared" si="68"/>
        <v>A679076</v>
      </c>
      <c r="AH497" t="str">
        <f>IFERROR(VLOOKUP(AG497,[1]AKT!$E$4:$G$350,3,FALSE),"")</f>
        <v>0942</v>
      </c>
    </row>
    <row r="498" spans="1:34">
      <c r="A498" s="130"/>
      <c r="B498" s="117" t="str">
        <f t="shared" si="59"/>
        <v/>
      </c>
      <c r="C498" s="130"/>
      <c r="D498" s="117" t="str">
        <f t="shared" si="60"/>
        <v/>
      </c>
      <c r="E498" s="119"/>
      <c r="F498" s="117" t="str">
        <f t="shared" si="61"/>
        <v/>
      </c>
      <c r="G498" s="117" t="str">
        <f t="shared" si="62"/>
        <v/>
      </c>
      <c r="H498" s="120"/>
      <c r="I498" s="120">
        <v>0</v>
      </c>
      <c r="J498" s="120">
        <f t="shared" si="63"/>
        <v>0</v>
      </c>
      <c r="K498" s="118"/>
      <c r="L498" s="121"/>
      <c r="M498" s="121"/>
      <c r="N498" s="118"/>
      <c r="O498" s="118"/>
      <c r="P498" s="123"/>
      <c r="Q498" t="str">
        <f>IF(C498="","",'[1]OPĆI DIO'!#REF!)</f>
        <v/>
      </c>
      <c r="R498" t="str">
        <f t="shared" si="64"/>
        <v/>
      </c>
      <c r="S498" t="str">
        <f t="shared" si="65"/>
        <v/>
      </c>
      <c r="T498" t="str">
        <f t="shared" si="66"/>
        <v/>
      </c>
      <c r="U498" t="str">
        <f t="shared" si="67"/>
        <v/>
      </c>
      <c r="AE498" t="s">
        <v>1346</v>
      </c>
      <c r="AF498" t="s">
        <v>1347</v>
      </c>
      <c r="AG498" t="str">
        <f t="shared" si="68"/>
        <v>A679076</v>
      </c>
      <c r="AH498" t="str">
        <f>IFERROR(VLOOKUP(AG498,[1]AKT!$E$4:$G$350,3,FALSE),"")</f>
        <v>0942</v>
      </c>
    </row>
    <row r="499" spans="1:34">
      <c r="A499" s="130"/>
      <c r="B499" s="117" t="str">
        <f t="shared" si="59"/>
        <v/>
      </c>
      <c r="C499" s="130"/>
      <c r="D499" s="117" t="str">
        <f t="shared" si="60"/>
        <v/>
      </c>
      <c r="E499" s="119"/>
      <c r="F499" s="117" t="str">
        <f t="shared" si="61"/>
        <v/>
      </c>
      <c r="G499" s="117" t="str">
        <f t="shared" si="62"/>
        <v/>
      </c>
      <c r="H499" s="120"/>
      <c r="I499" s="120">
        <v>0</v>
      </c>
      <c r="J499" s="120">
        <f t="shared" si="63"/>
        <v>0</v>
      </c>
      <c r="K499" s="118"/>
      <c r="L499" s="121"/>
      <c r="M499" s="121"/>
      <c r="N499" s="118"/>
      <c r="O499" s="118"/>
      <c r="P499" s="123"/>
      <c r="Q499" t="str">
        <f>IF(C499="","",'[1]OPĆI DIO'!#REF!)</f>
        <v/>
      </c>
      <c r="R499" t="str">
        <f t="shared" si="64"/>
        <v/>
      </c>
      <c r="S499" t="str">
        <f t="shared" si="65"/>
        <v/>
      </c>
      <c r="T499" t="str">
        <f t="shared" si="66"/>
        <v/>
      </c>
      <c r="U499" t="str">
        <f t="shared" si="67"/>
        <v/>
      </c>
      <c r="AE499" t="s">
        <v>1348</v>
      </c>
      <c r="AF499" t="s">
        <v>320</v>
      </c>
      <c r="AG499" t="str">
        <f t="shared" si="68"/>
        <v>A679076</v>
      </c>
      <c r="AH499" t="str">
        <f>IFERROR(VLOOKUP(AG499,[1]AKT!$E$4:$G$350,3,FALSE),"")</f>
        <v>0942</v>
      </c>
    </row>
    <row r="500" spans="1:34">
      <c r="A500" s="130"/>
      <c r="B500" s="117" t="str">
        <f t="shared" si="59"/>
        <v/>
      </c>
      <c r="C500" s="130"/>
      <c r="D500" s="117" t="str">
        <f t="shared" si="60"/>
        <v/>
      </c>
      <c r="E500" s="119"/>
      <c r="F500" s="117" t="str">
        <f t="shared" si="61"/>
        <v/>
      </c>
      <c r="G500" s="117" t="str">
        <f t="shared" si="62"/>
        <v/>
      </c>
      <c r="H500" s="120"/>
      <c r="I500" s="120">
        <v>0</v>
      </c>
      <c r="J500" s="120">
        <f t="shared" si="63"/>
        <v>0</v>
      </c>
      <c r="K500" s="118"/>
      <c r="L500" s="121"/>
      <c r="M500" s="121"/>
      <c r="N500" s="118"/>
      <c r="O500" s="133"/>
      <c r="P500" s="123"/>
      <c r="Q500" t="str">
        <f>IF(C500="","",'[1]OPĆI DIO'!#REF!)</f>
        <v/>
      </c>
      <c r="R500" t="str">
        <f t="shared" si="64"/>
        <v/>
      </c>
      <c r="S500" t="str">
        <f t="shared" si="65"/>
        <v/>
      </c>
      <c r="T500" t="str">
        <f t="shared" si="66"/>
        <v/>
      </c>
      <c r="U500" t="str">
        <f t="shared" si="67"/>
        <v/>
      </c>
      <c r="AE500" t="s">
        <v>1349</v>
      </c>
      <c r="AF500" t="s">
        <v>1350</v>
      </c>
      <c r="AG500" t="str">
        <f t="shared" si="68"/>
        <v>A679076</v>
      </c>
      <c r="AH500" t="str">
        <f>IFERROR(VLOOKUP(AG500,[1]AKT!$E$4:$G$350,3,FALSE),"")</f>
        <v>0942</v>
      </c>
    </row>
    <row r="501" spans="1:34" ht="15.75" customHeight="1">
      <c r="AE501" t="s">
        <v>1351</v>
      </c>
      <c r="AF501" t="s">
        <v>1352</v>
      </c>
      <c r="AG501" t="str">
        <f t="shared" si="68"/>
        <v>A679076</v>
      </c>
      <c r="AH501" t="str">
        <f>IFERROR(VLOOKUP(AG501,[1]AKT!$E$4:$G$350,3,FALSE),"")</f>
        <v>0942</v>
      </c>
    </row>
    <row r="502" spans="1:34">
      <c r="AE502" t="s">
        <v>1353</v>
      </c>
      <c r="AF502" t="s">
        <v>1354</v>
      </c>
      <c r="AG502" t="str">
        <f t="shared" si="68"/>
        <v>A679076</v>
      </c>
      <c r="AH502" t="str">
        <f>IFERROR(VLOOKUP(AG502,[1]AKT!$E$4:$G$350,3,FALSE),"")</f>
        <v>0942</v>
      </c>
    </row>
    <row r="503" spans="1:34">
      <c r="AE503" t="s">
        <v>1355</v>
      </c>
      <c r="AF503" t="s">
        <v>1356</v>
      </c>
      <c r="AG503" t="str">
        <f t="shared" si="68"/>
        <v>A679076</v>
      </c>
      <c r="AH503" t="str">
        <f>IFERROR(VLOOKUP(AG503,[1]AKT!$E$4:$G$350,3,FALSE),"")</f>
        <v>0942</v>
      </c>
    </row>
    <row r="504" spans="1:34">
      <c r="AE504" t="s">
        <v>1357</v>
      </c>
      <c r="AF504" t="s">
        <v>1358</v>
      </c>
      <c r="AG504" t="str">
        <f t="shared" si="68"/>
        <v>A679076</v>
      </c>
      <c r="AH504" t="str">
        <f>IFERROR(VLOOKUP(AG504,[1]AKT!$E$4:$G$350,3,FALSE),"")</f>
        <v>0942</v>
      </c>
    </row>
    <row r="505" spans="1:34">
      <c r="AE505" t="s">
        <v>1359</v>
      </c>
      <c r="AF505" t="s">
        <v>1360</v>
      </c>
      <c r="AG505" t="str">
        <f t="shared" si="68"/>
        <v>A679076</v>
      </c>
      <c r="AH505" t="str">
        <f>IFERROR(VLOOKUP(AG505,[1]AKT!$E$4:$G$350,3,FALSE),"")</f>
        <v>0942</v>
      </c>
    </row>
    <row r="506" spans="1:34">
      <c r="AE506" t="s">
        <v>1361</v>
      </c>
      <c r="AF506" t="s">
        <v>1352</v>
      </c>
      <c r="AG506" t="str">
        <f t="shared" si="68"/>
        <v>A679076</v>
      </c>
      <c r="AH506" t="str">
        <f>IFERROR(VLOOKUP(AG506,[1]AKT!$E$4:$G$350,3,FALSE),"")</f>
        <v>0942</v>
      </c>
    </row>
    <row r="507" spans="1:34">
      <c r="AE507" t="s">
        <v>1362</v>
      </c>
      <c r="AF507" t="s">
        <v>1363</v>
      </c>
      <c r="AG507" t="str">
        <f t="shared" si="68"/>
        <v>A679076</v>
      </c>
      <c r="AH507" t="str">
        <f>IFERROR(VLOOKUP(AG507,[1]AKT!$E$4:$G$350,3,FALSE),"")</f>
        <v>0942</v>
      </c>
    </row>
    <row r="508" spans="1:34">
      <c r="AE508" t="s">
        <v>1364</v>
      </c>
      <c r="AF508" t="s">
        <v>1365</v>
      </c>
      <c r="AG508" t="str">
        <f t="shared" si="68"/>
        <v>A679076</v>
      </c>
      <c r="AH508" t="str">
        <f>IFERROR(VLOOKUP(AG508,[1]AKT!$E$4:$G$350,3,FALSE),"")</f>
        <v>0942</v>
      </c>
    </row>
    <row r="509" spans="1:34">
      <c r="AE509" t="s">
        <v>1366</v>
      </c>
      <c r="AF509" t="s">
        <v>1367</v>
      </c>
      <c r="AG509" t="str">
        <f t="shared" si="68"/>
        <v>A679076</v>
      </c>
      <c r="AH509" t="str">
        <f>IFERROR(VLOOKUP(AG509,[1]AKT!$E$4:$G$350,3,FALSE),"")</f>
        <v>0942</v>
      </c>
    </row>
    <row r="510" spans="1:34">
      <c r="AE510" t="s">
        <v>1368</v>
      </c>
      <c r="AF510" t="s">
        <v>1369</v>
      </c>
      <c r="AG510" t="str">
        <f t="shared" si="68"/>
        <v>A679076</v>
      </c>
      <c r="AH510" t="str">
        <f>IFERROR(VLOOKUP(AG510,[1]AKT!$E$4:$G$350,3,FALSE),"")</f>
        <v>0942</v>
      </c>
    </row>
    <row r="511" spans="1:34">
      <c r="AE511" t="s">
        <v>1370</v>
      </c>
      <c r="AF511" t="s">
        <v>1371</v>
      </c>
      <c r="AG511" t="str">
        <f t="shared" si="68"/>
        <v>A679076</v>
      </c>
      <c r="AH511" t="str">
        <f>IFERROR(VLOOKUP(AG511,[1]AKT!$E$4:$G$350,3,FALSE),"")</f>
        <v>0942</v>
      </c>
    </row>
    <row r="512" spans="1:34">
      <c r="AE512" t="s">
        <v>1372</v>
      </c>
      <c r="AF512" t="s">
        <v>1373</v>
      </c>
      <c r="AG512" t="str">
        <f t="shared" si="68"/>
        <v>A679076</v>
      </c>
      <c r="AH512" t="str">
        <f>IFERROR(VLOOKUP(AG512,[1]AKT!$E$4:$G$350,3,FALSE),"")</f>
        <v>0942</v>
      </c>
    </row>
    <row r="513" spans="31:34">
      <c r="AE513" t="s">
        <v>1374</v>
      </c>
      <c r="AF513" t="s">
        <v>1375</v>
      </c>
      <c r="AG513" t="str">
        <f t="shared" si="68"/>
        <v>A679076</v>
      </c>
      <c r="AH513" t="str">
        <f>IFERROR(VLOOKUP(AG513,[1]AKT!$E$4:$G$350,3,FALSE),"")</f>
        <v>0942</v>
      </c>
    </row>
    <row r="514" spans="31:34">
      <c r="AE514" t="s">
        <v>1376</v>
      </c>
      <c r="AF514" t="s">
        <v>1377</v>
      </c>
      <c r="AG514" t="str">
        <f t="shared" si="68"/>
        <v>A679076</v>
      </c>
      <c r="AH514" t="str">
        <f>IFERROR(VLOOKUP(AG514,[1]AKT!$E$4:$G$350,3,FALSE),"")</f>
        <v>0942</v>
      </c>
    </row>
    <row r="515" spans="31:34">
      <c r="AE515" t="s">
        <v>1378</v>
      </c>
      <c r="AF515" t="s">
        <v>1379</v>
      </c>
      <c r="AG515" t="str">
        <f t="shared" si="68"/>
        <v>A679076</v>
      </c>
      <c r="AH515" t="str">
        <f>IFERROR(VLOOKUP(AG515,[1]AKT!$E$4:$G$350,3,FALSE),"")</f>
        <v>0942</v>
      </c>
    </row>
    <row r="516" spans="31:34">
      <c r="AE516" t="s">
        <v>1380</v>
      </c>
      <c r="AF516" t="s">
        <v>1381</v>
      </c>
      <c r="AG516" t="str">
        <f t="shared" si="68"/>
        <v>A679076</v>
      </c>
      <c r="AH516" t="str">
        <f>IFERROR(VLOOKUP(AG516,[1]AKT!$E$4:$G$350,3,FALSE),"")</f>
        <v>0942</v>
      </c>
    </row>
    <row r="517" spans="31:34">
      <c r="AE517" t="s">
        <v>1382</v>
      </c>
      <c r="AF517" t="s">
        <v>1383</v>
      </c>
      <c r="AG517" t="str">
        <f t="shared" si="68"/>
        <v>A679076</v>
      </c>
      <c r="AH517" t="str">
        <f>IFERROR(VLOOKUP(AG517,[1]AKT!$E$4:$G$350,3,FALSE),"")</f>
        <v>0942</v>
      </c>
    </row>
    <row r="518" spans="31:34">
      <c r="AE518" t="s">
        <v>1384</v>
      </c>
      <c r="AF518" t="s">
        <v>1385</v>
      </c>
      <c r="AG518" t="str">
        <f t="shared" si="68"/>
        <v>A679076</v>
      </c>
      <c r="AH518" t="str">
        <f>IFERROR(VLOOKUP(AG518,[1]AKT!$E$4:$G$350,3,FALSE),"")</f>
        <v>0942</v>
      </c>
    </row>
    <row r="519" spans="31:34">
      <c r="AE519" t="s">
        <v>1386</v>
      </c>
      <c r="AF519" t="s">
        <v>1387</v>
      </c>
      <c r="AG519" t="str">
        <f t="shared" si="68"/>
        <v>A679076</v>
      </c>
      <c r="AH519" t="str">
        <f>IFERROR(VLOOKUP(AG519,[1]AKT!$E$4:$G$350,3,FALSE),"")</f>
        <v>0942</v>
      </c>
    </row>
    <row r="520" spans="31:34">
      <c r="AE520" t="s">
        <v>1388</v>
      </c>
      <c r="AF520" t="s">
        <v>1389</v>
      </c>
      <c r="AG520" t="str">
        <f t="shared" si="68"/>
        <v>A679076</v>
      </c>
      <c r="AH520" t="str">
        <f>IFERROR(VLOOKUP(AG520,[1]AKT!$E$4:$G$350,3,FALSE),"")</f>
        <v>0942</v>
      </c>
    </row>
    <row r="521" spans="31:34">
      <c r="AE521" t="s">
        <v>1390</v>
      </c>
      <c r="AF521" t="s">
        <v>1391</v>
      </c>
      <c r="AG521" t="str">
        <f t="shared" ref="AG521:AG584" si="69">LEFT(AE521,7)</f>
        <v>A679076</v>
      </c>
      <c r="AH521" t="str">
        <f>IFERROR(VLOOKUP(AG521,[1]AKT!$E$4:$G$350,3,FALSE),"")</f>
        <v>0942</v>
      </c>
    </row>
    <row r="522" spans="31:34">
      <c r="AE522" t="s">
        <v>1392</v>
      </c>
      <c r="AF522" t="s">
        <v>1387</v>
      </c>
      <c r="AG522" t="str">
        <f t="shared" si="69"/>
        <v>A679076</v>
      </c>
      <c r="AH522" t="str">
        <f>IFERROR(VLOOKUP(AG522,[1]AKT!$E$4:$G$350,3,FALSE),"")</f>
        <v>0942</v>
      </c>
    </row>
    <row r="523" spans="31:34">
      <c r="AE523" t="s">
        <v>1393</v>
      </c>
      <c r="AF523" t="s">
        <v>1394</v>
      </c>
      <c r="AG523" t="str">
        <f t="shared" si="69"/>
        <v>A679076</v>
      </c>
      <c r="AH523" t="str">
        <f>IFERROR(VLOOKUP(AG523,[1]AKT!$E$4:$G$350,3,FALSE),"")</f>
        <v>0942</v>
      </c>
    </row>
    <row r="524" spans="31:34">
      <c r="AE524" t="s">
        <v>1395</v>
      </c>
      <c r="AF524" t="s">
        <v>1391</v>
      </c>
      <c r="AG524" t="str">
        <f t="shared" si="69"/>
        <v>A679076</v>
      </c>
      <c r="AH524" t="str">
        <f>IFERROR(VLOOKUP(AG524,[1]AKT!$E$4:$G$350,3,FALSE),"")</f>
        <v>0942</v>
      </c>
    </row>
    <row r="525" spans="31:34">
      <c r="AE525" t="s">
        <v>1396</v>
      </c>
      <c r="AF525" t="s">
        <v>1397</v>
      </c>
      <c r="AG525" t="str">
        <f t="shared" si="69"/>
        <v>A679077</v>
      </c>
      <c r="AH525" t="str">
        <f>IFERROR(VLOOKUP(AG525,[1]AKT!$E$4:$G$350,3,FALSE),"")</f>
        <v>0942</v>
      </c>
    </row>
    <row r="526" spans="31:34">
      <c r="AE526" t="s">
        <v>1398</v>
      </c>
      <c r="AF526" t="s">
        <v>1399</v>
      </c>
      <c r="AG526" t="str">
        <f t="shared" si="69"/>
        <v>A679077</v>
      </c>
      <c r="AH526" t="str">
        <f>IFERROR(VLOOKUP(AG526,[1]AKT!$E$4:$G$350,3,FALSE),"")</f>
        <v>0942</v>
      </c>
    </row>
    <row r="527" spans="31:34">
      <c r="AE527" t="s">
        <v>1400</v>
      </c>
      <c r="AF527" t="s">
        <v>1401</v>
      </c>
      <c r="AG527" t="str">
        <f t="shared" si="69"/>
        <v>A679077</v>
      </c>
      <c r="AH527" t="str">
        <f>IFERROR(VLOOKUP(AG527,[1]AKT!$E$4:$G$350,3,FALSE),"")</f>
        <v>0942</v>
      </c>
    </row>
    <row r="528" spans="31:34">
      <c r="AE528" t="s">
        <v>1402</v>
      </c>
      <c r="AF528" t="s">
        <v>1403</v>
      </c>
      <c r="AG528" t="str">
        <f t="shared" si="69"/>
        <v>A679077</v>
      </c>
      <c r="AH528" t="str">
        <f>IFERROR(VLOOKUP(AG528,[1]AKT!$E$4:$G$350,3,FALSE),"")</f>
        <v>0942</v>
      </c>
    </row>
    <row r="529" spans="31:34">
      <c r="AE529" t="s">
        <v>1404</v>
      </c>
      <c r="AF529" t="s">
        <v>1405</v>
      </c>
      <c r="AG529" t="str">
        <f t="shared" si="69"/>
        <v>A679077</v>
      </c>
      <c r="AH529" t="str">
        <f>IFERROR(VLOOKUP(AG529,[1]AKT!$E$4:$G$350,3,FALSE),"")</f>
        <v>0942</v>
      </c>
    </row>
    <row r="530" spans="31:34">
      <c r="AE530" t="s">
        <v>1406</v>
      </c>
      <c r="AF530" t="s">
        <v>1407</v>
      </c>
      <c r="AG530" t="str">
        <f t="shared" si="69"/>
        <v>A679077</v>
      </c>
      <c r="AH530" t="str">
        <f>IFERROR(VLOOKUP(AG530,[1]AKT!$E$4:$G$350,3,FALSE),"")</f>
        <v>0942</v>
      </c>
    </row>
    <row r="531" spans="31:34">
      <c r="AE531" t="s">
        <v>1408</v>
      </c>
      <c r="AF531" t="s">
        <v>1409</v>
      </c>
      <c r="AG531" t="str">
        <f t="shared" si="69"/>
        <v>A679077</v>
      </c>
      <c r="AH531" t="str">
        <f>IFERROR(VLOOKUP(AG531,[1]AKT!$E$4:$G$350,3,FALSE),"")</f>
        <v>0942</v>
      </c>
    </row>
    <row r="532" spans="31:34">
      <c r="AE532" t="s">
        <v>1410</v>
      </c>
      <c r="AF532" t="s">
        <v>1411</v>
      </c>
      <c r="AG532" t="str">
        <f t="shared" si="69"/>
        <v>A679077</v>
      </c>
      <c r="AH532" t="str">
        <f>IFERROR(VLOOKUP(AG532,[1]AKT!$E$4:$G$350,3,FALSE),"")</f>
        <v>0942</v>
      </c>
    </row>
    <row r="533" spans="31:34">
      <c r="AE533" t="s">
        <v>1412</v>
      </c>
      <c r="AF533" t="s">
        <v>1413</v>
      </c>
      <c r="AG533" t="str">
        <f t="shared" si="69"/>
        <v>A679077</v>
      </c>
      <c r="AH533" t="str">
        <f>IFERROR(VLOOKUP(AG533,[1]AKT!$E$4:$G$350,3,FALSE),"")</f>
        <v>0942</v>
      </c>
    </row>
    <row r="534" spans="31:34">
      <c r="AE534" t="s">
        <v>1414</v>
      </c>
      <c r="AF534" t="s">
        <v>1415</v>
      </c>
      <c r="AG534" t="str">
        <f t="shared" si="69"/>
        <v>A679077</v>
      </c>
      <c r="AH534" t="str">
        <f>IFERROR(VLOOKUP(AG534,[1]AKT!$E$4:$G$350,3,FALSE),"")</f>
        <v>0942</v>
      </c>
    </row>
    <row r="535" spans="31:34">
      <c r="AE535" t="s">
        <v>1416</v>
      </c>
      <c r="AF535" t="s">
        <v>1417</v>
      </c>
      <c r="AG535" t="str">
        <f t="shared" si="69"/>
        <v>A679077</v>
      </c>
      <c r="AH535" t="str">
        <f>IFERROR(VLOOKUP(AG535,[1]AKT!$E$4:$G$350,3,FALSE),"")</f>
        <v>0942</v>
      </c>
    </row>
    <row r="536" spans="31:34">
      <c r="AE536" t="s">
        <v>1418</v>
      </c>
      <c r="AF536" t="s">
        <v>1419</v>
      </c>
      <c r="AG536" t="str">
        <f t="shared" si="69"/>
        <v>A679077</v>
      </c>
      <c r="AH536" t="str">
        <f>IFERROR(VLOOKUP(AG536,[1]AKT!$E$4:$G$350,3,FALSE),"")</f>
        <v>0942</v>
      </c>
    </row>
    <row r="537" spans="31:34">
      <c r="AE537" t="s">
        <v>1420</v>
      </c>
      <c r="AF537" t="s">
        <v>1421</v>
      </c>
      <c r="AG537" t="str">
        <f t="shared" si="69"/>
        <v>A679077</v>
      </c>
      <c r="AH537" t="str">
        <f>IFERROR(VLOOKUP(AG537,[1]AKT!$E$4:$G$350,3,FALSE),"")</f>
        <v>0942</v>
      </c>
    </row>
    <row r="538" spans="31:34">
      <c r="AE538" t="s">
        <v>1422</v>
      </c>
      <c r="AF538" t="s">
        <v>1423</v>
      </c>
      <c r="AG538" t="str">
        <f t="shared" si="69"/>
        <v>A679077</v>
      </c>
      <c r="AH538" t="str">
        <f>IFERROR(VLOOKUP(AG538,[1]AKT!$E$4:$G$350,3,FALSE),"")</f>
        <v>0942</v>
      </c>
    </row>
    <row r="539" spans="31:34">
      <c r="AE539" t="s">
        <v>1424</v>
      </c>
      <c r="AF539" t="s">
        <v>1425</v>
      </c>
      <c r="AG539" t="str">
        <f t="shared" si="69"/>
        <v>A679077</v>
      </c>
      <c r="AH539" t="str">
        <f>IFERROR(VLOOKUP(AG539,[1]AKT!$E$4:$G$350,3,FALSE),"")</f>
        <v>0942</v>
      </c>
    </row>
    <row r="540" spans="31:34">
      <c r="AE540" t="s">
        <v>1426</v>
      </c>
      <c r="AF540" t="s">
        <v>1427</v>
      </c>
      <c r="AG540" t="str">
        <f t="shared" si="69"/>
        <v>A679077</v>
      </c>
      <c r="AH540" t="str">
        <f>IFERROR(VLOOKUP(AG540,[1]AKT!$E$4:$G$350,3,FALSE),"")</f>
        <v>0942</v>
      </c>
    </row>
    <row r="541" spans="31:34">
      <c r="AE541" t="s">
        <v>1428</v>
      </c>
      <c r="AF541" t="s">
        <v>1429</v>
      </c>
      <c r="AG541" t="str">
        <f t="shared" si="69"/>
        <v>A679077</v>
      </c>
      <c r="AH541" t="str">
        <f>IFERROR(VLOOKUP(AG541,[1]AKT!$E$4:$G$350,3,FALSE),"")</f>
        <v>0942</v>
      </c>
    </row>
    <row r="542" spans="31:34">
      <c r="AE542" t="s">
        <v>1430</v>
      </c>
      <c r="AF542" t="s">
        <v>1431</v>
      </c>
      <c r="AG542" t="str">
        <f t="shared" si="69"/>
        <v>A679077</v>
      </c>
      <c r="AH542" t="str">
        <f>IFERROR(VLOOKUP(AG542,[1]AKT!$E$4:$G$350,3,FALSE),"")</f>
        <v>0942</v>
      </c>
    </row>
    <row r="543" spans="31:34">
      <c r="AE543" t="s">
        <v>1432</v>
      </c>
      <c r="AF543" t="s">
        <v>1433</v>
      </c>
      <c r="AG543" t="str">
        <f t="shared" si="69"/>
        <v>A679077</v>
      </c>
      <c r="AH543" t="str">
        <f>IFERROR(VLOOKUP(AG543,[1]AKT!$E$4:$G$350,3,FALSE),"")</f>
        <v>0942</v>
      </c>
    </row>
    <row r="544" spans="31:34">
      <c r="AE544" t="s">
        <v>1434</v>
      </c>
      <c r="AF544" t="s">
        <v>1435</v>
      </c>
      <c r="AG544" t="str">
        <f t="shared" si="69"/>
        <v>A679077</v>
      </c>
      <c r="AH544" t="str">
        <f>IFERROR(VLOOKUP(AG544,[1]AKT!$E$4:$G$350,3,FALSE),"")</f>
        <v>0942</v>
      </c>
    </row>
    <row r="545" spans="31:34">
      <c r="AE545" t="s">
        <v>1436</v>
      </c>
      <c r="AF545" t="s">
        <v>1437</v>
      </c>
      <c r="AG545" t="str">
        <f t="shared" si="69"/>
        <v>A679077</v>
      </c>
      <c r="AH545" t="str">
        <f>IFERROR(VLOOKUP(AG545,[1]AKT!$E$4:$G$350,3,FALSE),"")</f>
        <v>0942</v>
      </c>
    </row>
    <row r="546" spans="31:34">
      <c r="AE546" t="s">
        <v>1438</v>
      </c>
      <c r="AF546" t="s">
        <v>1439</v>
      </c>
      <c r="AG546" t="str">
        <f t="shared" si="69"/>
        <v>A679077</v>
      </c>
      <c r="AH546" t="str">
        <f>IFERROR(VLOOKUP(AG546,[1]AKT!$E$4:$G$350,3,FALSE),"")</f>
        <v>0942</v>
      </c>
    </row>
    <row r="547" spans="31:34">
      <c r="AE547" t="s">
        <v>1440</v>
      </c>
      <c r="AF547" t="s">
        <v>1441</v>
      </c>
      <c r="AG547" t="str">
        <f t="shared" si="69"/>
        <v>A679077</v>
      </c>
      <c r="AH547" t="str">
        <f>IFERROR(VLOOKUP(AG547,[1]AKT!$E$4:$G$350,3,FALSE),"")</f>
        <v>0942</v>
      </c>
    </row>
    <row r="548" spans="31:34">
      <c r="AE548" t="s">
        <v>1442</v>
      </c>
      <c r="AF548" t="s">
        <v>1443</v>
      </c>
      <c r="AG548" t="str">
        <f t="shared" si="69"/>
        <v>A679077</v>
      </c>
      <c r="AH548" t="str">
        <f>IFERROR(VLOOKUP(AG548,[1]AKT!$E$4:$G$350,3,FALSE),"")</f>
        <v>0942</v>
      </c>
    </row>
    <row r="549" spans="31:34">
      <c r="AE549" t="s">
        <v>1444</v>
      </c>
      <c r="AF549" t="s">
        <v>1445</v>
      </c>
      <c r="AG549" t="str">
        <f t="shared" si="69"/>
        <v>A679077</v>
      </c>
      <c r="AH549" t="str">
        <f>IFERROR(VLOOKUP(AG549,[1]AKT!$E$4:$G$350,3,FALSE),"")</f>
        <v>0942</v>
      </c>
    </row>
    <row r="550" spans="31:34">
      <c r="AE550" t="s">
        <v>1446</v>
      </c>
      <c r="AF550" t="s">
        <v>1447</v>
      </c>
      <c r="AG550" t="str">
        <f t="shared" si="69"/>
        <v>A679077</v>
      </c>
      <c r="AH550" t="str">
        <f>IFERROR(VLOOKUP(AG550,[1]AKT!$E$4:$G$350,3,FALSE),"")</f>
        <v>0942</v>
      </c>
    </row>
    <row r="551" spans="31:34">
      <c r="AE551" t="s">
        <v>1448</v>
      </c>
      <c r="AF551" t="s">
        <v>1449</v>
      </c>
      <c r="AG551" t="str">
        <f t="shared" si="69"/>
        <v>A679077</v>
      </c>
      <c r="AH551" t="str">
        <f>IFERROR(VLOOKUP(AG551,[1]AKT!$E$4:$G$350,3,FALSE),"")</f>
        <v>0942</v>
      </c>
    </row>
    <row r="552" spans="31:34">
      <c r="AE552" t="s">
        <v>1450</v>
      </c>
      <c r="AF552" t="s">
        <v>1451</v>
      </c>
      <c r="AG552" t="str">
        <f t="shared" si="69"/>
        <v>A679077</v>
      </c>
      <c r="AH552" t="str">
        <f>IFERROR(VLOOKUP(AG552,[1]AKT!$E$4:$G$350,3,FALSE),"")</f>
        <v>0942</v>
      </c>
    </row>
    <row r="553" spans="31:34">
      <c r="AE553" t="s">
        <v>1452</v>
      </c>
      <c r="AF553" t="s">
        <v>1453</v>
      </c>
      <c r="AG553" t="str">
        <f t="shared" si="69"/>
        <v>A679077</v>
      </c>
      <c r="AH553" t="str">
        <f>IFERROR(VLOOKUP(AG553,[1]AKT!$E$4:$G$350,3,FALSE),"")</f>
        <v>0942</v>
      </c>
    </row>
    <row r="554" spans="31:34">
      <c r="AE554" t="s">
        <v>1454</v>
      </c>
      <c r="AF554" t="s">
        <v>1453</v>
      </c>
      <c r="AG554" t="str">
        <f t="shared" si="69"/>
        <v>A679077</v>
      </c>
      <c r="AH554" t="str">
        <f>IFERROR(VLOOKUP(AG554,[1]AKT!$E$4:$G$350,3,FALSE),"")</f>
        <v>0942</v>
      </c>
    </row>
    <row r="555" spans="31:34">
      <c r="AE555" t="s">
        <v>1455</v>
      </c>
      <c r="AF555" t="s">
        <v>1453</v>
      </c>
      <c r="AG555" t="str">
        <f t="shared" si="69"/>
        <v>A679077</v>
      </c>
      <c r="AH555" t="str">
        <f>IFERROR(VLOOKUP(AG555,[1]AKT!$E$4:$G$350,3,FALSE),"")</f>
        <v>0942</v>
      </c>
    </row>
    <row r="556" spans="31:34">
      <c r="AE556" t="s">
        <v>1456</v>
      </c>
      <c r="AF556" t="s">
        <v>1453</v>
      </c>
      <c r="AG556" t="str">
        <f t="shared" si="69"/>
        <v>A679077</v>
      </c>
      <c r="AH556" t="str">
        <f>IFERROR(VLOOKUP(AG556,[1]AKT!$E$4:$G$350,3,FALSE),"")</f>
        <v>0942</v>
      </c>
    </row>
    <row r="557" spans="31:34">
      <c r="AE557" t="s">
        <v>1457</v>
      </c>
      <c r="AF557" t="s">
        <v>1458</v>
      </c>
      <c r="AG557" t="str">
        <f t="shared" si="69"/>
        <v>A679077</v>
      </c>
      <c r="AH557" t="str">
        <f>IFERROR(VLOOKUP(AG557,[1]AKT!$E$4:$G$350,3,FALSE),"")</f>
        <v>0942</v>
      </c>
    </row>
    <row r="558" spans="31:34">
      <c r="AE558" t="s">
        <v>1459</v>
      </c>
      <c r="AF558" t="s">
        <v>1460</v>
      </c>
      <c r="AG558" t="str">
        <f t="shared" si="69"/>
        <v>A679077</v>
      </c>
      <c r="AH558" t="str">
        <f>IFERROR(VLOOKUP(AG558,[1]AKT!$E$4:$G$350,3,FALSE),"")</f>
        <v>0942</v>
      </c>
    </row>
    <row r="559" spans="31:34">
      <c r="AE559" t="s">
        <v>1461</v>
      </c>
      <c r="AF559" t="s">
        <v>1458</v>
      </c>
      <c r="AG559" t="str">
        <f t="shared" si="69"/>
        <v>A679077</v>
      </c>
      <c r="AH559" t="str">
        <f>IFERROR(VLOOKUP(AG559,[1]AKT!$E$4:$G$350,3,FALSE),"")</f>
        <v>0942</v>
      </c>
    </row>
    <row r="560" spans="31:34">
      <c r="AE560" t="s">
        <v>1462</v>
      </c>
      <c r="AF560" t="s">
        <v>1458</v>
      </c>
      <c r="AG560" t="str">
        <f t="shared" si="69"/>
        <v>A679077</v>
      </c>
      <c r="AH560" t="str">
        <f>IFERROR(VLOOKUP(AG560,[1]AKT!$E$4:$G$350,3,FALSE),"")</f>
        <v>0942</v>
      </c>
    </row>
    <row r="561" spans="31:34">
      <c r="AE561" t="s">
        <v>1463</v>
      </c>
      <c r="AF561" t="s">
        <v>1464</v>
      </c>
      <c r="AG561" t="str">
        <f t="shared" si="69"/>
        <v>A679077</v>
      </c>
      <c r="AH561" t="str">
        <f>IFERROR(VLOOKUP(AG561,[1]AKT!$E$4:$G$350,3,FALSE),"")</f>
        <v>0942</v>
      </c>
    </row>
    <row r="562" spans="31:34">
      <c r="AE562" t="s">
        <v>1465</v>
      </c>
      <c r="AF562" t="s">
        <v>1466</v>
      </c>
      <c r="AG562" t="str">
        <f t="shared" si="69"/>
        <v>A679077</v>
      </c>
      <c r="AH562" t="str">
        <f>IFERROR(VLOOKUP(AG562,[1]AKT!$E$4:$G$350,3,FALSE),"")</f>
        <v>0942</v>
      </c>
    </row>
    <row r="563" spans="31:34">
      <c r="AE563" t="s">
        <v>1467</v>
      </c>
      <c r="AF563" t="s">
        <v>1468</v>
      </c>
      <c r="AG563" t="str">
        <f t="shared" si="69"/>
        <v>A679077</v>
      </c>
      <c r="AH563" t="str">
        <f>IFERROR(VLOOKUP(AG563,[1]AKT!$E$4:$G$350,3,FALSE),"")</f>
        <v>0942</v>
      </c>
    </row>
    <row r="564" spans="31:34">
      <c r="AE564" t="s">
        <v>1469</v>
      </c>
      <c r="AF564" t="s">
        <v>1470</v>
      </c>
      <c r="AG564" t="str">
        <f t="shared" si="69"/>
        <v>A679077</v>
      </c>
      <c r="AH564" t="str">
        <f>IFERROR(VLOOKUP(AG564,[1]AKT!$E$4:$G$350,3,FALSE),"")</f>
        <v>0942</v>
      </c>
    </row>
    <row r="565" spans="31:34">
      <c r="AE565" t="s">
        <v>1471</v>
      </c>
      <c r="AF565" t="s">
        <v>1472</v>
      </c>
      <c r="AG565" t="str">
        <f t="shared" si="69"/>
        <v>A679077</v>
      </c>
      <c r="AH565" t="str">
        <f>IFERROR(VLOOKUP(AG565,[1]AKT!$E$4:$G$350,3,FALSE),"")</f>
        <v>0942</v>
      </c>
    </row>
    <row r="566" spans="31:34">
      <c r="AE566" t="s">
        <v>1473</v>
      </c>
      <c r="AF566" t="s">
        <v>1474</v>
      </c>
      <c r="AG566" t="str">
        <f t="shared" si="69"/>
        <v>A679077</v>
      </c>
      <c r="AH566" t="str">
        <f>IFERROR(VLOOKUP(AG566,[1]AKT!$E$4:$G$350,3,FALSE),"")</f>
        <v>0942</v>
      </c>
    </row>
    <row r="567" spans="31:34">
      <c r="AE567" t="s">
        <v>1475</v>
      </c>
      <c r="AF567" t="s">
        <v>1476</v>
      </c>
      <c r="AG567" t="str">
        <f t="shared" si="69"/>
        <v>A679077</v>
      </c>
      <c r="AH567" t="str">
        <f>IFERROR(VLOOKUP(AG567,[1]AKT!$E$4:$G$350,3,FALSE),"")</f>
        <v>0942</v>
      </c>
    </row>
    <row r="568" spans="31:34">
      <c r="AE568" t="s">
        <v>1477</v>
      </c>
      <c r="AF568" t="s">
        <v>1478</v>
      </c>
      <c r="AG568" t="str">
        <f t="shared" si="69"/>
        <v>A679077</v>
      </c>
      <c r="AH568" t="str">
        <f>IFERROR(VLOOKUP(AG568,[1]AKT!$E$4:$G$350,3,FALSE),"")</f>
        <v>0942</v>
      </c>
    </row>
    <row r="569" spans="31:34">
      <c r="AE569" t="s">
        <v>1479</v>
      </c>
      <c r="AF569" t="s">
        <v>1480</v>
      </c>
      <c r="AG569" t="str">
        <f t="shared" si="69"/>
        <v>A679077</v>
      </c>
      <c r="AH569" t="str">
        <f>IFERROR(VLOOKUP(AG569,[1]AKT!$E$4:$G$350,3,FALSE),"")</f>
        <v>0942</v>
      </c>
    </row>
    <row r="570" spans="31:34">
      <c r="AE570" t="s">
        <v>1481</v>
      </c>
      <c r="AF570" t="s">
        <v>1482</v>
      </c>
      <c r="AG570" t="str">
        <f t="shared" si="69"/>
        <v>A679077</v>
      </c>
      <c r="AH570" t="str">
        <f>IFERROR(VLOOKUP(AG570,[1]AKT!$E$4:$G$350,3,FALSE),"")</f>
        <v>0942</v>
      </c>
    </row>
    <row r="571" spans="31:34">
      <c r="AE571" t="s">
        <v>1483</v>
      </c>
      <c r="AF571" t="s">
        <v>1484</v>
      </c>
      <c r="AG571" t="str">
        <f t="shared" si="69"/>
        <v>A679077</v>
      </c>
      <c r="AH571" t="str">
        <f>IFERROR(VLOOKUP(AG571,[1]AKT!$E$4:$G$350,3,FALSE),"")</f>
        <v>0942</v>
      </c>
    </row>
    <row r="572" spans="31:34">
      <c r="AE572" t="s">
        <v>1485</v>
      </c>
      <c r="AF572" t="s">
        <v>1486</v>
      </c>
      <c r="AG572" t="str">
        <f t="shared" si="69"/>
        <v>A679077</v>
      </c>
      <c r="AH572" t="str">
        <f>IFERROR(VLOOKUP(AG572,[1]AKT!$E$4:$G$350,3,FALSE),"")</f>
        <v>0942</v>
      </c>
    </row>
    <row r="573" spans="31:34">
      <c r="AE573" t="s">
        <v>1487</v>
      </c>
      <c r="AF573" t="s">
        <v>1488</v>
      </c>
      <c r="AG573" t="str">
        <f t="shared" si="69"/>
        <v>A679077</v>
      </c>
      <c r="AH573" t="str">
        <f>IFERROR(VLOOKUP(AG573,[1]AKT!$E$4:$G$350,3,FALSE),"")</f>
        <v>0942</v>
      </c>
    </row>
    <row r="574" spans="31:34">
      <c r="AE574" t="s">
        <v>1489</v>
      </c>
      <c r="AF574" t="s">
        <v>1490</v>
      </c>
      <c r="AG574" t="str">
        <f t="shared" si="69"/>
        <v>A679077</v>
      </c>
      <c r="AH574" t="str">
        <f>IFERROR(VLOOKUP(AG574,[1]AKT!$E$4:$G$350,3,FALSE),"")</f>
        <v>0942</v>
      </c>
    </row>
    <row r="575" spans="31:34">
      <c r="AE575" t="s">
        <v>1491</v>
      </c>
      <c r="AF575" t="s">
        <v>1492</v>
      </c>
      <c r="AG575" t="str">
        <f t="shared" si="69"/>
        <v>A679077</v>
      </c>
      <c r="AH575" t="str">
        <f>IFERROR(VLOOKUP(AG575,[1]AKT!$E$4:$G$350,3,FALSE),"")</f>
        <v>0942</v>
      </c>
    </row>
    <row r="576" spans="31:34">
      <c r="AE576" t="s">
        <v>1493</v>
      </c>
      <c r="AF576" t="s">
        <v>1494</v>
      </c>
      <c r="AG576" t="str">
        <f t="shared" si="69"/>
        <v>A679077</v>
      </c>
      <c r="AH576" t="str">
        <f>IFERROR(VLOOKUP(AG576,[1]AKT!$E$4:$G$350,3,FALSE),"")</f>
        <v>0942</v>
      </c>
    </row>
    <row r="577" spans="31:34">
      <c r="AE577" t="s">
        <v>1495</v>
      </c>
      <c r="AF577" t="s">
        <v>1496</v>
      </c>
      <c r="AG577" t="str">
        <f t="shared" si="69"/>
        <v>A679077</v>
      </c>
      <c r="AH577" t="str">
        <f>IFERROR(VLOOKUP(AG577,[1]AKT!$E$4:$G$350,3,FALSE),"")</f>
        <v>0942</v>
      </c>
    </row>
    <row r="578" spans="31:34">
      <c r="AE578" t="s">
        <v>1497</v>
      </c>
      <c r="AF578" t="s">
        <v>572</v>
      </c>
      <c r="AG578" t="str">
        <f t="shared" si="69"/>
        <v>A679077</v>
      </c>
      <c r="AH578" t="str">
        <f>IFERROR(VLOOKUP(AG578,[1]AKT!$E$4:$G$350,3,FALSE),"")</f>
        <v>0942</v>
      </c>
    </row>
    <row r="579" spans="31:34">
      <c r="AE579" t="s">
        <v>1498</v>
      </c>
      <c r="AF579" t="s">
        <v>1499</v>
      </c>
      <c r="AG579" t="str">
        <f t="shared" si="69"/>
        <v>A679077</v>
      </c>
      <c r="AH579" t="str">
        <f>IFERROR(VLOOKUP(AG579,[1]AKT!$E$4:$G$350,3,FALSE),"")</f>
        <v>0942</v>
      </c>
    </row>
    <row r="580" spans="31:34">
      <c r="AE580" t="s">
        <v>1500</v>
      </c>
      <c r="AF580" t="s">
        <v>1501</v>
      </c>
      <c r="AG580" t="str">
        <f t="shared" si="69"/>
        <v>A679077</v>
      </c>
      <c r="AH580" t="str">
        <f>IFERROR(VLOOKUP(AG580,[1]AKT!$E$4:$G$350,3,FALSE),"")</f>
        <v>0942</v>
      </c>
    </row>
    <row r="581" spans="31:34">
      <c r="AE581" t="s">
        <v>1502</v>
      </c>
      <c r="AF581" t="s">
        <v>1503</v>
      </c>
      <c r="AG581" t="str">
        <f t="shared" si="69"/>
        <v>A679077</v>
      </c>
      <c r="AH581" t="str">
        <f>IFERROR(VLOOKUP(AG581,[1]AKT!$E$4:$G$350,3,FALSE),"")</f>
        <v>0942</v>
      </c>
    </row>
    <row r="582" spans="31:34">
      <c r="AE582" t="s">
        <v>1504</v>
      </c>
      <c r="AF582" t="s">
        <v>1505</v>
      </c>
      <c r="AG582" t="str">
        <f t="shared" si="69"/>
        <v>A679077</v>
      </c>
      <c r="AH582" t="str">
        <f>IFERROR(VLOOKUP(AG582,[1]AKT!$E$4:$G$350,3,FALSE),"")</f>
        <v>0942</v>
      </c>
    </row>
    <row r="583" spans="31:34">
      <c r="AE583" t="s">
        <v>1506</v>
      </c>
      <c r="AF583" t="s">
        <v>1507</v>
      </c>
      <c r="AG583" t="str">
        <f t="shared" si="69"/>
        <v>A679077</v>
      </c>
      <c r="AH583" t="str">
        <f>IFERROR(VLOOKUP(AG583,[1]AKT!$E$4:$G$350,3,FALSE),"")</f>
        <v>0942</v>
      </c>
    </row>
    <row r="584" spans="31:34">
      <c r="AE584" t="s">
        <v>1508</v>
      </c>
      <c r="AF584" t="s">
        <v>1509</v>
      </c>
      <c r="AG584" t="str">
        <f t="shared" si="69"/>
        <v>A679077</v>
      </c>
      <c r="AH584" t="str">
        <f>IFERROR(VLOOKUP(AG584,[1]AKT!$E$4:$G$350,3,FALSE),"")</f>
        <v>0942</v>
      </c>
    </row>
    <row r="585" spans="31:34">
      <c r="AE585" t="s">
        <v>1510</v>
      </c>
      <c r="AF585" t="s">
        <v>1511</v>
      </c>
      <c r="AG585" t="str">
        <f t="shared" ref="AG585:AG648" si="70">LEFT(AE585,7)</f>
        <v>A679077</v>
      </c>
      <c r="AH585" t="str">
        <f>IFERROR(VLOOKUP(AG585,[1]AKT!$E$4:$G$350,3,FALSE),"")</f>
        <v>0942</v>
      </c>
    </row>
    <row r="586" spans="31:34">
      <c r="AE586" t="s">
        <v>1512</v>
      </c>
      <c r="AF586" t="s">
        <v>1513</v>
      </c>
      <c r="AG586" t="str">
        <f t="shared" si="70"/>
        <v>A679077</v>
      </c>
      <c r="AH586" t="str">
        <f>IFERROR(VLOOKUP(AG586,[1]AKT!$E$4:$G$350,3,FALSE),"")</f>
        <v>0942</v>
      </c>
    </row>
    <row r="587" spans="31:34">
      <c r="AE587" t="s">
        <v>1514</v>
      </c>
      <c r="AF587" t="s">
        <v>1515</v>
      </c>
      <c r="AG587" t="str">
        <f t="shared" si="70"/>
        <v>A679077</v>
      </c>
      <c r="AH587" t="str">
        <f>IFERROR(VLOOKUP(AG587,[1]AKT!$E$4:$G$350,3,FALSE),"")</f>
        <v>0942</v>
      </c>
    </row>
    <row r="588" spans="31:34">
      <c r="AE588" t="s">
        <v>1516</v>
      </c>
      <c r="AF588" t="s">
        <v>1517</v>
      </c>
      <c r="AG588" t="str">
        <f t="shared" si="70"/>
        <v>A679077</v>
      </c>
      <c r="AH588" t="str">
        <f>IFERROR(VLOOKUP(AG588,[1]AKT!$E$4:$G$350,3,FALSE),"")</f>
        <v>0942</v>
      </c>
    </row>
    <row r="589" spans="31:34">
      <c r="AE589" t="s">
        <v>1518</v>
      </c>
      <c r="AF589" t="s">
        <v>1519</v>
      </c>
      <c r="AG589" t="str">
        <f t="shared" si="70"/>
        <v>A679077</v>
      </c>
      <c r="AH589" t="str">
        <f>IFERROR(VLOOKUP(AG589,[1]AKT!$E$4:$G$350,3,FALSE),"")</f>
        <v>0942</v>
      </c>
    </row>
    <row r="590" spans="31:34">
      <c r="AE590" t="s">
        <v>1520</v>
      </c>
      <c r="AF590" t="s">
        <v>1521</v>
      </c>
      <c r="AG590" t="str">
        <f t="shared" si="70"/>
        <v>A679077</v>
      </c>
      <c r="AH590" t="str">
        <f>IFERROR(VLOOKUP(AG590,[1]AKT!$E$4:$G$350,3,FALSE),"")</f>
        <v>0942</v>
      </c>
    </row>
    <row r="591" spans="31:34">
      <c r="AE591" t="s">
        <v>1522</v>
      </c>
      <c r="AF591" t="s">
        <v>1523</v>
      </c>
      <c r="AG591" t="str">
        <f t="shared" si="70"/>
        <v>A679077</v>
      </c>
      <c r="AH591" t="str">
        <f>IFERROR(VLOOKUP(AG591,[1]AKT!$E$4:$G$350,3,FALSE),"")</f>
        <v>0942</v>
      </c>
    </row>
    <row r="592" spans="31:34">
      <c r="AE592" t="s">
        <v>1524</v>
      </c>
      <c r="AF592" t="s">
        <v>1525</v>
      </c>
      <c r="AG592" t="str">
        <f t="shared" si="70"/>
        <v>A679077</v>
      </c>
      <c r="AH592" t="str">
        <f>IFERROR(VLOOKUP(AG592,[1]AKT!$E$4:$G$350,3,FALSE),"")</f>
        <v>0942</v>
      </c>
    </row>
    <row r="593" spans="31:34">
      <c r="AE593" t="s">
        <v>1526</v>
      </c>
      <c r="AF593" t="s">
        <v>1527</v>
      </c>
      <c r="AG593" t="str">
        <f t="shared" si="70"/>
        <v>A679077</v>
      </c>
      <c r="AH593" t="str">
        <f>IFERROR(VLOOKUP(AG593,[1]AKT!$E$4:$G$350,3,FALSE),"")</f>
        <v>0942</v>
      </c>
    </row>
    <row r="594" spans="31:34">
      <c r="AE594" t="s">
        <v>1528</v>
      </c>
      <c r="AF594" t="s">
        <v>1529</v>
      </c>
      <c r="AG594" t="str">
        <f t="shared" si="70"/>
        <v>A679077</v>
      </c>
      <c r="AH594" t="str">
        <f>IFERROR(VLOOKUP(AG594,[1]AKT!$E$4:$G$350,3,FALSE),"")</f>
        <v>0942</v>
      </c>
    </row>
    <row r="595" spans="31:34">
      <c r="AE595" t="s">
        <v>1530</v>
      </c>
      <c r="AF595" t="s">
        <v>1531</v>
      </c>
      <c r="AG595" t="str">
        <f t="shared" si="70"/>
        <v>A679077</v>
      </c>
      <c r="AH595" t="str">
        <f>IFERROR(VLOOKUP(AG595,[1]AKT!$E$4:$G$350,3,FALSE),"")</f>
        <v>0942</v>
      </c>
    </row>
    <row r="596" spans="31:34">
      <c r="AE596" t="s">
        <v>1532</v>
      </c>
      <c r="AF596" t="s">
        <v>1533</v>
      </c>
      <c r="AG596" t="str">
        <f t="shared" si="70"/>
        <v>A679077</v>
      </c>
      <c r="AH596" t="str">
        <f>IFERROR(VLOOKUP(AG596,[1]AKT!$E$4:$G$350,3,FALSE),"")</f>
        <v>0942</v>
      </c>
    </row>
    <row r="597" spans="31:34">
      <c r="AE597" t="s">
        <v>1534</v>
      </c>
      <c r="AF597" t="s">
        <v>1535</v>
      </c>
      <c r="AG597" t="str">
        <f t="shared" si="70"/>
        <v>A679077</v>
      </c>
      <c r="AH597" t="str">
        <f>IFERROR(VLOOKUP(AG597,[1]AKT!$E$4:$G$350,3,FALSE),"")</f>
        <v>0942</v>
      </c>
    </row>
    <row r="598" spans="31:34">
      <c r="AE598" t="s">
        <v>1536</v>
      </c>
      <c r="AF598" t="s">
        <v>1537</v>
      </c>
      <c r="AG598" t="str">
        <f t="shared" si="70"/>
        <v>A679077</v>
      </c>
      <c r="AH598" t="str">
        <f>IFERROR(VLOOKUP(AG598,[1]AKT!$E$4:$G$350,3,FALSE),"")</f>
        <v>0942</v>
      </c>
    </row>
    <row r="599" spans="31:34">
      <c r="AE599" t="s">
        <v>1538</v>
      </c>
      <c r="AF599" t="s">
        <v>1539</v>
      </c>
      <c r="AG599" t="str">
        <f t="shared" si="70"/>
        <v>A679077</v>
      </c>
      <c r="AH599" t="str">
        <f>IFERROR(VLOOKUP(AG599,[1]AKT!$E$4:$G$350,3,FALSE),"")</f>
        <v>0942</v>
      </c>
    </row>
    <row r="600" spans="31:34">
      <c r="AE600" t="s">
        <v>1540</v>
      </c>
      <c r="AF600" t="s">
        <v>1541</v>
      </c>
      <c r="AG600" t="str">
        <f t="shared" si="70"/>
        <v>A679077</v>
      </c>
      <c r="AH600" t="str">
        <f>IFERROR(VLOOKUP(AG600,[1]AKT!$E$4:$G$350,3,FALSE),"")</f>
        <v>0942</v>
      </c>
    </row>
    <row r="601" spans="31:34">
      <c r="AE601" t="s">
        <v>1542</v>
      </c>
      <c r="AF601" t="s">
        <v>1543</v>
      </c>
      <c r="AG601" t="str">
        <f t="shared" si="70"/>
        <v>A679077</v>
      </c>
      <c r="AH601" t="str">
        <f>IFERROR(VLOOKUP(AG601,[1]AKT!$E$4:$G$350,3,FALSE),"")</f>
        <v>0942</v>
      </c>
    </row>
    <row r="602" spans="31:34">
      <c r="AE602" t="s">
        <v>1544</v>
      </c>
      <c r="AF602" t="s">
        <v>1545</v>
      </c>
      <c r="AG602" t="str">
        <f t="shared" si="70"/>
        <v>A679077</v>
      </c>
      <c r="AH602" t="str">
        <f>IFERROR(VLOOKUP(AG602,[1]AKT!$E$4:$G$350,3,FALSE),"")</f>
        <v>0942</v>
      </c>
    </row>
    <row r="603" spans="31:34">
      <c r="AE603" t="s">
        <v>1546</v>
      </c>
      <c r="AF603" t="s">
        <v>1547</v>
      </c>
      <c r="AG603" t="str">
        <f t="shared" si="70"/>
        <v>A679077</v>
      </c>
      <c r="AH603" t="str">
        <f>IFERROR(VLOOKUP(AG603,[1]AKT!$E$4:$G$350,3,FALSE),"")</f>
        <v>0942</v>
      </c>
    </row>
    <row r="604" spans="31:34">
      <c r="AE604" t="s">
        <v>1548</v>
      </c>
      <c r="AF604" t="s">
        <v>1549</v>
      </c>
      <c r="AG604" t="str">
        <f t="shared" si="70"/>
        <v>A679077</v>
      </c>
      <c r="AH604" t="str">
        <f>IFERROR(VLOOKUP(AG604,[1]AKT!$E$4:$G$350,3,FALSE),"")</f>
        <v>0942</v>
      </c>
    </row>
    <row r="605" spans="31:34">
      <c r="AE605" t="s">
        <v>1550</v>
      </c>
      <c r="AF605" t="s">
        <v>1551</v>
      </c>
      <c r="AG605" t="str">
        <f t="shared" si="70"/>
        <v>A679077</v>
      </c>
      <c r="AH605" t="str">
        <f>IFERROR(VLOOKUP(AG605,[1]AKT!$E$4:$G$350,3,FALSE),"")</f>
        <v>0942</v>
      </c>
    </row>
    <row r="606" spans="31:34">
      <c r="AE606" t="s">
        <v>1552</v>
      </c>
      <c r="AF606" t="s">
        <v>1553</v>
      </c>
      <c r="AG606" t="str">
        <f t="shared" si="70"/>
        <v>A679077</v>
      </c>
      <c r="AH606" t="str">
        <f>IFERROR(VLOOKUP(AG606,[1]AKT!$E$4:$G$350,3,FALSE),"")</f>
        <v>0942</v>
      </c>
    </row>
    <row r="607" spans="31:34">
      <c r="AE607" t="s">
        <v>1554</v>
      </c>
      <c r="AF607" t="s">
        <v>1555</v>
      </c>
      <c r="AG607" t="str">
        <f t="shared" si="70"/>
        <v>A679077</v>
      </c>
      <c r="AH607" t="str">
        <f>IFERROR(VLOOKUP(AG607,[1]AKT!$E$4:$G$350,3,FALSE),"")</f>
        <v>0942</v>
      </c>
    </row>
    <row r="608" spans="31:34">
      <c r="AE608" t="s">
        <v>1556</v>
      </c>
      <c r="AF608" t="s">
        <v>1557</v>
      </c>
      <c r="AG608" t="str">
        <f t="shared" si="70"/>
        <v>A679077</v>
      </c>
      <c r="AH608" t="str">
        <f>IFERROR(VLOOKUP(AG608,[1]AKT!$E$4:$G$350,3,FALSE),"")</f>
        <v>0942</v>
      </c>
    </row>
    <row r="609" spans="31:34">
      <c r="AE609" t="s">
        <v>1558</v>
      </c>
      <c r="AF609" t="s">
        <v>1559</v>
      </c>
      <c r="AG609" t="str">
        <f t="shared" si="70"/>
        <v>A679077</v>
      </c>
      <c r="AH609" t="str">
        <f>IFERROR(VLOOKUP(AG609,[1]AKT!$E$4:$G$350,3,FALSE),"")</f>
        <v>0942</v>
      </c>
    </row>
    <row r="610" spans="31:34">
      <c r="AE610" t="s">
        <v>1560</v>
      </c>
      <c r="AF610" t="s">
        <v>1561</v>
      </c>
      <c r="AG610" t="str">
        <f t="shared" si="70"/>
        <v>A679077</v>
      </c>
      <c r="AH610" t="str">
        <f>IFERROR(VLOOKUP(AG610,[1]AKT!$E$4:$G$350,3,FALSE),"")</f>
        <v>0942</v>
      </c>
    </row>
    <row r="611" spans="31:34">
      <c r="AE611" t="s">
        <v>1562</v>
      </c>
      <c r="AF611" t="s">
        <v>1563</v>
      </c>
      <c r="AG611" t="str">
        <f t="shared" si="70"/>
        <v>A679077</v>
      </c>
      <c r="AH611" t="str">
        <f>IFERROR(VLOOKUP(AG611,[1]AKT!$E$4:$G$350,3,FALSE),"")</f>
        <v>0942</v>
      </c>
    </row>
    <row r="612" spans="31:34">
      <c r="AE612" t="s">
        <v>1564</v>
      </c>
      <c r="AF612" t="s">
        <v>1565</v>
      </c>
      <c r="AG612" t="str">
        <f t="shared" si="70"/>
        <v>A679077</v>
      </c>
      <c r="AH612" t="str">
        <f>IFERROR(VLOOKUP(AG612,[1]AKT!$E$4:$G$350,3,FALSE),"")</f>
        <v>0942</v>
      </c>
    </row>
    <row r="613" spans="31:34">
      <c r="AE613" t="s">
        <v>1566</v>
      </c>
      <c r="AF613" t="s">
        <v>1567</v>
      </c>
      <c r="AG613" t="str">
        <f t="shared" si="70"/>
        <v>A679077</v>
      </c>
      <c r="AH613" t="str">
        <f>IFERROR(VLOOKUP(AG613,[1]AKT!$E$4:$G$350,3,FALSE),"")</f>
        <v>0942</v>
      </c>
    </row>
    <row r="614" spans="31:34">
      <c r="AE614" t="s">
        <v>1568</v>
      </c>
      <c r="AF614" t="s">
        <v>1569</v>
      </c>
      <c r="AG614" t="str">
        <f t="shared" si="70"/>
        <v>A679077</v>
      </c>
      <c r="AH614" t="str">
        <f>IFERROR(VLOOKUP(AG614,[1]AKT!$E$4:$G$350,3,FALSE),"")</f>
        <v>0942</v>
      </c>
    </row>
    <row r="615" spans="31:34">
      <c r="AE615" t="s">
        <v>1570</v>
      </c>
      <c r="AF615" t="s">
        <v>1571</v>
      </c>
      <c r="AG615" t="str">
        <f t="shared" si="70"/>
        <v>A679077</v>
      </c>
      <c r="AH615" t="str">
        <f>IFERROR(VLOOKUP(AG615,[1]AKT!$E$4:$G$350,3,FALSE),"")</f>
        <v>0942</v>
      </c>
    </row>
    <row r="616" spans="31:34">
      <c r="AE616" t="s">
        <v>1572</v>
      </c>
      <c r="AF616" t="s">
        <v>1573</v>
      </c>
      <c r="AG616" t="str">
        <f t="shared" si="70"/>
        <v>A679077</v>
      </c>
      <c r="AH616" t="str">
        <f>IFERROR(VLOOKUP(AG616,[1]AKT!$E$4:$G$350,3,FALSE),"")</f>
        <v>0942</v>
      </c>
    </row>
    <row r="617" spans="31:34">
      <c r="AE617" t="s">
        <v>1574</v>
      </c>
      <c r="AF617" t="s">
        <v>1575</v>
      </c>
      <c r="AG617" t="str">
        <f t="shared" si="70"/>
        <v>A679077</v>
      </c>
      <c r="AH617" t="str">
        <f>IFERROR(VLOOKUP(AG617,[1]AKT!$E$4:$G$350,3,FALSE),"")</f>
        <v>0942</v>
      </c>
    </row>
    <row r="618" spans="31:34">
      <c r="AE618" t="s">
        <v>1576</v>
      </c>
      <c r="AF618" t="s">
        <v>1577</v>
      </c>
      <c r="AG618" t="str">
        <f t="shared" si="70"/>
        <v>A679077</v>
      </c>
      <c r="AH618" t="str">
        <f>IFERROR(VLOOKUP(AG618,[1]AKT!$E$4:$G$350,3,FALSE),"")</f>
        <v>0942</v>
      </c>
    </row>
    <row r="619" spans="31:34">
      <c r="AE619" t="s">
        <v>1578</v>
      </c>
      <c r="AF619" t="s">
        <v>1579</v>
      </c>
      <c r="AG619" t="str">
        <f t="shared" si="70"/>
        <v>A679077</v>
      </c>
      <c r="AH619" t="str">
        <f>IFERROR(VLOOKUP(AG619,[1]AKT!$E$4:$G$350,3,FALSE),"")</f>
        <v>0942</v>
      </c>
    </row>
    <row r="620" spans="31:34">
      <c r="AE620" t="s">
        <v>1580</v>
      </c>
      <c r="AF620" t="s">
        <v>1581</v>
      </c>
      <c r="AG620" t="str">
        <f t="shared" si="70"/>
        <v>A679077</v>
      </c>
      <c r="AH620" t="str">
        <f>IFERROR(VLOOKUP(AG620,[1]AKT!$E$4:$G$350,3,FALSE),"")</f>
        <v>0942</v>
      </c>
    </row>
    <row r="621" spans="31:34">
      <c r="AE621" t="s">
        <v>1582</v>
      </c>
      <c r="AF621" t="s">
        <v>1583</v>
      </c>
      <c r="AG621" t="str">
        <f t="shared" si="70"/>
        <v>A679077</v>
      </c>
      <c r="AH621" t="str">
        <f>IFERROR(VLOOKUP(AG621,[1]AKT!$E$4:$G$350,3,FALSE),"")</f>
        <v>0942</v>
      </c>
    </row>
    <row r="622" spans="31:34">
      <c r="AE622" t="s">
        <v>1584</v>
      </c>
      <c r="AF622" t="s">
        <v>1585</v>
      </c>
      <c r="AG622" t="str">
        <f t="shared" si="70"/>
        <v>A679077</v>
      </c>
      <c r="AH622" t="str">
        <f>IFERROR(VLOOKUP(AG622,[1]AKT!$E$4:$G$350,3,FALSE),"")</f>
        <v>0942</v>
      </c>
    </row>
    <row r="623" spans="31:34">
      <c r="AE623" t="s">
        <v>1586</v>
      </c>
      <c r="AF623" t="s">
        <v>326</v>
      </c>
      <c r="AG623" t="str">
        <f t="shared" si="70"/>
        <v>A679077</v>
      </c>
      <c r="AH623" t="str">
        <f>IFERROR(VLOOKUP(AG623,[1]AKT!$E$4:$G$350,3,FALSE),"")</f>
        <v>0942</v>
      </c>
    </row>
    <row r="624" spans="31:34">
      <c r="AE624" t="s">
        <v>1587</v>
      </c>
      <c r="AF624" t="s">
        <v>1588</v>
      </c>
      <c r="AG624" t="str">
        <f t="shared" si="70"/>
        <v>A679077</v>
      </c>
      <c r="AH624" t="str">
        <f>IFERROR(VLOOKUP(AG624,[1]AKT!$E$4:$G$350,3,FALSE),"")</f>
        <v>0942</v>
      </c>
    </row>
    <row r="625" spans="31:34">
      <c r="AE625" t="s">
        <v>1589</v>
      </c>
      <c r="AF625" t="s">
        <v>1590</v>
      </c>
      <c r="AG625" t="str">
        <f t="shared" si="70"/>
        <v>A679077</v>
      </c>
      <c r="AH625" t="str">
        <f>IFERROR(VLOOKUP(AG625,[1]AKT!$E$4:$G$350,3,FALSE),"")</f>
        <v>0942</v>
      </c>
    </row>
    <row r="626" spans="31:34">
      <c r="AE626" t="s">
        <v>1591</v>
      </c>
      <c r="AF626" t="s">
        <v>1592</v>
      </c>
      <c r="AG626" t="str">
        <f t="shared" si="70"/>
        <v>A679077</v>
      </c>
      <c r="AH626" t="str">
        <f>IFERROR(VLOOKUP(AG626,[1]AKT!$E$4:$G$350,3,FALSE),"")</f>
        <v>0942</v>
      </c>
    </row>
    <row r="627" spans="31:34">
      <c r="AE627" t="s">
        <v>1593</v>
      </c>
      <c r="AF627" t="s">
        <v>1594</v>
      </c>
      <c r="AG627" t="str">
        <f t="shared" si="70"/>
        <v>A679077</v>
      </c>
      <c r="AH627" t="str">
        <f>IFERROR(VLOOKUP(AG627,[1]AKT!$E$4:$G$350,3,FALSE),"")</f>
        <v>0942</v>
      </c>
    </row>
    <row r="628" spans="31:34">
      <c r="AE628" t="s">
        <v>1595</v>
      </c>
      <c r="AF628" t="s">
        <v>1596</v>
      </c>
      <c r="AG628" t="str">
        <f t="shared" si="70"/>
        <v>A679077</v>
      </c>
      <c r="AH628" t="str">
        <f>IFERROR(VLOOKUP(AG628,[1]AKT!$E$4:$G$350,3,FALSE),"")</f>
        <v>0942</v>
      </c>
    </row>
    <row r="629" spans="31:34">
      <c r="AE629" t="s">
        <v>1597</v>
      </c>
      <c r="AF629" t="s">
        <v>1598</v>
      </c>
      <c r="AG629" t="str">
        <f t="shared" si="70"/>
        <v>A679077</v>
      </c>
      <c r="AH629" t="str">
        <f>IFERROR(VLOOKUP(AG629,[1]AKT!$E$4:$G$350,3,FALSE),"")</f>
        <v>0942</v>
      </c>
    </row>
    <row r="630" spans="31:34">
      <c r="AE630" t="s">
        <v>1599</v>
      </c>
      <c r="AF630" t="s">
        <v>1600</v>
      </c>
      <c r="AG630" t="str">
        <f t="shared" si="70"/>
        <v>A679077</v>
      </c>
      <c r="AH630" t="str">
        <f>IFERROR(VLOOKUP(AG630,[1]AKT!$E$4:$G$350,3,FALSE),"")</f>
        <v>0942</v>
      </c>
    </row>
    <row r="631" spans="31:34">
      <c r="AE631" t="s">
        <v>1601</v>
      </c>
      <c r="AF631" t="s">
        <v>1602</v>
      </c>
      <c r="AG631" t="str">
        <f t="shared" si="70"/>
        <v>A679077</v>
      </c>
      <c r="AH631" t="str">
        <f>IFERROR(VLOOKUP(AG631,[1]AKT!$E$4:$G$350,3,FALSE),"")</f>
        <v>0942</v>
      </c>
    </row>
    <row r="632" spans="31:34">
      <c r="AE632" t="s">
        <v>1603</v>
      </c>
      <c r="AF632" t="s">
        <v>1604</v>
      </c>
      <c r="AG632" t="str">
        <f t="shared" si="70"/>
        <v>A679077</v>
      </c>
      <c r="AH632" t="str">
        <f>IFERROR(VLOOKUP(AG632,[1]AKT!$E$4:$G$350,3,FALSE),"")</f>
        <v>0942</v>
      </c>
    </row>
    <row r="633" spans="31:34">
      <c r="AE633" t="s">
        <v>1605</v>
      </c>
      <c r="AF633" t="s">
        <v>1606</v>
      </c>
      <c r="AG633" t="str">
        <f t="shared" si="70"/>
        <v>A679077</v>
      </c>
      <c r="AH633" t="str">
        <f>IFERROR(VLOOKUP(AG633,[1]AKT!$E$4:$G$350,3,FALSE),"")</f>
        <v>0942</v>
      </c>
    </row>
    <row r="634" spans="31:34">
      <c r="AE634" t="s">
        <v>1607</v>
      </c>
      <c r="AF634" t="s">
        <v>1608</v>
      </c>
      <c r="AG634" t="str">
        <f t="shared" si="70"/>
        <v>A679077</v>
      </c>
      <c r="AH634" t="str">
        <f>IFERROR(VLOOKUP(AG634,[1]AKT!$E$4:$G$350,3,FALSE),"")</f>
        <v>0942</v>
      </c>
    </row>
    <row r="635" spans="31:34">
      <c r="AE635" t="s">
        <v>1609</v>
      </c>
      <c r="AF635" t="s">
        <v>1327</v>
      </c>
      <c r="AG635" t="str">
        <f t="shared" si="70"/>
        <v>A679077</v>
      </c>
      <c r="AH635" t="str">
        <f>IFERROR(VLOOKUP(AG635,[1]AKT!$E$4:$G$350,3,FALSE),"")</f>
        <v>0942</v>
      </c>
    </row>
    <row r="636" spans="31:34">
      <c r="AE636" t="s">
        <v>1610</v>
      </c>
      <c r="AF636" t="s">
        <v>1611</v>
      </c>
      <c r="AG636" t="str">
        <f t="shared" si="70"/>
        <v>A679077</v>
      </c>
      <c r="AH636" t="str">
        <f>IFERROR(VLOOKUP(AG636,[1]AKT!$E$4:$G$350,3,FALSE),"")</f>
        <v>0942</v>
      </c>
    </row>
    <row r="637" spans="31:34">
      <c r="AE637" t="s">
        <v>1612</v>
      </c>
      <c r="AF637" t="s">
        <v>1613</v>
      </c>
      <c r="AG637" t="str">
        <f t="shared" si="70"/>
        <v>A679077</v>
      </c>
      <c r="AH637" t="str">
        <f>IFERROR(VLOOKUP(AG637,[1]AKT!$E$4:$G$350,3,FALSE),"")</f>
        <v>0942</v>
      </c>
    </row>
    <row r="638" spans="31:34">
      <c r="AE638" t="s">
        <v>1614</v>
      </c>
      <c r="AF638" t="s">
        <v>1615</v>
      </c>
      <c r="AG638" t="str">
        <f t="shared" si="70"/>
        <v>A679077</v>
      </c>
      <c r="AH638" t="str">
        <f>IFERROR(VLOOKUP(AG638,[1]AKT!$E$4:$G$350,3,FALSE),"")</f>
        <v>0942</v>
      </c>
    </row>
    <row r="639" spans="31:34">
      <c r="AE639" t="s">
        <v>1616</v>
      </c>
      <c r="AF639" t="s">
        <v>1617</v>
      </c>
      <c r="AG639" t="str">
        <f t="shared" si="70"/>
        <v>A679077</v>
      </c>
      <c r="AH639" t="str">
        <f>IFERROR(VLOOKUP(AG639,[1]AKT!$E$4:$G$350,3,FALSE),"")</f>
        <v>0942</v>
      </c>
    </row>
    <row r="640" spans="31:34">
      <c r="AE640" t="s">
        <v>1618</v>
      </c>
      <c r="AF640" t="s">
        <v>1619</v>
      </c>
      <c r="AG640" t="str">
        <f t="shared" si="70"/>
        <v>A679077</v>
      </c>
      <c r="AH640" t="str">
        <f>IFERROR(VLOOKUP(AG640,[1]AKT!$E$4:$G$350,3,FALSE),"")</f>
        <v>0942</v>
      </c>
    </row>
    <row r="641" spans="31:34">
      <c r="AE641" t="s">
        <v>1620</v>
      </c>
      <c r="AF641" t="s">
        <v>1621</v>
      </c>
      <c r="AG641" t="str">
        <f t="shared" si="70"/>
        <v>A679077</v>
      </c>
      <c r="AH641" t="str">
        <f>IFERROR(VLOOKUP(AG641,[1]AKT!$E$4:$G$350,3,FALSE),"")</f>
        <v>0942</v>
      </c>
    </row>
    <row r="642" spans="31:34">
      <c r="AE642" t="s">
        <v>1622</v>
      </c>
      <c r="AF642" t="s">
        <v>1623</v>
      </c>
      <c r="AG642" t="str">
        <f t="shared" si="70"/>
        <v>A679077</v>
      </c>
      <c r="AH642" t="str">
        <f>IFERROR(VLOOKUP(AG642,[1]AKT!$E$4:$G$350,3,FALSE),"")</f>
        <v>0942</v>
      </c>
    </row>
    <row r="643" spans="31:34">
      <c r="AE643" t="s">
        <v>1624</v>
      </c>
      <c r="AF643" t="s">
        <v>1625</v>
      </c>
      <c r="AG643" t="str">
        <f t="shared" si="70"/>
        <v>A679077</v>
      </c>
      <c r="AH643" t="str">
        <f>IFERROR(VLOOKUP(AG643,[1]AKT!$E$4:$G$350,3,FALSE),"")</f>
        <v>0942</v>
      </c>
    </row>
    <row r="644" spans="31:34">
      <c r="AE644" t="s">
        <v>1626</v>
      </c>
      <c r="AF644" t="s">
        <v>1627</v>
      </c>
      <c r="AG644" t="str">
        <f t="shared" si="70"/>
        <v>A679077</v>
      </c>
      <c r="AH644" t="str">
        <f>IFERROR(VLOOKUP(AG644,[1]AKT!$E$4:$G$350,3,FALSE),"")</f>
        <v>0942</v>
      </c>
    </row>
    <row r="645" spans="31:34">
      <c r="AE645" t="s">
        <v>1628</v>
      </c>
      <c r="AF645" t="s">
        <v>1629</v>
      </c>
      <c r="AG645" t="str">
        <f t="shared" si="70"/>
        <v>A679077</v>
      </c>
      <c r="AH645" t="str">
        <f>IFERROR(VLOOKUP(AG645,[1]AKT!$E$4:$G$350,3,FALSE),"")</f>
        <v>0942</v>
      </c>
    </row>
    <row r="646" spans="31:34">
      <c r="AE646" t="s">
        <v>1630</v>
      </c>
      <c r="AF646" t="s">
        <v>1631</v>
      </c>
      <c r="AG646" t="str">
        <f t="shared" si="70"/>
        <v>A679077</v>
      </c>
      <c r="AH646" t="str">
        <f>IFERROR(VLOOKUP(AG646,[1]AKT!$E$4:$G$350,3,FALSE),"")</f>
        <v>0942</v>
      </c>
    </row>
    <row r="647" spans="31:34">
      <c r="AE647" t="s">
        <v>1632</v>
      </c>
      <c r="AF647" t="s">
        <v>1633</v>
      </c>
      <c r="AG647" t="str">
        <f t="shared" si="70"/>
        <v>A679077</v>
      </c>
      <c r="AH647" t="str">
        <f>IFERROR(VLOOKUP(AG647,[1]AKT!$E$4:$G$350,3,FALSE),"")</f>
        <v>0942</v>
      </c>
    </row>
    <row r="648" spans="31:34">
      <c r="AE648" t="s">
        <v>1634</v>
      </c>
      <c r="AF648" t="s">
        <v>1635</v>
      </c>
      <c r="AG648" t="str">
        <f t="shared" si="70"/>
        <v>A679077</v>
      </c>
      <c r="AH648" t="str">
        <f>IFERROR(VLOOKUP(AG648,[1]AKT!$E$4:$G$350,3,FALSE),"")</f>
        <v>0942</v>
      </c>
    </row>
    <row r="649" spans="31:34">
      <c r="AE649" t="s">
        <v>1636</v>
      </c>
      <c r="AF649" t="s">
        <v>1637</v>
      </c>
      <c r="AG649" t="str">
        <f t="shared" ref="AG649:AG712" si="71">LEFT(AE649,7)</f>
        <v>A679077</v>
      </c>
      <c r="AH649" t="str">
        <f>IFERROR(VLOOKUP(AG649,[1]AKT!$E$4:$G$350,3,FALSE),"")</f>
        <v>0942</v>
      </c>
    </row>
    <row r="650" spans="31:34">
      <c r="AE650" t="s">
        <v>1638</v>
      </c>
      <c r="AF650" t="s">
        <v>1639</v>
      </c>
      <c r="AG650" t="str">
        <f t="shared" si="71"/>
        <v>A679077</v>
      </c>
      <c r="AH650" t="str">
        <f>IFERROR(VLOOKUP(AG650,[1]AKT!$E$4:$G$350,3,FALSE),"")</f>
        <v>0942</v>
      </c>
    </row>
    <row r="651" spans="31:34">
      <c r="AE651" t="s">
        <v>1640</v>
      </c>
      <c r="AF651" t="s">
        <v>1641</v>
      </c>
      <c r="AG651" t="str">
        <f t="shared" si="71"/>
        <v>A679077</v>
      </c>
      <c r="AH651" t="str">
        <f>IFERROR(VLOOKUP(AG651,[1]AKT!$E$4:$G$350,3,FALSE),"")</f>
        <v>0942</v>
      </c>
    </row>
    <row r="652" spans="31:34">
      <c r="AE652" t="s">
        <v>1642</v>
      </c>
      <c r="AF652" t="s">
        <v>1643</v>
      </c>
      <c r="AG652" t="str">
        <f t="shared" si="71"/>
        <v>A679077</v>
      </c>
      <c r="AH652" t="str">
        <f>IFERROR(VLOOKUP(AG652,[1]AKT!$E$4:$G$350,3,FALSE),"")</f>
        <v>0942</v>
      </c>
    </row>
    <row r="653" spans="31:34">
      <c r="AE653" t="s">
        <v>1644</v>
      </c>
      <c r="AF653" t="s">
        <v>1645</v>
      </c>
      <c r="AG653" t="str">
        <f t="shared" si="71"/>
        <v>A679077</v>
      </c>
      <c r="AH653" t="str">
        <f>IFERROR(VLOOKUP(AG653,[1]AKT!$E$4:$G$350,3,FALSE),"")</f>
        <v>0942</v>
      </c>
    </row>
    <row r="654" spans="31:34">
      <c r="AE654" t="s">
        <v>1646</v>
      </c>
      <c r="AF654" t="s">
        <v>1647</v>
      </c>
      <c r="AG654" t="str">
        <f t="shared" si="71"/>
        <v>A679077</v>
      </c>
      <c r="AH654" t="str">
        <f>IFERROR(VLOOKUP(AG654,[1]AKT!$E$4:$G$350,3,FALSE),"")</f>
        <v>0942</v>
      </c>
    </row>
    <row r="655" spans="31:34">
      <c r="AE655" t="s">
        <v>1648</v>
      </c>
      <c r="AF655" t="s">
        <v>1649</v>
      </c>
      <c r="AG655" t="str">
        <f t="shared" si="71"/>
        <v>A679077</v>
      </c>
      <c r="AH655" t="str">
        <f>IFERROR(VLOOKUP(AG655,[1]AKT!$E$4:$G$350,3,FALSE),"")</f>
        <v>0942</v>
      </c>
    </row>
    <row r="656" spans="31:34">
      <c r="AE656" t="s">
        <v>1650</v>
      </c>
      <c r="AF656" t="s">
        <v>1651</v>
      </c>
      <c r="AG656" t="str">
        <f t="shared" si="71"/>
        <v>A679077</v>
      </c>
      <c r="AH656" t="str">
        <f>IFERROR(VLOOKUP(AG656,[1]AKT!$E$4:$G$350,3,FALSE),"")</f>
        <v>0942</v>
      </c>
    </row>
    <row r="657" spans="31:34">
      <c r="AE657" t="s">
        <v>1652</v>
      </c>
      <c r="AF657" t="s">
        <v>1653</v>
      </c>
      <c r="AG657" t="str">
        <f t="shared" si="71"/>
        <v>A679077</v>
      </c>
      <c r="AH657" t="str">
        <f>IFERROR(VLOOKUP(AG657,[1]AKT!$E$4:$G$350,3,FALSE),"")</f>
        <v>0942</v>
      </c>
    </row>
    <row r="658" spans="31:34">
      <c r="AE658" t="s">
        <v>1654</v>
      </c>
      <c r="AF658" t="s">
        <v>1655</v>
      </c>
      <c r="AG658" t="str">
        <f t="shared" si="71"/>
        <v>A679077</v>
      </c>
      <c r="AH658" t="str">
        <f>IFERROR(VLOOKUP(AG658,[1]AKT!$E$4:$G$350,3,FALSE),"")</f>
        <v>0942</v>
      </c>
    </row>
    <row r="659" spans="31:34">
      <c r="AE659" t="s">
        <v>1656</v>
      </c>
      <c r="AF659" t="s">
        <v>1657</v>
      </c>
      <c r="AG659" t="str">
        <f t="shared" si="71"/>
        <v>A679077</v>
      </c>
      <c r="AH659" t="str">
        <f>IFERROR(VLOOKUP(AG659,[1]AKT!$E$4:$G$350,3,FALSE),"")</f>
        <v>0942</v>
      </c>
    </row>
    <row r="660" spans="31:34">
      <c r="AE660" t="s">
        <v>1658</v>
      </c>
      <c r="AF660" t="s">
        <v>1659</v>
      </c>
      <c r="AG660" t="str">
        <f t="shared" si="71"/>
        <v>A679077</v>
      </c>
      <c r="AH660" t="str">
        <f>IFERROR(VLOOKUP(AG660,[1]AKT!$E$4:$G$350,3,FALSE),"")</f>
        <v>0942</v>
      </c>
    </row>
    <row r="661" spans="31:34">
      <c r="AE661" t="s">
        <v>1660</v>
      </c>
      <c r="AF661" t="s">
        <v>1661</v>
      </c>
      <c r="AG661" t="str">
        <f t="shared" si="71"/>
        <v>A679077</v>
      </c>
      <c r="AH661" t="str">
        <f>IFERROR(VLOOKUP(AG661,[1]AKT!$E$4:$G$350,3,FALSE),"")</f>
        <v>0942</v>
      </c>
    </row>
    <row r="662" spans="31:34">
      <c r="AE662" t="s">
        <v>1662</v>
      </c>
      <c r="AF662" t="s">
        <v>1345</v>
      </c>
      <c r="AG662" t="str">
        <f t="shared" si="71"/>
        <v>A679077</v>
      </c>
      <c r="AH662" t="str">
        <f>IFERROR(VLOOKUP(AG662,[1]AKT!$E$4:$G$350,3,FALSE),"")</f>
        <v>0942</v>
      </c>
    </row>
    <row r="663" spans="31:34">
      <c r="AE663" t="s">
        <v>1663</v>
      </c>
      <c r="AF663" t="s">
        <v>1664</v>
      </c>
      <c r="AG663" t="str">
        <f t="shared" si="71"/>
        <v>A679077</v>
      </c>
      <c r="AH663" t="str">
        <f>IFERROR(VLOOKUP(AG663,[1]AKT!$E$4:$G$350,3,FALSE),"")</f>
        <v>0942</v>
      </c>
    </row>
    <row r="664" spans="31:34">
      <c r="AE664" t="s">
        <v>1665</v>
      </c>
      <c r="AF664" t="s">
        <v>1666</v>
      </c>
      <c r="AG664" t="str">
        <f t="shared" si="71"/>
        <v>A679077</v>
      </c>
      <c r="AH664" t="str">
        <f>IFERROR(VLOOKUP(AG664,[1]AKT!$E$4:$G$350,3,FALSE),"")</f>
        <v>0942</v>
      </c>
    </row>
    <row r="665" spans="31:34">
      <c r="AE665" t="s">
        <v>1667</v>
      </c>
      <c r="AF665" t="s">
        <v>1499</v>
      </c>
      <c r="AG665" t="str">
        <f t="shared" si="71"/>
        <v>A679077</v>
      </c>
      <c r="AH665" t="str">
        <f>IFERROR(VLOOKUP(AG665,[1]AKT!$E$4:$G$350,3,FALSE),"")</f>
        <v>0942</v>
      </c>
    </row>
    <row r="666" spans="31:34">
      <c r="AE666" t="s">
        <v>1668</v>
      </c>
      <c r="AF666" t="s">
        <v>1669</v>
      </c>
      <c r="AG666" t="str">
        <f t="shared" si="71"/>
        <v>A679077</v>
      </c>
      <c r="AH666" t="str">
        <f>IFERROR(VLOOKUP(AG666,[1]AKT!$E$4:$G$350,3,FALSE),"")</f>
        <v>0942</v>
      </c>
    </row>
    <row r="667" spans="31:34">
      <c r="AE667" t="s">
        <v>1670</v>
      </c>
      <c r="AF667" t="s">
        <v>1671</v>
      </c>
      <c r="AG667" t="str">
        <f t="shared" si="71"/>
        <v>A679077</v>
      </c>
      <c r="AH667" t="str">
        <f>IFERROR(VLOOKUP(AG667,[1]AKT!$E$4:$G$350,3,FALSE),"")</f>
        <v>0942</v>
      </c>
    </row>
    <row r="668" spans="31:34">
      <c r="AE668" t="s">
        <v>1672</v>
      </c>
      <c r="AF668" t="s">
        <v>1673</v>
      </c>
      <c r="AG668" t="str">
        <f t="shared" si="71"/>
        <v>A679077</v>
      </c>
      <c r="AH668" t="str">
        <f>IFERROR(VLOOKUP(AG668,[1]AKT!$E$4:$G$350,3,FALSE),"")</f>
        <v>0942</v>
      </c>
    </row>
    <row r="669" spans="31:34">
      <c r="AE669" t="s">
        <v>1674</v>
      </c>
      <c r="AF669" t="s">
        <v>1675</v>
      </c>
      <c r="AG669" t="str">
        <f t="shared" si="71"/>
        <v>A679077</v>
      </c>
      <c r="AH669" t="str">
        <f>IFERROR(VLOOKUP(AG669,[1]AKT!$E$4:$G$350,3,FALSE),"")</f>
        <v>0942</v>
      </c>
    </row>
    <row r="670" spans="31:34">
      <c r="AE670" t="s">
        <v>1676</v>
      </c>
      <c r="AF670" t="s">
        <v>1677</v>
      </c>
      <c r="AG670" t="str">
        <f t="shared" si="71"/>
        <v>A679077</v>
      </c>
      <c r="AH670" t="str">
        <f>IFERROR(VLOOKUP(AG670,[1]AKT!$E$4:$G$350,3,FALSE),"")</f>
        <v>0942</v>
      </c>
    </row>
    <row r="671" spans="31:34">
      <c r="AE671" t="s">
        <v>1678</v>
      </c>
      <c r="AF671" t="s">
        <v>1679</v>
      </c>
      <c r="AG671" t="str">
        <f t="shared" si="71"/>
        <v>A679077</v>
      </c>
      <c r="AH671" t="str">
        <f>IFERROR(VLOOKUP(AG671,[1]AKT!$E$4:$G$350,3,FALSE),"")</f>
        <v>0942</v>
      </c>
    </row>
    <row r="672" spans="31:34">
      <c r="AE672" t="s">
        <v>1680</v>
      </c>
      <c r="AF672" t="s">
        <v>1681</v>
      </c>
      <c r="AG672" t="str">
        <f t="shared" si="71"/>
        <v>A679077</v>
      </c>
      <c r="AH672" t="str">
        <f>IFERROR(VLOOKUP(AG672,[1]AKT!$E$4:$G$350,3,FALSE),"")</f>
        <v>0942</v>
      </c>
    </row>
    <row r="673" spans="31:34">
      <c r="AE673" t="s">
        <v>1682</v>
      </c>
      <c r="AF673" t="s">
        <v>1653</v>
      </c>
      <c r="AG673" t="str">
        <f t="shared" si="71"/>
        <v>A679077</v>
      </c>
      <c r="AH673" t="str">
        <f>IFERROR(VLOOKUP(AG673,[1]AKT!$E$4:$G$350,3,FALSE),"")</f>
        <v>0942</v>
      </c>
    </row>
    <row r="674" spans="31:34">
      <c r="AE674" t="s">
        <v>1683</v>
      </c>
      <c r="AF674" t="s">
        <v>1684</v>
      </c>
      <c r="AG674" t="str">
        <f t="shared" si="71"/>
        <v>A679077</v>
      </c>
      <c r="AH674" t="str">
        <f>IFERROR(VLOOKUP(AG674,[1]AKT!$E$4:$G$350,3,FALSE),"")</f>
        <v>0942</v>
      </c>
    </row>
    <row r="675" spans="31:34">
      <c r="AE675" t="s">
        <v>1685</v>
      </c>
      <c r="AF675" t="s">
        <v>1686</v>
      </c>
      <c r="AG675" t="str">
        <f t="shared" si="71"/>
        <v>A679077</v>
      </c>
      <c r="AH675" t="str">
        <f>IFERROR(VLOOKUP(AG675,[1]AKT!$E$4:$G$350,3,FALSE),"")</f>
        <v>0942</v>
      </c>
    </row>
    <row r="676" spans="31:34">
      <c r="AE676" t="s">
        <v>1687</v>
      </c>
      <c r="AF676" t="s">
        <v>1688</v>
      </c>
      <c r="AG676" t="str">
        <f t="shared" si="71"/>
        <v>A679077</v>
      </c>
      <c r="AH676" t="str">
        <f>IFERROR(VLOOKUP(AG676,[1]AKT!$E$4:$G$350,3,FALSE),"")</f>
        <v>0942</v>
      </c>
    </row>
    <row r="677" spans="31:34">
      <c r="AE677" t="s">
        <v>1689</v>
      </c>
      <c r="AF677" t="s">
        <v>1690</v>
      </c>
      <c r="AG677" t="str">
        <f t="shared" si="71"/>
        <v>A679077</v>
      </c>
      <c r="AH677" t="str">
        <f>IFERROR(VLOOKUP(AG677,[1]AKT!$E$4:$G$350,3,FALSE),"")</f>
        <v>0942</v>
      </c>
    </row>
    <row r="678" spans="31:34">
      <c r="AE678" t="s">
        <v>1691</v>
      </c>
      <c r="AF678" t="s">
        <v>1692</v>
      </c>
      <c r="AG678" t="str">
        <f t="shared" si="71"/>
        <v>A679077</v>
      </c>
      <c r="AH678" t="str">
        <f>IFERROR(VLOOKUP(AG678,[1]AKT!$E$4:$G$350,3,FALSE),"")</f>
        <v>0942</v>
      </c>
    </row>
    <row r="679" spans="31:34">
      <c r="AE679" t="s">
        <v>1693</v>
      </c>
      <c r="AF679" t="s">
        <v>1694</v>
      </c>
      <c r="AG679" t="str">
        <f t="shared" si="71"/>
        <v>A679077</v>
      </c>
      <c r="AH679" t="str">
        <f>IFERROR(VLOOKUP(AG679,[1]AKT!$E$4:$G$350,3,FALSE),"")</f>
        <v>0942</v>
      </c>
    </row>
    <row r="680" spans="31:34">
      <c r="AE680" t="s">
        <v>1695</v>
      </c>
      <c r="AF680" t="s">
        <v>1696</v>
      </c>
      <c r="AG680" t="str">
        <f t="shared" si="71"/>
        <v>A679077</v>
      </c>
      <c r="AH680" t="str">
        <f>IFERROR(VLOOKUP(AG680,[1]AKT!$E$4:$G$350,3,FALSE),"")</f>
        <v>0942</v>
      </c>
    </row>
    <row r="681" spans="31:34">
      <c r="AE681" t="s">
        <v>1697</v>
      </c>
      <c r="AF681" t="s">
        <v>1698</v>
      </c>
      <c r="AG681" t="str">
        <f t="shared" si="71"/>
        <v>A679077</v>
      </c>
      <c r="AH681" t="str">
        <f>IFERROR(VLOOKUP(AG681,[1]AKT!$E$4:$G$350,3,FALSE),"")</f>
        <v>0942</v>
      </c>
    </row>
    <row r="682" spans="31:34">
      <c r="AE682" t="s">
        <v>1699</v>
      </c>
      <c r="AF682" t="s">
        <v>1700</v>
      </c>
      <c r="AG682" t="str">
        <f t="shared" si="71"/>
        <v>A679077</v>
      </c>
      <c r="AH682" t="str">
        <f>IFERROR(VLOOKUP(AG682,[1]AKT!$E$4:$G$350,3,FALSE),"")</f>
        <v>0942</v>
      </c>
    </row>
    <row r="683" spans="31:34">
      <c r="AE683" t="s">
        <v>1701</v>
      </c>
      <c r="AF683" t="s">
        <v>1702</v>
      </c>
      <c r="AG683" t="str">
        <f t="shared" si="71"/>
        <v>A679077</v>
      </c>
      <c r="AH683" t="str">
        <f>IFERROR(VLOOKUP(AG683,[1]AKT!$E$4:$G$350,3,FALSE),"")</f>
        <v>0942</v>
      </c>
    </row>
    <row r="684" spans="31:34">
      <c r="AE684" t="s">
        <v>1703</v>
      </c>
      <c r="AF684" t="s">
        <v>1704</v>
      </c>
      <c r="AG684" t="str">
        <f t="shared" si="71"/>
        <v>A679077</v>
      </c>
      <c r="AH684" t="str">
        <f>IFERROR(VLOOKUP(AG684,[1]AKT!$E$4:$G$350,3,FALSE),"")</f>
        <v>0942</v>
      </c>
    </row>
    <row r="685" spans="31:34">
      <c r="AE685" t="s">
        <v>1705</v>
      </c>
      <c r="AF685" t="s">
        <v>1706</v>
      </c>
      <c r="AG685" t="str">
        <f t="shared" si="71"/>
        <v>A679077</v>
      </c>
      <c r="AH685" t="str">
        <f>IFERROR(VLOOKUP(AG685,[1]AKT!$E$4:$G$350,3,FALSE),"")</f>
        <v>0942</v>
      </c>
    </row>
    <row r="686" spans="31:34">
      <c r="AE686" t="s">
        <v>1707</v>
      </c>
      <c r="AF686" t="s">
        <v>1708</v>
      </c>
      <c r="AG686" t="str">
        <f t="shared" si="71"/>
        <v>A679077</v>
      </c>
      <c r="AH686" t="str">
        <f>IFERROR(VLOOKUP(AG686,[1]AKT!$E$4:$G$350,3,FALSE),"")</f>
        <v>0942</v>
      </c>
    </row>
    <row r="687" spans="31:34">
      <c r="AE687" t="s">
        <v>1709</v>
      </c>
      <c r="AF687" t="s">
        <v>1710</v>
      </c>
      <c r="AG687" t="str">
        <f t="shared" si="71"/>
        <v>A679077</v>
      </c>
      <c r="AH687" t="str">
        <f>IFERROR(VLOOKUP(AG687,[1]AKT!$E$4:$G$350,3,FALSE),"")</f>
        <v>0942</v>
      </c>
    </row>
    <row r="688" spans="31:34">
      <c r="AE688" t="s">
        <v>1711</v>
      </c>
      <c r="AF688" t="s">
        <v>1712</v>
      </c>
      <c r="AG688" t="str">
        <f t="shared" si="71"/>
        <v>A679077</v>
      </c>
      <c r="AH688" t="str">
        <f>IFERROR(VLOOKUP(AG688,[1]AKT!$E$4:$G$350,3,FALSE),"")</f>
        <v>0942</v>
      </c>
    </row>
    <row r="689" spans="31:34">
      <c r="AE689" t="s">
        <v>1713</v>
      </c>
      <c r="AF689" t="s">
        <v>1714</v>
      </c>
      <c r="AG689" t="str">
        <f t="shared" si="71"/>
        <v>A679077</v>
      </c>
      <c r="AH689" t="str">
        <f>IFERROR(VLOOKUP(AG689,[1]AKT!$E$4:$G$350,3,FALSE),"")</f>
        <v>0942</v>
      </c>
    </row>
    <row r="690" spans="31:34">
      <c r="AE690" t="s">
        <v>1715</v>
      </c>
      <c r="AF690" t="s">
        <v>1716</v>
      </c>
      <c r="AG690" t="str">
        <f t="shared" si="71"/>
        <v>A679077</v>
      </c>
      <c r="AH690" t="str">
        <f>IFERROR(VLOOKUP(AG690,[1]AKT!$E$4:$G$350,3,FALSE),"")</f>
        <v>0942</v>
      </c>
    </row>
    <row r="691" spans="31:34">
      <c r="AE691" t="s">
        <v>1717</v>
      </c>
      <c r="AF691" t="s">
        <v>1718</v>
      </c>
      <c r="AG691" t="str">
        <f t="shared" si="71"/>
        <v>A679077</v>
      </c>
      <c r="AH691" t="str">
        <f>IFERROR(VLOOKUP(AG691,[1]AKT!$E$4:$G$350,3,FALSE),"")</f>
        <v>0942</v>
      </c>
    </row>
    <row r="692" spans="31:34">
      <c r="AE692" t="s">
        <v>1719</v>
      </c>
      <c r="AF692" t="s">
        <v>1720</v>
      </c>
      <c r="AG692" t="str">
        <f t="shared" si="71"/>
        <v>A679077</v>
      </c>
      <c r="AH692" t="str">
        <f>IFERROR(VLOOKUP(AG692,[1]AKT!$E$4:$G$350,3,FALSE),"")</f>
        <v>0942</v>
      </c>
    </row>
    <row r="693" spans="31:34">
      <c r="AE693" t="s">
        <v>1721</v>
      </c>
      <c r="AF693" t="s">
        <v>1722</v>
      </c>
      <c r="AG693" t="str">
        <f t="shared" si="71"/>
        <v>A679077</v>
      </c>
      <c r="AH693" t="str">
        <f>IFERROR(VLOOKUP(AG693,[1]AKT!$E$4:$G$350,3,FALSE),"")</f>
        <v>0942</v>
      </c>
    </row>
    <row r="694" spans="31:34">
      <c r="AE694" t="s">
        <v>1723</v>
      </c>
      <c r="AF694" t="s">
        <v>1724</v>
      </c>
      <c r="AG694" t="str">
        <f t="shared" si="71"/>
        <v>A679077</v>
      </c>
      <c r="AH694" t="str">
        <f>IFERROR(VLOOKUP(AG694,[1]AKT!$E$4:$G$350,3,FALSE),"")</f>
        <v>0942</v>
      </c>
    </row>
    <row r="695" spans="31:34">
      <c r="AE695" t="s">
        <v>1725</v>
      </c>
      <c r="AF695" t="s">
        <v>1585</v>
      </c>
      <c r="AG695" t="str">
        <f t="shared" si="71"/>
        <v>A679077</v>
      </c>
      <c r="AH695" t="str">
        <f>IFERROR(VLOOKUP(AG695,[1]AKT!$E$4:$G$350,3,FALSE),"")</f>
        <v>0942</v>
      </c>
    </row>
    <row r="696" spans="31:34">
      <c r="AE696" t="s">
        <v>1726</v>
      </c>
      <c r="AF696" t="s">
        <v>1727</v>
      </c>
      <c r="AG696" t="str">
        <f t="shared" si="71"/>
        <v>A679077</v>
      </c>
      <c r="AH696" t="str">
        <f>IFERROR(VLOOKUP(AG696,[1]AKT!$E$4:$G$350,3,FALSE),"")</f>
        <v>0942</v>
      </c>
    </row>
    <row r="697" spans="31:34">
      <c r="AE697" t="s">
        <v>1728</v>
      </c>
      <c r="AF697" t="s">
        <v>1729</v>
      </c>
      <c r="AG697" t="str">
        <f t="shared" si="71"/>
        <v>A679077</v>
      </c>
      <c r="AH697" t="str">
        <f>IFERROR(VLOOKUP(AG697,[1]AKT!$E$4:$G$350,3,FALSE),"")</f>
        <v>0942</v>
      </c>
    </row>
    <row r="698" spans="31:34">
      <c r="AE698" t="s">
        <v>1730</v>
      </c>
      <c r="AF698" t="s">
        <v>1731</v>
      </c>
      <c r="AG698" t="str">
        <f t="shared" si="71"/>
        <v>A679077</v>
      </c>
      <c r="AH698" t="str">
        <f>IFERROR(VLOOKUP(AG698,[1]AKT!$E$4:$G$350,3,FALSE),"")</f>
        <v>0942</v>
      </c>
    </row>
    <row r="699" spans="31:34">
      <c r="AE699" t="s">
        <v>1732</v>
      </c>
      <c r="AF699" t="s">
        <v>1733</v>
      </c>
      <c r="AG699" t="str">
        <f t="shared" si="71"/>
        <v>A679077</v>
      </c>
      <c r="AH699" t="str">
        <f>IFERROR(VLOOKUP(AG699,[1]AKT!$E$4:$G$350,3,FALSE),"")</f>
        <v>0942</v>
      </c>
    </row>
    <row r="700" spans="31:34">
      <c r="AE700" t="s">
        <v>1734</v>
      </c>
      <c r="AF700" t="s">
        <v>1735</v>
      </c>
      <c r="AG700" t="str">
        <f t="shared" si="71"/>
        <v>A679077</v>
      </c>
      <c r="AH700" t="str">
        <f>IFERROR(VLOOKUP(AG700,[1]AKT!$E$4:$G$350,3,FALSE),"")</f>
        <v>0942</v>
      </c>
    </row>
    <row r="701" spans="31:34">
      <c r="AE701" t="s">
        <v>1736</v>
      </c>
      <c r="AF701" t="s">
        <v>1737</v>
      </c>
      <c r="AG701" t="str">
        <f t="shared" si="71"/>
        <v>A679077</v>
      </c>
      <c r="AH701" t="str">
        <f>IFERROR(VLOOKUP(AG701,[1]AKT!$E$4:$G$350,3,FALSE),"")</f>
        <v>0942</v>
      </c>
    </row>
    <row r="702" spans="31:34">
      <c r="AE702" t="s">
        <v>1738</v>
      </c>
      <c r="AF702" t="s">
        <v>1739</v>
      </c>
      <c r="AG702" t="str">
        <f t="shared" si="71"/>
        <v>A679077</v>
      </c>
      <c r="AH702" t="str">
        <f>IFERROR(VLOOKUP(AG702,[1]AKT!$E$4:$G$350,3,FALSE),"")</f>
        <v>0942</v>
      </c>
    </row>
    <row r="703" spans="31:34">
      <c r="AE703" t="s">
        <v>1740</v>
      </c>
      <c r="AF703" t="s">
        <v>1741</v>
      </c>
      <c r="AG703" t="str">
        <f t="shared" si="71"/>
        <v>A679077</v>
      </c>
      <c r="AH703" t="str">
        <f>IFERROR(VLOOKUP(AG703,[1]AKT!$E$4:$G$350,3,FALSE),"")</f>
        <v>0942</v>
      </c>
    </row>
    <row r="704" spans="31:34">
      <c r="AE704" t="s">
        <v>1742</v>
      </c>
      <c r="AF704" t="s">
        <v>1743</v>
      </c>
      <c r="AG704" t="str">
        <f t="shared" si="71"/>
        <v>A679077</v>
      </c>
      <c r="AH704" t="str">
        <f>IFERROR(VLOOKUP(AG704,[1]AKT!$E$4:$G$350,3,FALSE),"")</f>
        <v>0942</v>
      </c>
    </row>
    <row r="705" spans="31:34">
      <c r="AE705" t="s">
        <v>1744</v>
      </c>
      <c r="AF705" t="s">
        <v>1745</v>
      </c>
      <c r="AG705" t="str">
        <f t="shared" si="71"/>
        <v>A679077</v>
      </c>
      <c r="AH705" t="str">
        <f>IFERROR(VLOOKUP(AG705,[1]AKT!$E$4:$G$350,3,FALSE),"")</f>
        <v>0942</v>
      </c>
    </row>
    <row r="706" spans="31:34">
      <c r="AE706" t="s">
        <v>1746</v>
      </c>
      <c r="AF706" t="s">
        <v>1747</v>
      </c>
      <c r="AG706" t="str">
        <f t="shared" si="71"/>
        <v>A679077</v>
      </c>
      <c r="AH706" t="str">
        <f>IFERROR(VLOOKUP(AG706,[1]AKT!$E$4:$G$350,3,FALSE),"")</f>
        <v>0942</v>
      </c>
    </row>
    <row r="707" spans="31:34">
      <c r="AE707" t="s">
        <v>1748</v>
      </c>
      <c r="AF707" t="s">
        <v>1749</v>
      </c>
      <c r="AG707" t="str">
        <f t="shared" si="71"/>
        <v>A679077</v>
      </c>
      <c r="AH707" t="str">
        <f>IFERROR(VLOOKUP(AG707,[1]AKT!$E$4:$G$350,3,FALSE),"")</f>
        <v>0942</v>
      </c>
    </row>
    <row r="708" spans="31:34">
      <c r="AE708" t="s">
        <v>1750</v>
      </c>
      <c r="AF708" t="s">
        <v>1751</v>
      </c>
      <c r="AG708" t="str">
        <f t="shared" si="71"/>
        <v>A679077</v>
      </c>
      <c r="AH708" t="str">
        <f>IFERROR(VLOOKUP(AG708,[1]AKT!$E$4:$G$350,3,FALSE),"")</f>
        <v>0942</v>
      </c>
    </row>
    <row r="709" spans="31:34">
      <c r="AE709" t="s">
        <v>1752</v>
      </c>
      <c r="AF709" t="s">
        <v>1753</v>
      </c>
      <c r="AG709" t="str">
        <f t="shared" si="71"/>
        <v>A679077</v>
      </c>
      <c r="AH709" t="str">
        <f>IFERROR(VLOOKUP(AG709,[1]AKT!$E$4:$G$350,3,FALSE),"")</f>
        <v>0942</v>
      </c>
    </row>
    <row r="710" spans="31:34">
      <c r="AE710" t="s">
        <v>1754</v>
      </c>
      <c r="AF710" t="s">
        <v>1755</v>
      </c>
      <c r="AG710" t="str">
        <f t="shared" si="71"/>
        <v>A679077</v>
      </c>
      <c r="AH710" t="str">
        <f>IFERROR(VLOOKUP(AG710,[1]AKT!$E$4:$G$350,3,FALSE),"")</f>
        <v>0942</v>
      </c>
    </row>
    <row r="711" spans="31:34">
      <c r="AE711" t="s">
        <v>1756</v>
      </c>
      <c r="AF711" t="s">
        <v>1757</v>
      </c>
      <c r="AG711" t="str">
        <f t="shared" si="71"/>
        <v>A679077</v>
      </c>
      <c r="AH711" t="str">
        <f>IFERROR(VLOOKUP(AG711,[1]AKT!$E$4:$G$350,3,FALSE),"")</f>
        <v>0942</v>
      </c>
    </row>
    <row r="712" spans="31:34">
      <c r="AE712" t="s">
        <v>1758</v>
      </c>
      <c r="AF712" t="s">
        <v>1759</v>
      </c>
      <c r="AG712" t="str">
        <f t="shared" si="71"/>
        <v>A679078</v>
      </c>
      <c r="AH712" t="str">
        <f>IFERROR(VLOOKUP(AG712,[1]AKT!$E$4:$G$350,3,FALSE),"")</f>
        <v>0942</v>
      </c>
    </row>
    <row r="713" spans="31:34">
      <c r="AE713" t="s">
        <v>1760</v>
      </c>
      <c r="AF713" t="s">
        <v>1761</v>
      </c>
      <c r="AG713" t="str">
        <f t="shared" ref="AG713:AG776" si="72">LEFT(AE713,7)</f>
        <v>A679078</v>
      </c>
      <c r="AH713" t="str">
        <f>IFERROR(VLOOKUP(AG713,[1]AKT!$E$4:$G$350,3,FALSE),"")</f>
        <v>0942</v>
      </c>
    </row>
    <row r="714" spans="31:34">
      <c r="AE714" t="s">
        <v>1762</v>
      </c>
      <c r="AF714" t="s">
        <v>1763</v>
      </c>
      <c r="AG714" t="str">
        <f t="shared" si="72"/>
        <v>A679078</v>
      </c>
      <c r="AH714" t="str">
        <f>IFERROR(VLOOKUP(AG714,[1]AKT!$E$4:$G$350,3,FALSE),"")</f>
        <v>0942</v>
      </c>
    </row>
    <row r="715" spans="31:34">
      <c r="AE715" t="s">
        <v>1764</v>
      </c>
      <c r="AF715" t="s">
        <v>1765</v>
      </c>
      <c r="AG715" t="str">
        <f t="shared" si="72"/>
        <v>A679078</v>
      </c>
      <c r="AH715" t="str">
        <f>IFERROR(VLOOKUP(AG715,[1]AKT!$E$4:$G$350,3,FALSE),"")</f>
        <v>0942</v>
      </c>
    </row>
    <row r="716" spans="31:34">
      <c r="AE716" t="s">
        <v>1766</v>
      </c>
      <c r="AF716" t="s">
        <v>1767</v>
      </c>
      <c r="AG716" t="str">
        <f t="shared" si="72"/>
        <v>A679078</v>
      </c>
      <c r="AH716" t="str">
        <f>IFERROR(VLOOKUP(AG716,[1]AKT!$E$4:$G$350,3,FALSE),"")</f>
        <v>0942</v>
      </c>
    </row>
    <row r="717" spans="31:34">
      <c r="AE717" t="s">
        <v>1768</v>
      </c>
      <c r="AF717" t="s">
        <v>1769</v>
      </c>
      <c r="AG717" t="str">
        <f t="shared" si="72"/>
        <v>A679078</v>
      </c>
      <c r="AH717" t="str">
        <f>IFERROR(VLOOKUP(AG717,[1]AKT!$E$4:$G$350,3,FALSE),"")</f>
        <v>0942</v>
      </c>
    </row>
    <row r="718" spans="31:34">
      <c r="AE718" t="s">
        <v>1770</v>
      </c>
      <c r="AF718" t="s">
        <v>1771</v>
      </c>
      <c r="AG718" t="str">
        <f t="shared" si="72"/>
        <v>A679078</v>
      </c>
      <c r="AH718" t="str">
        <f>IFERROR(VLOOKUP(AG718,[1]AKT!$E$4:$G$350,3,FALSE),"")</f>
        <v>0942</v>
      </c>
    </row>
    <row r="719" spans="31:34">
      <c r="AE719" t="s">
        <v>1772</v>
      </c>
      <c r="AF719" t="s">
        <v>1773</v>
      </c>
      <c r="AG719" t="str">
        <f t="shared" si="72"/>
        <v>A679078</v>
      </c>
      <c r="AH719" t="str">
        <f>IFERROR(VLOOKUP(AG719,[1]AKT!$E$4:$G$350,3,FALSE),"")</f>
        <v>0942</v>
      </c>
    </row>
    <row r="720" spans="31:34">
      <c r="AE720" t="s">
        <v>1774</v>
      </c>
      <c r="AF720" t="s">
        <v>1775</v>
      </c>
      <c r="AG720" t="str">
        <f t="shared" si="72"/>
        <v>A679078</v>
      </c>
      <c r="AH720" t="str">
        <f>IFERROR(VLOOKUP(AG720,[1]AKT!$E$4:$G$350,3,FALSE),"")</f>
        <v>0942</v>
      </c>
    </row>
    <row r="721" spans="31:34">
      <c r="AE721" t="s">
        <v>1776</v>
      </c>
      <c r="AF721" t="s">
        <v>1777</v>
      </c>
      <c r="AG721" t="str">
        <f t="shared" si="72"/>
        <v>A679078</v>
      </c>
      <c r="AH721" t="str">
        <f>IFERROR(VLOOKUP(AG721,[1]AKT!$E$4:$G$350,3,FALSE),"")</f>
        <v>0942</v>
      </c>
    </row>
    <row r="722" spans="31:34">
      <c r="AE722" t="s">
        <v>1778</v>
      </c>
      <c r="AF722" t="s">
        <v>1779</v>
      </c>
      <c r="AG722" t="str">
        <f t="shared" si="72"/>
        <v>A679078</v>
      </c>
      <c r="AH722" t="str">
        <f>IFERROR(VLOOKUP(AG722,[1]AKT!$E$4:$G$350,3,FALSE),"")</f>
        <v>0942</v>
      </c>
    </row>
    <row r="723" spans="31:34">
      <c r="AE723" t="s">
        <v>1780</v>
      </c>
      <c r="AF723" t="s">
        <v>1781</v>
      </c>
      <c r="AG723" t="str">
        <f t="shared" si="72"/>
        <v>A679078</v>
      </c>
      <c r="AH723" t="str">
        <f>IFERROR(VLOOKUP(AG723,[1]AKT!$E$4:$G$350,3,FALSE),"")</f>
        <v>0942</v>
      </c>
    </row>
    <row r="724" spans="31:34">
      <c r="AE724" t="s">
        <v>1782</v>
      </c>
      <c r="AF724" t="s">
        <v>1783</v>
      </c>
      <c r="AG724" t="str">
        <f t="shared" si="72"/>
        <v>A679078</v>
      </c>
      <c r="AH724" t="str">
        <f>IFERROR(VLOOKUP(AG724,[1]AKT!$E$4:$G$350,3,FALSE),"")</f>
        <v>0942</v>
      </c>
    </row>
    <row r="725" spans="31:34">
      <c r="AE725" t="s">
        <v>1784</v>
      </c>
      <c r="AF725" t="s">
        <v>1785</v>
      </c>
      <c r="AG725" t="str">
        <f t="shared" si="72"/>
        <v>A679078</v>
      </c>
      <c r="AH725" t="str">
        <f>IFERROR(VLOOKUP(AG725,[1]AKT!$E$4:$G$350,3,FALSE),"")</f>
        <v>0942</v>
      </c>
    </row>
    <row r="726" spans="31:34">
      <c r="AE726" t="s">
        <v>1786</v>
      </c>
      <c r="AF726" t="s">
        <v>1787</v>
      </c>
      <c r="AG726" t="str">
        <f t="shared" si="72"/>
        <v>A679078</v>
      </c>
      <c r="AH726" t="str">
        <f>IFERROR(VLOOKUP(AG726,[1]AKT!$E$4:$G$350,3,FALSE),"")</f>
        <v>0942</v>
      </c>
    </row>
    <row r="727" spans="31:34">
      <c r="AE727" t="s">
        <v>1788</v>
      </c>
      <c r="AF727" t="s">
        <v>1789</v>
      </c>
      <c r="AG727" t="str">
        <f t="shared" si="72"/>
        <v>A679078</v>
      </c>
      <c r="AH727" t="str">
        <f>IFERROR(VLOOKUP(AG727,[1]AKT!$E$4:$G$350,3,FALSE),"")</f>
        <v>0942</v>
      </c>
    </row>
    <row r="728" spans="31:34">
      <c r="AE728" t="s">
        <v>1790</v>
      </c>
      <c r="AF728" t="s">
        <v>1791</v>
      </c>
      <c r="AG728" t="str">
        <f t="shared" si="72"/>
        <v>A679078</v>
      </c>
      <c r="AH728" t="str">
        <f>IFERROR(VLOOKUP(AG728,[1]AKT!$E$4:$G$350,3,FALSE),"")</f>
        <v>0942</v>
      </c>
    </row>
    <row r="729" spans="31:34">
      <c r="AE729" t="s">
        <v>1792</v>
      </c>
      <c r="AF729" t="s">
        <v>1793</v>
      </c>
      <c r="AG729" t="str">
        <f t="shared" si="72"/>
        <v>A679078</v>
      </c>
      <c r="AH729" t="str">
        <f>IFERROR(VLOOKUP(AG729,[1]AKT!$E$4:$G$350,3,FALSE),"")</f>
        <v>0942</v>
      </c>
    </row>
    <row r="730" spans="31:34">
      <c r="AE730" t="s">
        <v>1794</v>
      </c>
      <c r="AF730" t="s">
        <v>1795</v>
      </c>
      <c r="AG730" t="str">
        <f t="shared" si="72"/>
        <v>A679078</v>
      </c>
      <c r="AH730" t="str">
        <f>IFERROR(VLOOKUP(AG730,[1]AKT!$E$4:$G$350,3,FALSE),"")</f>
        <v>0942</v>
      </c>
    </row>
    <row r="731" spans="31:34">
      <c r="AE731" t="s">
        <v>1796</v>
      </c>
      <c r="AF731" t="s">
        <v>1797</v>
      </c>
      <c r="AG731" t="str">
        <f t="shared" si="72"/>
        <v>A679078</v>
      </c>
      <c r="AH731" t="str">
        <f>IFERROR(VLOOKUP(AG731,[1]AKT!$E$4:$G$350,3,FALSE),"")</f>
        <v>0942</v>
      </c>
    </row>
    <row r="732" spans="31:34">
      <c r="AE732" t="s">
        <v>1798</v>
      </c>
      <c r="AF732" t="s">
        <v>1799</v>
      </c>
      <c r="AG732" t="str">
        <f t="shared" si="72"/>
        <v>A679078</v>
      </c>
      <c r="AH732" t="str">
        <f>IFERROR(VLOOKUP(AG732,[1]AKT!$E$4:$G$350,3,FALSE),"")</f>
        <v>0942</v>
      </c>
    </row>
    <row r="733" spans="31:34">
      <c r="AE733" t="s">
        <v>1800</v>
      </c>
      <c r="AF733" t="s">
        <v>1801</v>
      </c>
      <c r="AG733" t="str">
        <f t="shared" si="72"/>
        <v>A679078</v>
      </c>
      <c r="AH733" t="str">
        <f>IFERROR(VLOOKUP(AG733,[1]AKT!$E$4:$G$350,3,FALSE),"")</f>
        <v>0942</v>
      </c>
    </row>
    <row r="734" spans="31:34">
      <c r="AE734" t="s">
        <v>1802</v>
      </c>
      <c r="AF734" t="s">
        <v>1803</v>
      </c>
      <c r="AG734" t="str">
        <f t="shared" si="72"/>
        <v>A679078</v>
      </c>
      <c r="AH734" t="str">
        <f>IFERROR(VLOOKUP(AG734,[1]AKT!$E$4:$G$350,3,FALSE),"")</f>
        <v>0942</v>
      </c>
    </row>
    <row r="735" spans="31:34">
      <c r="AE735" t="s">
        <v>1804</v>
      </c>
      <c r="AF735" t="s">
        <v>1805</v>
      </c>
      <c r="AG735" t="str">
        <f t="shared" si="72"/>
        <v>A679078</v>
      </c>
      <c r="AH735" t="str">
        <f>IFERROR(VLOOKUP(AG735,[1]AKT!$E$4:$G$350,3,FALSE),"")</f>
        <v>0942</v>
      </c>
    </row>
    <row r="736" spans="31:34">
      <c r="AE736" t="s">
        <v>1806</v>
      </c>
      <c r="AF736" t="s">
        <v>1807</v>
      </c>
      <c r="AG736" t="str">
        <f t="shared" si="72"/>
        <v>A679078</v>
      </c>
      <c r="AH736" t="str">
        <f>IFERROR(VLOOKUP(AG736,[1]AKT!$E$4:$G$350,3,FALSE),"")</f>
        <v>0942</v>
      </c>
    </row>
    <row r="737" spans="31:34">
      <c r="AE737" t="s">
        <v>1808</v>
      </c>
      <c r="AF737" t="s">
        <v>1809</v>
      </c>
      <c r="AG737" t="str">
        <f t="shared" si="72"/>
        <v>A679078</v>
      </c>
      <c r="AH737" t="str">
        <f>IFERROR(VLOOKUP(AG737,[1]AKT!$E$4:$G$350,3,FALSE),"")</f>
        <v>0942</v>
      </c>
    </row>
    <row r="738" spans="31:34">
      <c r="AE738" t="s">
        <v>1810</v>
      </c>
      <c r="AF738" t="s">
        <v>1811</v>
      </c>
      <c r="AG738" t="str">
        <f t="shared" si="72"/>
        <v>A679078</v>
      </c>
      <c r="AH738" t="str">
        <f>IFERROR(VLOOKUP(AG738,[1]AKT!$E$4:$G$350,3,FALSE),"")</f>
        <v>0942</v>
      </c>
    </row>
    <row r="739" spans="31:34">
      <c r="AE739" t="s">
        <v>1812</v>
      </c>
      <c r="AF739" t="s">
        <v>1813</v>
      </c>
      <c r="AG739" t="str">
        <f t="shared" si="72"/>
        <v>A679078</v>
      </c>
      <c r="AH739" t="str">
        <f>IFERROR(VLOOKUP(AG739,[1]AKT!$E$4:$G$350,3,FALSE),"")</f>
        <v>0942</v>
      </c>
    </row>
    <row r="740" spans="31:34">
      <c r="AE740" t="s">
        <v>1814</v>
      </c>
      <c r="AF740" t="s">
        <v>1815</v>
      </c>
      <c r="AG740" t="str">
        <f t="shared" si="72"/>
        <v>A679078</v>
      </c>
      <c r="AH740" t="str">
        <f>IFERROR(VLOOKUP(AG740,[1]AKT!$E$4:$G$350,3,FALSE),"")</f>
        <v>0942</v>
      </c>
    </row>
    <row r="741" spans="31:34">
      <c r="AE741" t="s">
        <v>1816</v>
      </c>
      <c r="AF741" t="s">
        <v>1817</v>
      </c>
      <c r="AG741" t="str">
        <f t="shared" si="72"/>
        <v>A679078</v>
      </c>
      <c r="AH741" t="str">
        <f>IFERROR(VLOOKUP(AG741,[1]AKT!$E$4:$G$350,3,FALSE),"")</f>
        <v>0942</v>
      </c>
    </row>
    <row r="742" spans="31:34">
      <c r="AE742" t="s">
        <v>1818</v>
      </c>
      <c r="AF742" t="s">
        <v>1819</v>
      </c>
      <c r="AG742" t="str">
        <f t="shared" si="72"/>
        <v>A679078</v>
      </c>
      <c r="AH742" t="str">
        <f>IFERROR(VLOOKUP(AG742,[1]AKT!$E$4:$G$350,3,FALSE),"")</f>
        <v>0942</v>
      </c>
    </row>
    <row r="743" spans="31:34">
      <c r="AE743" t="s">
        <v>1820</v>
      </c>
      <c r="AF743" t="s">
        <v>1821</v>
      </c>
      <c r="AG743" t="str">
        <f t="shared" si="72"/>
        <v>A679078</v>
      </c>
      <c r="AH743" t="str">
        <f>IFERROR(VLOOKUP(AG743,[1]AKT!$E$4:$G$350,3,FALSE),"")</f>
        <v>0942</v>
      </c>
    </row>
    <row r="744" spans="31:34">
      <c r="AE744" t="s">
        <v>1822</v>
      </c>
      <c r="AF744" t="s">
        <v>1823</v>
      </c>
      <c r="AG744" t="str">
        <f t="shared" si="72"/>
        <v>A679078</v>
      </c>
      <c r="AH744" t="str">
        <f>IFERROR(VLOOKUP(AG744,[1]AKT!$E$4:$G$350,3,FALSE),"")</f>
        <v>0942</v>
      </c>
    </row>
    <row r="745" spans="31:34">
      <c r="AE745" t="s">
        <v>1824</v>
      </c>
      <c r="AF745" t="s">
        <v>1825</v>
      </c>
      <c r="AG745" t="str">
        <f t="shared" si="72"/>
        <v>A679078</v>
      </c>
      <c r="AH745" t="str">
        <f>IFERROR(VLOOKUP(AG745,[1]AKT!$E$4:$G$350,3,FALSE),"")</f>
        <v>0942</v>
      </c>
    </row>
    <row r="746" spans="31:34">
      <c r="AE746" t="s">
        <v>1826</v>
      </c>
      <c r="AF746" t="s">
        <v>1827</v>
      </c>
      <c r="AG746" t="str">
        <f t="shared" si="72"/>
        <v>A679078</v>
      </c>
      <c r="AH746" t="str">
        <f>IFERROR(VLOOKUP(AG746,[1]AKT!$E$4:$G$350,3,FALSE),"")</f>
        <v>0942</v>
      </c>
    </row>
    <row r="747" spans="31:34">
      <c r="AE747" t="s">
        <v>1828</v>
      </c>
      <c r="AF747" t="s">
        <v>1829</v>
      </c>
      <c r="AG747" t="str">
        <f t="shared" si="72"/>
        <v>A679078</v>
      </c>
      <c r="AH747" t="str">
        <f>IFERROR(VLOOKUP(AG747,[1]AKT!$E$4:$G$350,3,FALSE),"")</f>
        <v>0942</v>
      </c>
    </row>
    <row r="748" spans="31:34">
      <c r="AE748" t="s">
        <v>1830</v>
      </c>
      <c r="AF748" t="s">
        <v>1831</v>
      </c>
      <c r="AG748" t="str">
        <f t="shared" si="72"/>
        <v>A679078</v>
      </c>
      <c r="AH748" t="str">
        <f>IFERROR(VLOOKUP(AG748,[1]AKT!$E$4:$G$350,3,FALSE),"")</f>
        <v>0942</v>
      </c>
    </row>
    <row r="749" spans="31:34">
      <c r="AE749" t="s">
        <v>1832</v>
      </c>
      <c r="AF749" t="s">
        <v>1833</v>
      </c>
      <c r="AG749" t="str">
        <f t="shared" si="72"/>
        <v>A679078</v>
      </c>
      <c r="AH749" t="str">
        <f>IFERROR(VLOOKUP(AG749,[1]AKT!$E$4:$G$350,3,FALSE),"")</f>
        <v>0942</v>
      </c>
    </row>
    <row r="750" spans="31:34">
      <c r="AE750" t="s">
        <v>1834</v>
      </c>
      <c r="AF750" t="s">
        <v>1835</v>
      </c>
      <c r="AG750" t="str">
        <f t="shared" si="72"/>
        <v>A679078</v>
      </c>
      <c r="AH750" t="str">
        <f>IFERROR(VLOOKUP(AG750,[1]AKT!$E$4:$G$350,3,FALSE),"")</f>
        <v>0942</v>
      </c>
    </row>
    <row r="751" spans="31:34">
      <c r="AE751" t="s">
        <v>1836</v>
      </c>
      <c r="AF751" t="s">
        <v>1837</v>
      </c>
      <c r="AG751" t="str">
        <f t="shared" si="72"/>
        <v>A679078</v>
      </c>
      <c r="AH751" t="str">
        <f>IFERROR(VLOOKUP(AG751,[1]AKT!$E$4:$G$350,3,FALSE),"")</f>
        <v>0942</v>
      </c>
    </row>
    <row r="752" spans="31:34">
      <c r="AE752" t="s">
        <v>1838</v>
      </c>
      <c r="AF752" t="s">
        <v>1839</v>
      </c>
      <c r="AG752" t="str">
        <f t="shared" si="72"/>
        <v>A679078</v>
      </c>
      <c r="AH752" t="str">
        <f>IFERROR(VLOOKUP(AG752,[1]AKT!$E$4:$G$350,3,FALSE),"")</f>
        <v>0942</v>
      </c>
    </row>
    <row r="753" spans="31:34">
      <c r="AE753" t="s">
        <v>1840</v>
      </c>
      <c r="AF753" t="s">
        <v>1841</v>
      </c>
      <c r="AG753" t="str">
        <f t="shared" si="72"/>
        <v>A679078</v>
      </c>
      <c r="AH753" t="str">
        <f>IFERROR(VLOOKUP(AG753,[1]AKT!$E$4:$G$350,3,FALSE),"")</f>
        <v>0942</v>
      </c>
    </row>
    <row r="754" spans="31:34">
      <c r="AE754" t="s">
        <v>1842</v>
      </c>
      <c r="AF754" t="s">
        <v>1843</v>
      </c>
      <c r="AG754" t="str">
        <f t="shared" si="72"/>
        <v>A679078</v>
      </c>
      <c r="AH754" t="str">
        <f>IFERROR(VLOOKUP(AG754,[1]AKT!$E$4:$G$350,3,FALSE),"")</f>
        <v>0942</v>
      </c>
    </row>
    <row r="755" spans="31:34">
      <c r="AE755" t="s">
        <v>1844</v>
      </c>
      <c r="AF755" t="s">
        <v>1845</v>
      </c>
      <c r="AG755" t="str">
        <f t="shared" si="72"/>
        <v>A679078</v>
      </c>
      <c r="AH755" t="str">
        <f>IFERROR(VLOOKUP(AG755,[1]AKT!$E$4:$G$350,3,FALSE),"")</f>
        <v>0942</v>
      </c>
    </row>
    <row r="756" spans="31:34">
      <c r="AE756" t="s">
        <v>1846</v>
      </c>
      <c r="AF756" t="s">
        <v>1847</v>
      </c>
      <c r="AG756" t="str">
        <f t="shared" si="72"/>
        <v>A679078</v>
      </c>
      <c r="AH756" t="str">
        <f>IFERROR(VLOOKUP(AG756,[1]AKT!$E$4:$G$350,3,FALSE),"")</f>
        <v>0942</v>
      </c>
    </row>
    <row r="757" spans="31:34">
      <c r="AE757" t="s">
        <v>1848</v>
      </c>
      <c r="AF757" t="s">
        <v>1849</v>
      </c>
      <c r="AG757" t="str">
        <f t="shared" si="72"/>
        <v>A679078</v>
      </c>
      <c r="AH757" t="str">
        <f>IFERROR(VLOOKUP(AG757,[1]AKT!$E$4:$G$350,3,FALSE),"")</f>
        <v>0942</v>
      </c>
    </row>
    <row r="758" spans="31:34">
      <c r="AE758" t="s">
        <v>1850</v>
      </c>
      <c r="AF758" t="s">
        <v>1851</v>
      </c>
      <c r="AG758" t="str">
        <f t="shared" si="72"/>
        <v>A679078</v>
      </c>
      <c r="AH758" t="str">
        <f>IFERROR(VLOOKUP(AG758,[1]AKT!$E$4:$G$350,3,FALSE),"")</f>
        <v>0942</v>
      </c>
    </row>
    <row r="759" spans="31:34">
      <c r="AE759" t="s">
        <v>1852</v>
      </c>
      <c r="AF759" t="s">
        <v>1853</v>
      </c>
      <c r="AG759" t="str">
        <f t="shared" si="72"/>
        <v>A679078</v>
      </c>
      <c r="AH759" t="str">
        <f>IFERROR(VLOOKUP(AG759,[1]AKT!$E$4:$G$350,3,FALSE),"")</f>
        <v>0942</v>
      </c>
    </row>
    <row r="760" spans="31:34">
      <c r="AE760" t="s">
        <v>1854</v>
      </c>
      <c r="AF760" t="s">
        <v>1855</v>
      </c>
      <c r="AG760" t="str">
        <f t="shared" si="72"/>
        <v>A679078</v>
      </c>
      <c r="AH760" t="str">
        <f>IFERROR(VLOOKUP(AG760,[1]AKT!$E$4:$G$350,3,FALSE),"")</f>
        <v>0942</v>
      </c>
    </row>
    <row r="761" spans="31:34">
      <c r="AE761" t="s">
        <v>1856</v>
      </c>
      <c r="AF761" t="s">
        <v>1857</v>
      </c>
      <c r="AG761" t="str">
        <f t="shared" si="72"/>
        <v>A679078</v>
      </c>
      <c r="AH761" t="str">
        <f>IFERROR(VLOOKUP(AG761,[1]AKT!$E$4:$G$350,3,FALSE),"")</f>
        <v>0942</v>
      </c>
    </row>
    <row r="762" spans="31:34">
      <c r="AE762" t="s">
        <v>1858</v>
      </c>
      <c r="AF762" t="s">
        <v>1859</v>
      </c>
      <c r="AG762" t="str">
        <f t="shared" si="72"/>
        <v>A679078</v>
      </c>
      <c r="AH762" t="str">
        <f>IFERROR(VLOOKUP(AG762,[1]AKT!$E$4:$G$350,3,FALSE),"")</f>
        <v>0942</v>
      </c>
    </row>
    <row r="763" spans="31:34">
      <c r="AE763" t="s">
        <v>1860</v>
      </c>
      <c r="AF763" t="s">
        <v>1861</v>
      </c>
      <c r="AG763" t="str">
        <f t="shared" si="72"/>
        <v>A679078</v>
      </c>
      <c r="AH763" t="str">
        <f>IFERROR(VLOOKUP(AG763,[1]AKT!$E$4:$G$350,3,FALSE),"")</f>
        <v>0942</v>
      </c>
    </row>
    <row r="764" spans="31:34">
      <c r="AE764" t="s">
        <v>1862</v>
      </c>
      <c r="AF764" t="s">
        <v>1863</v>
      </c>
      <c r="AG764" t="str">
        <f t="shared" si="72"/>
        <v>A679078</v>
      </c>
      <c r="AH764" t="str">
        <f>IFERROR(VLOOKUP(AG764,[1]AKT!$E$4:$G$350,3,FALSE),"")</f>
        <v>0942</v>
      </c>
    </row>
    <row r="765" spans="31:34">
      <c r="AE765" t="s">
        <v>1864</v>
      </c>
      <c r="AF765" t="s">
        <v>1865</v>
      </c>
      <c r="AG765" t="str">
        <f t="shared" si="72"/>
        <v>A679078</v>
      </c>
      <c r="AH765" t="str">
        <f>IFERROR(VLOOKUP(AG765,[1]AKT!$E$4:$G$350,3,FALSE),"")</f>
        <v>0942</v>
      </c>
    </row>
    <row r="766" spans="31:34">
      <c r="AE766" t="s">
        <v>1866</v>
      </c>
      <c r="AF766" t="s">
        <v>1867</v>
      </c>
      <c r="AG766" t="str">
        <f t="shared" si="72"/>
        <v>A679078</v>
      </c>
      <c r="AH766" t="str">
        <f>IFERROR(VLOOKUP(AG766,[1]AKT!$E$4:$G$350,3,FALSE),"")</f>
        <v>0942</v>
      </c>
    </row>
    <row r="767" spans="31:34">
      <c r="AE767" t="s">
        <v>1868</v>
      </c>
      <c r="AF767" t="s">
        <v>1869</v>
      </c>
      <c r="AG767" t="str">
        <f t="shared" si="72"/>
        <v>A679078</v>
      </c>
      <c r="AH767" t="str">
        <f>IFERROR(VLOOKUP(AG767,[1]AKT!$E$4:$G$350,3,FALSE),"")</f>
        <v>0942</v>
      </c>
    </row>
    <row r="768" spans="31:34">
      <c r="AE768" t="s">
        <v>1870</v>
      </c>
      <c r="AF768" t="s">
        <v>1871</v>
      </c>
      <c r="AG768" t="str">
        <f t="shared" si="72"/>
        <v>A679078</v>
      </c>
      <c r="AH768" t="str">
        <f>IFERROR(VLOOKUP(AG768,[1]AKT!$E$4:$G$350,3,FALSE),"")</f>
        <v>0942</v>
      </c>
    </row>
    <row r="769" spans="31:34">
      <c r="AE769" t="s">
        <v>1872</v>
      </c>
      <c r="AF769" t="s">
        <v>1873</v>
      </c>
      <c r="AG769" t="str">
        <f t="shared" si="72"/>
        <v>A679078</v>
      </c>
      <c r="AH769" t="str">
        <f>IFERROR(VLOOKUP(AG769,[1]AKT!$E$4:$G$350,3,FALSE),"")</f>
        <v>0942</v>
      </c>
    </row>
    <row r="770" spans="31:34">
      <c r="AE770" t="s">
        <v>1874</v>
      </c>
      <c r="AF770" t="s">
        <v>1875</v>
      </c>
      <c r="AG770" t="str">
        <f t="shared" si="72"/>
        <v>A679078</v>
      </c>
      <c r="AH770" t="str">
        <f>IFERROR(VLOOKUP(AG770,[1]AKT!$E$4:$G$350,3,FALSE),"")</f>
        <v>0942</v>
      </c>
    </row>
    <row r="771" spans="31:34">
      <c r="AE771" t="s">
        <v>1876</v>
      </c>
      <c r="AF771" t="s">
        <v>1877</v>
      </c>
      <c r="AG771" t="str">
        <f t="shared" si="72"/>
        <v>A679078</v>
      </c>
      <c r="AH771" t="str">
        <f>IFERROR(VLOOKUP(AG771,[1]AKT!$E$4:$G$350,3,FALSE),"")</f>
        <v>0942</v>
      </c>
    </row>
    <row r="772" spans="31:34">
      <c r="AE772" t="s">
        <v>1878</v>
      </c>
      <c r="AF772" t="s">
        <v>1879</v>
      </c>
      <c r="AG772" t="str">
        <f t="shared" si="72"/>
        <v>A679078</v>
      </c>
      <c r="AH772" t="str">
        <f>IFERROR(VLOOKUP(AG772,[1]AKT!$E$4:$G$350,3,FALSE),"")</f>
        <v>0942</v>
      </c>
    </row>
    <row r="773" spans="31:34">
      <c r="AE773" t="s">
        <v>1880</v>
      </c>
      <c r="AF773" t="s">
        <v>1881</v>
      </c>
      <c r="AG773" t="str">
        <f t="shared" si="72"/>
        <v>A679078</v>
      </c>
      <c r="AH773" t="str">
        <f>IFERROR(VLOOKUP(AG773,[1]AKT!$E$4:$G$350,3,FALSE),"")</f>
        <v>0942</v>
      </c>
    </row>
    <row r="774" spans="31:34">
      <c r="AE774" t="s">
        <v>1882</v>
      </c>
      <c r="AF774" t="s">
        <v>1883</v>
      </c>
      <c r="AG774" t="str">
        <f t="shared" si="72"/>
        <v>A679078</v>
      </c>
      <c r="AH774" t="str">
        <f>IFERROR(VLOOKUP(AG774,[1]AKT!$E$4:$G$350,3,FALSE),"")</f>
        <v>0942</v>
      </c>
    </row>
    <row r="775" spans="31:34">
      <c r="AE775" t="s">
        <v>1884</v>
      </c>
      <c r="AF775" t="s">
        <v>1885</v>
      </c>
      <c r="AG775" t="str">
        <f t="shared" si="72"/>
        <v>A679078</v>
      </c>
      <c r="AH775" t="str">
        <f>IFERROR(VLOOKUP(AG775,[1]AKT!$E$4:$G$350,3,FALSE),"")</f>
        <v>0942</v>
      </c>
    </row>
    <row r="776" spans="31:34">
      <c r="AE776" t="s">
        <v>1886</v>
      </c>
      <c r="AF776" t="s">
        <v>1887</v>
      </c>
      <c r="AG776" t="str">
        <f t="shared" si="72"/>
        <v>A679078</v>
      </c>
      <c r="AH776" t="str">
        <f>IFERROR(VLOOKUP(AG776,[1]AKT!$E$4:$G$350,3,FALSE),"")</f>
        <v>0942</v>
      </c>
    </row>
    <row r="777" spans="31:34">
      <c r="AE777" t="s">
        <v>1888</v>
      </c>
      <c r="AF777" t="s">
        <v>1889</v>
      </c>
      <c r="AG777" t="str">
        <f t="shared" ref="AG777:AG840" si="73">LEFT(AE777,7)</f>
        <v>A679078</v>
      </c>
      <c r="AH777" t="str">
        <f>IFERROR(VLOOKUP(AG777,[1]AKT!$E$4:$G$350,3,FALSE),"")</f>
        <v>0942</v>
      </c>
    </row>
    <row r="778" spans="31:34">
      <c r="AE778" t="s">
        <v>1890</v>
      </c>
      <c r="AF778" t="s">
        <v>1891</v>
      </c>
      <c r="AG778" t="str">
        <f t="shared" si="73"/>
        <v>A679078</v>
      </c>
      <c r="AH778" t="str">
        <f>IFERROR(VLOOKUP(AG778,[1]AKT!$E$4:$G$350,3,FALSE),"")</f>
        <v>0942</v>
      </c>
    </row>
    <row r="779" spans="31:34">
      <c r="AE779" t="s">
        <v>1892</v>
      </c>
      <c r="AF779" t="s">
        <v>1893</v>
      </c>
      <c r="AG779" t="str">
        <f t="shared" si="73"/>
        <v>A679078</v>
      </c>
      <c r="AH779" t="str">
        <f>IFERROR(VLOOKUP(AG779,[1]AKT!$E$4:$G$350,3,FALSE),"")</f>
        <v>0942</v>
      </c>
    </row>
    <row r="780" spans="31:34">
      <c r="AE780" t="s">
        <v>1894</v>
      </c>
      <c r="AF780" t="s">
        <v>1895</v>
      </c>
      <c r="AG780" t="str">
        <f t="shared" si="73"/>
        <v>A679078</v>
      </c>
      <c r="AH780" t="str">
        <f>IFERROR(VLOOKUP(AG780,[1]AKT!$E$4:$G$350,3,FALSE),"")</f>
        <v>0942</v>
      </c>
    </row>
    <row r="781" spans="31:34">
      <c r="AE781" t="s">
        <v>1896</v>
      </c>
      <c r="AF781" t="s">
        <v>1897</v>
      </c>
      <c r="AG781" t="str">
        <f t="shared" si="73"/>
        <v>A679078</v>
      </c>
      <c r="AH781" t="str">
        <f>IFERROR(VLOOKUP(AG781,[1]AKT!$E$4:$G$350,3,FALSE),"")</f>
        <v>0942</v>
      </c>
    </row>
    <row r="782" spans="31:34">
      <c r="AE782" t="s">
        <v>1898</v>
      </c>
      <c r="AF782" t="s">
        <v>1899</v>
      </c>
      <c r="AG782" t="str">
        <f t="shared" si="73"/>
        <v>A679078</v>
      </c>
      <c r="AH782" t="str">
        <f>IFERROR(VLOOKUP(AG782,[1]AKT!$E$4:$G$350,3,FALSE),"")</f>
        <v>0942</v>
      </c>
    </row>
    <row r="783" spans="31:34">
      <c r="AE783" t="s">
        <v>1900</v>
      </c>
      <c r="AF783" t="s">
        <v>1901</v>
      </c>
      <c r="AG783" t="str">
        <f t="shared" si="73"/>
        <v>A679078</v>
      </c>
      <c r="AH783" t="str">
        <f>IFERROR(VLOOKUP(AG783,[1]AKT!$E$4:$G$350,3,FALSE),"")</f>
        <v>0942</v>
      </c>
    </row>
    <row r="784" spans="31:34">
      <c r="AE784" t="s">
        <v>1902</v>
      </c>
      <c r="AF784" t="s">
        <v>1903</v>
      </c>
      <c r="AG784" t="str">
        <f t="shared" si="73"/>
        <v>A679078</v>
      </c>
      <c r="AH784" t="str">
        <f>IFERROR(VLOOKUP(AG784,[1]AKT!$E$4:$G$350,3,FALSE),"")</f>
        <v>0942</v>
      </c>
    </row>
    <row r="785" spans="31:34">
      <c r="AE785" t="s">
        <v>1904</v>
      </c>
      <c r="AF785" t="s">
        <v>1905</v>
      </c>
      <c r="AG785" t="str">
        <f t="shared" si="73"/>
        <v>A679078</v>
      </c>
      <c r="AH785" t="str">
        <f>IFERROR(VLOOKUP(AG785,[1]AKT!$E$4:$G$350,3,FALSE),"")</f>
        <v>0942</v>
      </c>
    </row>
    <row r="786" spans="31:34">
      <c r="AE786" t="s">
        <v>1906</v>
      </c>
      <c r="AF786" t="s">
        <v>1907</v>
      </c>
      <c r="AG786" t="str">
        <f t="shared" si="73"/>
        <v>A679078</v>
      </c>
      <c r="AH786" t="str">
        <f>IFERROR(VLOOKUP(AG786,[1]AKT!$E$4:$G$350,3,FALSE),"")</f>
        <v>0942</v>
      </c>
    </row>
    <row r="787" spans="31:34">
      <c r="AE787" t="s">
        <v>1908</v>
      </c>
      <c r="AF787" t="s">
        <v>1909</v>
      </c>
      <c r="AG787" t="str">
        <f t="shared" si="73"/>
        <v>A679078</v>
      </c>
      <c r="AH787" t="str">
        <f>IFERROR(VLOOKUP(AG787,[1]AKT!$E$4:$G$350,3,FALSE),"")</f>
        <v>0942</v>
      </c>
    </row>
    <row r="788" spans="31:34">
      <c r="AE788" t="s">
        <v>1910</v>
      </c>
      <c r="AF788" t="s">
        <v>1911</v>
      </c>
      <c r="AG788" t="str">
        <f t="shared" si="73"/>
        <v>A679078</v>
      </c>
      <c r="AH788" t="str">
        <f>IFERROR(VLOOKUP(AG788,[1]AKT!$E$4:$G$350,3,FALSE),"")</f>
        <v>0942</v>
      </c>
    </row>
    <row r="789" spans="31:34">
      <c r="AE789" t="s">
        <v>1912</v>
      </c>
      <c r="AF789" t="s">
        <v>1913</v>
      </c>
      <c r="AG789" t="str">
        <f t="shared" si="73"/>
        <v>A679078</v>
      </c>
      <c r="AH789" t="str">
        <f>IFERROR(VLOOKUP(AG789,[1]AKT!$E$4:$G$350,3,FALSE),"")</f>
        <v>0942</v>
      </c>
    </row>
    <row r="790" spans="31:34">
      <c r="AE790" t="s">
        <v>1914</v>
      </c>
      <c r="AF790" t="s">
        <v>1915</v>
      </c>
      <c r="AG790" t="str">
        <f t="shared" si="73"/>
        <v>A679078</v>
      </c>
      <c r="AH790" t="str">
        <f>IFERROR(VLOOKUP(AG790,[1]AKT!$E$4:$G$350,3,FALSE),"")</f>
        <v>0942</v>
      </c>
    </row>
    <row r="791" spans="31:34">
      <c r="AE791" t="s">
        <v>1916</v>
      </c>
      <c r="AF791" t="s">
        <v>1917</v>
      </c>
      <c r="AG791" t="str">
        <f t="shared" si="73"/>
        <v>A679078</v>
      </c>
      <c r="AH791" t="str">
        <f>IFERROR(VLOOKUP(AG791,[1]AKT!$E$4:$G$350,3,FALSE),"")</f>
        <v>0942</v>
      </c>
    </row>
    <row r="792" spans="31:34">
      <c r="AE792" t="s">
        <v>1918</v>
      </c>
      <c r="AF792" t="s">
        <v>1919</v>
      </c>
      <c r="AG792" t="str">
        <f t="shared" si="73"/>
        <v>A679078</v>
      </c>
      <c r="AH792" t="str">
        <f>IFERROR(VLOOKUP(AG792,[1]AKT!$E$4:$G$350,3,FALSE),"")</f>
        <v>0942</v>
      </c>
    </row>
    <row r="793" spans="31:34">
      <c r="AE793" t="s">
        <v>1920</v>
      </c>
      <c r="AF793" t="s">
        <v>1921</v>
      </c>
      <c r="AG793" t="str">
        <f t="shared" si="73"/>
        <v>A679078</v>
      </c>
      <c r="AH793" t="str">
        <f>IFERROR(VLOOKUP(AG793,[1]AKT!$E$4:$G$350,3,FALSE),"")</f>
        <v>0942</v>
      </c>
    </row>
    <row r="794" spans="31:34">
      <c r="AE794" t="s">
        <v>1922</v>
      </c>
      <c r="AF794" t="s">
        <v>1923</v>
      </c>
      <c r="AG794" t="str">
        <f t="shared" si="73"/>
        <v>A679078</v>
      </c>
      <c r="AH794" t="str">
        <f>IFERROR(VLOOKUP(AG794,[1]AKT!$E$4:$G$350,3,FALSE),"")</f>
        <v>0942</v>
      </c>
    </row>
    <row r="795" spans="31:34">
      <c r="AE795" t="s">
        <v>1924</v>
      </c>
      <c r="AF795" t="s">
        <v>1925</v>
      </c>
      <c r="AG795" t="str">
        <f t="shared" si="73"/>
        <v>A679078</v>
      </c>
      <c r="AH795" t="str">
        <f>IFERROR(VLOOKUP(AG795,[1]AKT!$E$4:$G$350,3,FALSE),"")</f>
        <v>0942</v>
      </c>
    </row>
    <row r="796" spans="31:34">
      <c r="AE796" t="s">
        <v>1926</v>
      </c>
      <c r="AF796" t="s">
        <v>1927</v>
      </c>
      <c r="AG796" t="str">
        <f t="shared" si="73"/>
        <v>A679078</v>
      </c>
      <c r="AH796" t="str">
        <f>IFERROR(VLOOKUP(AG796,[1]AKT!$E$4:$G$350,3,FALSE),"")</f>
        <v>0942</v>
      </c>
    </row>
    <row r="797" spans="31:34">
      <c r="AE797" t="s">
        <v>1928</v>
      </c>
      <c r="AF797" t="s">
        <v>1929</v>
      </c>
      <c r="AG797" t="str">
        <f t="shared" si="73"/>
        <v>A679078</v>
      </c>
      <c r="AH797" t="str">
        <f>IFERROR(VLOOKUP(AG797,[1]AKT!$E$4:$G$350,3,FALSE),"")</f>
        <v>0942</v>
      </c>
    </row>
    <row r="798" spans="31:34">
      <c r="AE798" t="s">
        <v>1930</v>
      </c>
      <c r="AF798" t="s">
        <v>1931</v>
      </c>
      <c r="AG798" t="str">
        <f t="shared" si="73"/>
        <v>A679078</v>
      </c>
      <c r="AH798" t="str">
        <f>IFERROR(VLOOKUP(AG798,[1]AKT!$E$4:$G$350,3,FALSE),"")</f>
        <v>0942</v>
      </c>
    </row>
    <row r="799" spans="31:34">
      <c r="AE799" t="s">
        <v>1932</v>
      </c>
      <c r="AF799" t="s">
        <v>1933</v>
      </c>
      <c r="AG799" t="str">
        <f t="shared" si="73"/>
        <v>A679078</v>
      </c>
      <c r="AH799" t="str">
        <f>IFERROR(VLOOKUP(AG799,[1]AKT!$E$4:$G$350,3,FALSE),"")</f>
        <v>0942</v>
      </c>
    </row>
    <row r="800" spans="31:34">
      <c r="AE800" t="s">
        <v>1934</v>
      </c>
      <c r="AF800" t="s">
        <v>1935</v>
      </c>
      <c r="AG800" t="str">
        <f t="shared" si="73"/>
        <v>A679078</v>
      </c>
      <c r="AH800" t="str">
        <f>IFERROR(VLOOKUP(AG800,[1]AKT!$E$4:$G$350,3,FALSE),"")</f>
        <v>0942</v>
      </c>
    </row>
    <row r="801" spans="31:34">
      <c r="AE801" t="s">
        <v>1936</v>
      </c>
      <c r="AF801" t="s">
        <v>1937</v>
      </c>
      <c r="AG801" t="str">
        <f t="shared" si="73"/>
        <v>A679078</v>
      </c>
      <c r="AH801" t="str">
        <f>IFERROR(VLOOKUP(AG801,[1]AKT!$E$4:$G$350,3,FALSE),"")</f>
        <v>0942</v>
      </c>
    </row>
    <row r="802" spans="31:34">
      <c r="AE802" t="s">
        <v>1938</v>
      </c>
      <c r="AF802" t="s">
        <v>1939</v>
      </c>
      <c r="AG802" t="str">
        <f t="shared" si="73"/>
        <v>A679078</v>
      </c>
      <c r="AH802" t="str">
        <f>IFERROR(VLOOKUP(AG802,[1]AKT!$E$4:$G$350,3,FALSE),"")</f>
        <v>0942</v>
      </c>
    </row>
    <row r="803" spans="31:34">
      <c r="AE803" t="s">
        <v>1940</v>
      </c>
      <c r="AF803" t="s">
        <v>1941</v>
      </c>
      <c r="AG803" t="str">
        <f t="shared" si="73"/>
        <v>A679078</v>
      </c>
      <c r="AH803" t="str">
        <f>IFERROR(VLOOKUP(AG803,[1]AKT!$E$4:$G$350,3,FALSE),"")</f>
        <v>0942</v>
      </c>
    </row>
    <row r="804" spans="31:34">
      <c r="AE804" t="s">
        <v>1942</v>
      </c>
      <c r="AF804" t="s">
        <v>1943</v>
      </c>
      <c r="AG804" t="str">
        <f t="shared" si="73"/>
        <v>A679078</v>
      </c>
      <c r="AH804" t="str">
        <f>IFERROR(VLOOKUP(AG804,[1]AKT!$E$4:$G$350,3,FALSE),"")</f>
        <v>0942</v>
      </c>
    </row>
    <row r="805" spans="31:34">
      <c r="AE805" t="s">
        <v>1944</v>
      </c>
      <c r="AF805" t="s">
        <v>1945</v>
      </c>
      <c r="AG805" t="str">
        <f t="shared" si="73"/>
        <v>A679078</v>
      </c>
      <c r="AH805" t="str">
        <f>IFERROR(VLOOKUP(AG805,[1]AKT!$E$4:$G$350,3,FALSE),"")</f>
        <v>0942</v>
      </c>
    </row>
    <row r="806" spans="31:34">
      <c r="AE806" t="s">
        <v>1946</v>
      </c>
      <c r="AF806" t="s">
        <v>1947</v>
      </c>
      <c r="AG806" t="str">
        <f t="shared" si="73"/>
        <v>A679078</v>
      </c>
      <c r="AH806" t="str">
        <f>IFERROR(VLOOKUP(AG806,[1]AKT!$E$4:$G$350,3,FALSE),"")</f>
        <v>0942</v>
      </c>
    </row>
    <row r="807" spans="31:34">
      <c r="AE807" t="s">
        <v>1948</v>
      </c>
      <c r="AF807" t="s">
        <v>1949</v>
      </c>
      <c r="AG807" t="str">
        <f t="shared" si="73"/>
        <v>A679078</v>
      </c>
      <c r="AH807" t="str">
        <f>IFERROR(VLOOKUP(AG807,[1]AKT!$E$4:$G$350,3,FALSE),"")</f>
        <v>0942</v>
      </c>
    </row>
    <row r="808" spans="31:34">
      <c r="AE808" t="s">
        <v>1950</v>
      </c>
      <c r="AF808" t="s">
        <v>1951</v>
      </c>
      <c r="AG808" t="str">
        <f t="shared" si="73"/>
        <v>A679078</v>
      </c>
      <c r="AH808" t="str">
        <f>IFERROR(VLOOKUP(AG808,[1]AKT!$E$4:$G$350,3,FALSE),"")</f>
        <v>0942</v>
      </c>
    </row>
    <row r="809" spans="31:34">
      <c r="AE809" t="s">
        <v>1952</v>
      </c>
      <c r="AF809" t="s">
        <v>1953</v>
      </c>
      <c r="AG809" t="str">
        <f t="shared" si="73"/>
        <v>A679078</v>
      </c>
      <c r="AH809" t="str">
        <f>IFERROR(VLOOKUP(AG809,[1]AKT!$E$4:$G$350,3,FALSE),"")</f>
        <v>0942</v>
      </c>
    </row>
    <row r="810" spans="31:34">
      <c r="AE810" t="s">
        <v>1954</v>
      </c>
      <c r="AF810" t="s">
        <v>1955</v>
      </c>
      <c r="AG810" t="str">
        <f t="shared" si="73"/>
        <v>A679078</v>
      </c>
      <c r="AH810" t="str">
        <f>IFERROR(VLOOKUP(AG810,[1]AKT!$E$4:$G$350,3,FALSE),"")</f>
        <v>0942</v>
      </c>
    </row>
    <row r="811" spans="31:34">
      <c r="AE811" t="s">
        <v>1956</v>
      </c>
      <c r="AF811" t="s">
        <v>1957</v>
      </c>
      <c r="AG811" t="str">
        <f t="shared" si="73"/>
        <v>A679078</v>
      </c>
      <c r="AH811" t="str">
        <f>IFERROR(VLOOKUP(AG811,[1]AKT!$E$4:$G$350,3,FALSE),"")</f>
        <v>0942</v>
      </c>
    </row>
    <row r="812" spans="31:34">
      <c r="AE812" t="s">
        <v>1958</v>
      </c>
      <c r="AF812" t="s">
        <v>1959</v>
      </c>
      <c r="AG812" t="str">
        <f t="shared" si="73"/>
        <v>A679078</v>
      </c>
      <c r="AH812" t="str">
        <f>IFERROR(VLOOKUP(AG812,[1]AKT!$E$4:$G$350,3,FALSE),"")</f>
        <v>0942</v>
      </c>
    </row>
    <row r="813" spans="31:34">
      <c r="AE813" t="s">
        <v>1960</v>
      </c>
      <c r="AF813" t="s">
        <v>1961</v>
      </c>
      <c r="AG813" t="str">
        <f t="shared" si="73"/>
        <v>A679078</v>
      </c>
      <c r="AH813" t="str">
        <f>IFERROR(VLOOKUP(AG813,[1]AKT!$E$4:$G$350,3,FALSE),"")</f>
        <v>0942</v>
      </c>
    </row>
    <row r="814" spans="31:34">
      <c r="AE814" t="s">
        <v>1962</v>
      </c>
      <c r="AF814" t="s">
        <v>1963</v>
      </c>
      <c r="AG814" t="str">
        <f t="shared" si="73"/>
        <v>A679078</v>
      </c>
      <c r="AH814" t="str">
        <f>IFERROR(VLOOKUP(AG814,[1]AKT!$E$4:$G$350,3,FALSE),"")</f>
        <v>0942</v>
      </c>
    </row>
    <row r="815" spans="31:34">
      <c r="AE815" t="s">
        <v>1964</v>
      </c>
      <c r="AF815" t="s">
        <v>1965</v>
      </c>
      <c r="AG815" t="str">
        <f t="shared" si="73"/>
        <v>A679078</v>
      </c>
      <c r="AH815" t="str">
        <f>IFERROR(VLOOKUP(AG815,[1]AKT!$E$4:$G$350,3,FALSE),"")</f>
        <v>0942</v>
      </c>
    </row>
    <row r="816" spans="31:34">
      <c r="AE816" t="s">
        <v>1966</v>
      </c>
      <c r="AF816" t="s">
        <v>1967</v>
      </c>
      <c r="AG816" t="str">
        <f t="shared" si="73"/>
        <v>A679078</v>
      </c>
      <c r="AH816" t="str">
        <f>IFERROR(VLOOKUP(AG816,[1]AKT!$E$4:$G$350,3,FALSE),"")</f>
        <v>0942</v>
      </c>
    </row>
    <row r="817" spans="31:34">
      <c r="AE817" t="s">
        <v>1968</v>
      </c>
      <c r="AF817" t="s">
        <v>1969</v>
      </c>
      <c r="AG817" t="str">
        <f t="shared" si="73"/>
        <v>A679078</v>
      </c>
      <c r="AH817" t="str">
        <f>IFERROR(VLOOKUP(AG817,[1]AKT!$E$4:$G$350,3,FALSE),"")</f>
        <v>0942</v>
      </c>
    </row>
    <row r="818" spans="31:34">
      <c r="AE818" t="s">
        <v>1970</v>
      </c>
      <c r="AF818" t="s">
        <v>1971</v>
      </c>
      <c r="AG818" t="str">
        <f t="shared" si="73"/>
        <v>A679078</v>
      </c>
      <c r="AH818" t="str">
        <f>IFERROR(VLOOKUP(AG818,[1]AKT!$E$4:$G$350,3,FALSE),"")</f>
        <v>0942</v>
      </c>
    </row>
    <row r="819" spans="31:34">
      <c r="AE819" t="s">
        <v>1972</v>
      </c>
      <c r="AF819" t="s">
        <v>1973</v>
      </c>
      <c r="AG819" t="str">
        <f t="shared" si="73"/>
        <v>A679078</v>
      </c>
      <c r="AH819" t="str">
        <f>IFERROR(VLOOKUP(AG819,[1]AKT!$E$4:$G$350,3,FALSE),"")</f>
        <v>0942</v>
      </c>
    </row>
    <row r="820" spans="31:34">
      <c r="AE820" t="s">
        <v>1974</v>
      </c>
      <c r="AF820" t="s">
        <v>1975</v>
      </c>
      <c r="AG820" t="str">
        <f t="shared" si="73"/>
        <v>A679078</v>
      </c>
      <c r="AH820" t="str">
        <f>IFERROR(VLOOKUP(AG820,[1]AKT!$E$4:$G$350,3,FALSE),"")</f>
        <v>0942</v>
      </c>
    </row>
    <row r="821" spans="31:34">
      <c r="AE821" t="s">
        <v>1976</v>
      </c>
      <c r="AF821" t="s">
        <v>1977</v>
      </c>
      <c r="AG821" t="str">
        <f t="shared" si="73"/>
        <v>A679078</v>
      </c>
      <c r="AH821" t="str">
        <f>IFERROR(VLOOKUP(AG821,[1]AKT!$E$4:$G$350,3,FALSE),"")</f>
        <v>0942</v>
      </c>
    </row>
    <row r="822" spans="31:34">
      <c r="AE822" t="s">
        <v>1978</v>
      </c>
      <c r="AF822" t="s">
        <v>1979</v>
      </c>
      <c r="AG822" t="str">
        <f t="shared" si="73"/>
        <v>A679078</v>
      </c>
      <c r="AH822" t="str">
        <f>IFERROR(VLOOKUP(AG822,[1]AKT!$E$4:$G$350,3,FALSE),"")</f>
        <v>0942</v>
      </c>
    </row>
    <row r="823" spans="31:34">
      <c r="AE823" t="s">
        <v>1980</v>
      </c>
      <c r="AF823" t="s">
        <v>1981</v>
      </c>
      <c r="AG823" t="str">
        <f t="shared" si="73"/>
        <v>A679078</v>
      </c>
      <c r="AH823" t="str">
        <f>IFERROR(VLOOKUP(AG823,[1]AKT!$E$4:$G$350,3,FALSE),"")</f>
        <v>0942</v>
      </c>
    </row>
    <row r="824" spans="31:34">
      <c r="AE824" t="s">
        <v>1982</v>
      </c>
      <c r="AF824" t="s">
        <v>1983</v>
      </c>
      <c r="AG824" t="str">
        <f t="shared" si="73"/>
        <v>A679078</v>
      </c>
      <c r="AH824" t="str">
        <f>IFERROR(VLOOKUP(AG824,[1]AKT!$E$4:$G$350,3,FALSE),"")</f>
        <v>0942</v>
      </c>
    </row>
    <row r="825" spans="31:34">
      <c r="AE825" t="s">
        <v>1984</v>
      </c>
      <c r="AF825" t="s">
        <v>1985</v>
      </c>
      <c r="AG825" t="str">
        <f t="shared" si="73"/>
        <v>A679078</v>
      </c>
      <c r="AH825" t="str">
        <f>IFERROR(VLOOKUP(AG825,[1]AKT!$E$4:$G$350,3,FALSE),"")</f>
        <v>0942</v>
      </c>
    </row>
    <row r="826" spans="31:34">
      <c r="AE826" t="s">
        <v>1986</v>
      </c>
      <c r="AF826" t="s">
        <v>1987</v>
      </c>
      <c r="AG826" t="str">
        <f t="shared" si="73"/>
        <v>A679078</v>
      </c>
      <c r="AH826" t="str">
        <f>IFERROR(VLOOKUP(AG826,[1]AKT!$E$4:$G$350,3,FALSE),"")</f>
        <v>0942</v>
      </c>
    </row>
    <row r="827" spans="31:34">
      <c r="AE827" t="s">
        <v>1988</v>
      </c>
      <c r="AF827" t="s">
        <v>1989</v>
      </c>
      <c r="AG827" t="str">
        <f t="shared" si="73"/>
        <v>A679078</v>
      </c>
      <c r="AH827" t="str">
        <f>IFERROR(VLOOKUP(AG827,[1]AKT!$E$4:$G$350,3,FALSE),"")</f>
        <v>0942</v>
      </c>
    </row>
    <row r="828" spans="31:34">
      <c r="AE828" t="s">
        <v>1990</v>
      </c>
      <c r="AF828" t="s">
        <v>1991</v>
      </c>
      <c r="AG828" t="str">
        <f t="shared" si="73"/>
        <v>A679078</v>
      </c>
      <c r="AH828" t="str">
        <f>IFERROR(VLOOKUP(AG828,[1]AKT!$E$4:$G$350,3,FALSE),"")</f>
        <v>0942</v>
      </c>
    </row>
    <row r="829" spans="31:34">
      <c r="AE829" t="s">
        <v>1992</v>
      </c>
      <c r="AF829" t="s">
        <v>1993</v>
      </c>
      <c r="AG829" t="str">
        <f t="shared" si="73"/>
        <v>A679078</v>
      </c>
      <c r="AH829" t="str">
        <f>IFERROR(VLOOKUP(AG829,[1]AKT!$E$4:$G$350,3,FALSE),"")</f>
        <v>0942</v>
      </c>
    </row>
    <row r="830" spans="31:34">
      <c r="AE830" t="s">
        <v>1994</v>
      </c>
      <c r="AF830" t="s">
        <v>1995</v>
      </c>
      <c r="AG830" t="str">
        <f t="shared" si="73"/>
        <v>A679078</v>
      </c>
      <c r="AH830" t="str">
        <f>IFERROR(VLOOKUP(AG830,[1]AKT!$E$4:$G$350,3,FALSE),"")</f>
        <v>0942</v>
      </c>
    </row>
    <row r="831" spans="31:34">
      <c r="AE831" t="s">
        <v>1996</v>
      </c>
      <c r="AF831" t="s">
        <v>1997</v>
      </c>
      <c r="AG831" t="str">
        <f t="shared" si="73"/>
        <v>A679078</v>
      </c>
      <c r="AH831" t="str">
        <f>IFERROR(VLOOKUP(AG831,[1]AKT!$E$4:$G$350,3,FALSE),"")</f>
        <v>0942</v>
      </c>
    </row>
    <row r="832" spans="31:34">
      <c r="AE832" t="s">
        <v>1998</v>
      </c>
      <c r="AF832" t="s">
        <v>1999</v>
      </c>
      <c r="AG832" t="str">
        <f t="shared" si="73"/>
        <v>A679078</v>
      </c>
      <c r="AH832" t="str">
        <f>IFERROR(VLOOKUP(AG832,[1]AKT!$E$4:$G$350,3,FALSE),"")</f>
        <v>0942</v>
      </c>
    </row>
    <row r="833" spans="31:34">
      <c r="AE833" t="s">
        <v>2000</v>
      </c>
      <c r="AF833" t="s">
        <v>2001</v>
      </c>
      <c r="AG833" t="str">
        <f t="shared" si="73"/>
        <v>A679078</v>
      </c>
      <c r="AH833" t="str">
        <f>IFERROR(VLOOKUP(AG833,[1]AKT!$E$4:$G$350,3,FALSE),"")</f>
        <v>0942</v>
      </c>
    </row>
    <row r="834" spans="31:34">
      <c r="AE834" t="s">
        <v>2002</v>
      </c>
      <c r="AF834" t="s">
        <v>2003</v>
      </c>
      <c r="AG834" t="str">
        <f t="shared" si="73"/>
        <v>A679078</v>
      </c>
      <c r="AH834" t="str">
        <f>IFERROR(VLOOKUP(AG834,[1]AKT!$E$4:$G$350,3,FALSE),"")</f>
        <v>0942</v>
      </c>
    </row>
    <row r="835" spans="31:34">
      <c r="AE835" t="s">
        <v>2004</v>
      </c>
      <c r="AF835" t="s">
        <v>2005</v>
      </c>
      <c r="AG835" t="str">
        <f t="shared" si="73"/>
        <v>A679078</v>
      </c>
      <c r="AH835" t="str">
        <f>IFERROR(VLOOKUP(AG835,[1]AKT!$E$4:$G$350,3,FALSE),"")</f>
        <v>0942</v>
      </c>
    </row>
    <row r="836" spans="31:34">
      <c r="AE836" t="s">
        <v>2006</v>
      </c>
      <c r="AF836" t="s">
        <v>2007</v>
      </c>
      <c r="AG836" t="str">
        <f t="shared" si="73"/>
        <v>A679078</v>
      </c>
      <c r="AH836" t="str">
        <f>IFERROR(VLOOKUP(AG836,[1]AKT!$E$4:$G$350,3,FALSE),"")</f>
        <v>0942</v>
      </c>
    </row>
    <row r="837" spans="31:34">
      <c r="AE837" t="s">
        <v>2008</v>
      </c>
      <c r="AF837" t="s">
        <v>2009</v>
      </c>
      <c r="AG837" t="str">
        <f t="shared" si="73"/>
        <v>A679078</v>
      </c>
      <c r="AH837" t="str">
        <f>IFERROR(VLOOKUP(AG837,[1]AKT!$E$4:$G$350,3,FALSE),"")</f>
        <v>0942</v>
      </c>
    </row>
    <row r="838" spans="31:34">
      <c r="AE838" t="s">
        <v>2010</v>
      </c>
      <c r="AF838" t="s">
        <v>2011</v>
      </c>
      <c r="AG838" t="str">
        <f t="shared" si="73"/>
        <v>A679078</v>
      </c>
      <c r="AH838" t="str">
        <f>IFERROR(VLOOKUP(AG838,[1]AKT!$E$4:$G$350,3,FALSE),"")</f>
        <v>0942</v>
      </c>
    </row>
    <row r="839" spans="31:34">
      <c r="AE839" t="s">
        <v>2012</v>
      </c>
      <c r="AF839" t="s">
        <v>2013</v>
      </c>
      <c r="AG839" t="str">
        <f t="shared" si="73"/>
        <v>A679078</v>
      </c>
      <c r="AH839" t="str">
        <f>IFERROR(VLOOKUP(AG839,[1]AKT!$E$4:$G$350,3,FALSE),"")</f>
        <v>0942</v>
      </c>
    </row>
    <row r="840" spans="31:34">
      <c r="AE840" t="s">
        <v>2014</v>
      </c>
      <c r="AF840" t="s">
        <v>2015</v>
      </c>
      <c r="AG840" t="str">
        <f t="shared" si="73"/>
        <v>A679078</v>
      </c>
      <c r="AH840" t="str">
        <f>IFERROR(VLOOKUP(AG840,[1]AKT!$E$4:$G$350,3,FALSE),"")</f>
        <v>0942</v>
      </c>
    </row>
    <row r="841" spans="31:34">
      <c r="AE841" t="s">
        <v>2016</v>
      </c>
      <c r="AF841" t="s">
        <v>2017</v>
      </c>
      <c r="AG841" t="str">
        <f t="shared" ref="AG841:AG904" si="74">LEFT(AE841,7)</f>
        <v>A679078</v>
      </c>
      <c r="AH841" t="str">
        <f>IFERROR(VLOOKUP(AG841,[1]AKT!$E$4:$G$350,3,FALSE),"")</f>
        <v>0942</v>
      </c>
    </row>
    <row r="842" spans="31:34">
      <c r="AE842" t="s">
        <v>2018</v>
      </c>
      <c r="AF842" t="s">
        <v>2019</v>
      </c>
      <c r="AG842" t="str">
        <f t="shared" si="74"/>
        <v>A679078</v>
      </c>
      <c r="AH842" t="str">
        <f>IFERROR(VLOOKUP(AG842,[1]AKT!$E$4:$G$350,3,FALSE),"")</f>
        <v>0942</v>
      </c>
    </row>
    <row r="843" spans="31:34">
      <c r="AE843" t="s">
        <v>2020</v>
      </c>
      <c r="AF843" t="s">
        <v>2021</v>
      </c>
      <c r="AG843" t="str">
        <f t="shared" si="74"/>
        <v>A679078</v>
      </c>
      <c r="AH843" t="str">
        <f>IFERROR(VLOOKUP(AG843,[1]AKT!$E$4:$G$350,3,FALSE),"")</f>
        <v>0942</v>
      </c>
    </row>
    <row r="844" spans="31:34">
      <c r="AE844" t="s">
        <v>2022</v>
      </c>
      <c r="AF844" t="s">
        <v>2023</v>
      </c>
      <c r="AG844" t="str">
        <f t="shared" si="74"/>
        <v>A679078</v>
      </c>
      <c r="AH844" t="str">
        <f>IFERROR(VLOOKUP(AG844,[1]AKT!$E$4:$G$350,3,FALSE),"")</f>
        <v>0942</v>
      </c>
    </row>
    <row r="845" spans="31:34">
      <c r="AE845" t="s">
        <v>2024</v>
      </c>
      <c r="AF845" t="s">
        <v>2025</v>
      </c>
      <c r="AG845" t="str">
        <f t="shared" si="74"/>
        <v>A679078</v>
      </c>
      <c r="AH845" t="str">
        <f>IFERROR(VLOOKUP(AG845,[1]AKT!$E$4:$G$350,3,FALSE),"")</f>
        <v>0942</v>
      </c>
    </row>
    <row r="846" spans="31:34">
      <c r="AE846" t="s">
        <v>2026</v>
      </c>
      <c r="AF846" t="s">
        <v>2027</v>
      </c>
      <c r="AG846" t="str">
        <f t="shared" si="74"/>
        <v>A679078</v>
      </c>
      <c r="AH846" t="str">
        <f>IFERROR(VLOOKUP(AG846,[1]AKT!$E$4:$G$350,3,FALSE),"")</f>
        <v>0942</v>
      </c>
    </row>
    <row r="847" spans="31:34">
      <c r="AE847" t="s">
        <v>2028</v>
      </c>
      <c r="AF847" t="s">
        <v>2029</v>
      </c>
      <c r="AG847" t="str">
        <f t="shared" si="74"/>
        <v>A679078</v>
      </c>
      <c r="AH847" t="str">
        <f>IFERROR(VLOOKUP(AG847,[1]AKT!$E$4:$G$350,3,FALSE),"")</f>
        <v>0942</v>
      </c>
    </row>
    <row r="848" spans="31:34">
      <c r="AE848" t="s">
        <v>2030</v>
      </c>
      <c r="AF848" t="s">
        <v>2031</v>
      </c>
      <c r="AG848" t="str">
        <f t="shared" si="74"/>
        <v>A679078</v>
      </c>
      <c r="AH848" t="str">
        <f>IFERROR(VLOOKUP(AG848,[1]AKT!$E$4:$G$350,3,FALSE),"")</f>
        <v>0942</v>
      </c>
    </row>
    <row r="849" spans="31:34">
      <c r="AE849" t="s">
        <v>2032</v>
      </c>
      <c r="AF849" t="s">
        <v>2033</v>
      </c>
      <c r="AG849" t="str">
        <f t="shared" si="74"/>
        <v>A679078</v>
      </c>
      <c r="AH849" t="str">
        <f>IFERROR(VLOOKUP(AG849,[1]AKT!$E$4:$G$350,3,FALSE),"")</f>
        <v>0942</v>
      </c>
    </row>
    <row r="850" spans="31:34">
      <c r="AE850" t="s">
        <v>2034</v>
      </c>
      <c r="AF850" t="s">
        <v>2035</v>
      </c>
      <c r="AG850" t="str">
        <f t="shared" si="74"/>
        <v>A679078</v>
      </c>
      <c r="AH850" t="str">
        <f>IFERROR(VLOOKUP(AG850,[1]AKT!$E$4:$G$350,3,FALSE),"")</f>
        <v>0942</v>
      </c>
    </row>
    <row r="851" spans="31:34">
      <c r="AE851" t="s">
        <v>2036</v>
      </c>
      <c r="AF851" t="s">
        <v>2037</v>
      </c>
      <c r="AG851" t="str">
        <f t="shared" si="74"/>
        <v>A679078</v>
      </c>
      <c r="AH851" t="str">
        <f>IFERROR(VLOOKUP(AG851,[1]AKT!$E$4:$G$350,3,FALSE),"")</f>
        <v>0942</v>
      </c>
    </row>
    <row r="852" spans="31:34">
      <c r="AE852" t="s">
        <v>2038</v>
      </c>
      <c r="AF852" t="s">
        <v>2039</v>
      </c>
      <c r="AG852" t="str">
        <f t="shared" si="74"/>
        <v>A679078</v>
      </c>
      <c r="AH852" t="str">
        <f>IFERROR(VLOOKUP(AG852,[1]AKT!$E$4:$G$350,3,FALSE),"")</f>
        <v>0942</v>
      </c>
    </row>
    <row r="853" spans="31:34">
      <c r="AE853" t="s">
        <v>2040</v>
      </c>
      <c r="AF853" t="s">
        <v>2041</v>
      </c>
      <c r="AG853" t="str">
        <f t="shared" si="74"/>
        <v>A679078</v>
      </c>
      <c r="AH853" t="str">
        <f>IFERROR(VLOOKUP(AG853,[1]AKT!$E$4:$G$350,3,FALSE),"")</f>
        <v>0942</v>
      </c>
    </row>
    <row r="854" spans="31:34">
      <c r="AE854" t="s">
        <v>2042</v>
      </c>
      <c r="AF854" t="s">
        <v>2043</v>
      </c>
      <c r="AG854" t="str">
        <f t="shared" si="74"/>
        <v>A679078</v>
      </c>
      <c r="AH854" t="str">
        <f>IFERROR(VLOOKUP(AG854,[1]AKT!$E$4:$G$350,3,FALSE),"")</f>
        <v>0942</v>
      </c>
    </row>
    <row r="855" spans="31:34">
      <c r="AE855" t="s">
        <v>2044</v>
      </c>
      <c r="AF855" t="s">
        <v>2045</v>
      </c>
      <c r="AG855" t="str">
        <f t="shared" si="74"/>
        <v>A679078</v>
      </c>
      <c r="AH855" t="str">
        <f>IFERROR(VLOOKUP(AG855,[1]AKT!$E$4:$G$350,3,FALSE),"")</f>
        <v>0942</v>
      </c>
    </row>
    <row r="856" spans="31:34">
      <c r="AE856" t="s">
        <v>2046</v>
      </c>
      <c r="AF856" t="s">
        <v>2047</v>
      </c>
      <c r="AG856" t="str">
        <f t="shared" si="74"/>
        <v>A679078</v>
      </c>
      <c r="AH856" t="str">
        <f>IFERROR(VLOOKUP(AG856,[1]AKT!$E$4:$G$350,3,FALSE),"")</f>
        <v>0942</v>
      </c>
    </row>
    <row r="857" spans="31:34">
      <c r="AE857" t="s">
        <v>2048</v>
      </c>
      <c r="AF857" t="s">
        <v>2049</v>
      </c>
      <c r="AG857" t="str">
        <f t="shared" si="74"/>
        <v>A679078</v>
      </c>
      <c r="AH857" t="str">
        <f>IFERROR(VLOOKUP(AG857,[1]AKT!$E$4:$G$350,3,FALSE),"")</f>
        <v>0942</v>
      </c>
    </row>
    <row r="858" spans="31:34">
      <c r="AE858" t="s">
        <v>2050</v>
      </c>
      <c r="AF858" t="s">
        <v>2051</v>
      </c>
      <c r="AG858" t="str">
        <f t="shared" si="74"/>
        <v>A679078</v>
      </c>
      <c r="AH858" t="str">
        <f>IFERROR(VLOOKUP(AG858,[1]AKT!$E$4:$G$350,3,FALSE),"")</f>
        <v>0942</v>
      </c>
    </row>
    <row r="859" spans="31:34">
      <c r="AE859" t="s">
        <v>2052</v>
      </c>
      <c r="AF859" t="s">
        <v>2053</v>
      </c>
      <c r="AG859" t="str">
        <f t="shared" si="74"/>
        <v>A679078</v>
      </c>
      <c r="AH859" t="str">
        <f>IFERROR(VLOOKUP(AG859,[1]AKT!$E$4:$G$350,3,FALSE),"")</f>
        <v>0942</v>
      </c>
    </row>
    <row r="860" spans="31:34">
      <c r="AE860" t="s">
        <v>2054</v>
      </c>
      <c r="AF860" t="s">
        <v>2055</v>
      </c>
      <c r="AG860" t="str">
        <f t="shared" si="74"/>
        <v>A679078</v>
      </c>
      <c r="AH860" t="str">
        <f>IFERROR(VLOOKUP(AG860,[1]AKT!$E$4:$G$350,3,FALSE),"")</f>
        <v>0942</v>
      </c>
    </row>
    <row r="861" spans="31:34">
      <c r="AE861" t="s">
        <v>2056</v>
      </c>
      <c r="AF861" t="s">
        <v>2057</v>
      </c>
      <c r="AG861" t="str">
        <f t="shared" si="74"/>
        <v>A679078</v>
      </c>
      <c r="AH861" t="str">
        <f>IFERROR(VLOOKUP(AG861,[1]AKT!$E$4:$G$350,3,FALSE),"")</f>
        <v>0942</v>
      </c>
    </row>
    <row r="862" spans="31:34">
      <c r="AE862" t="s">
        <v>2058</v>
      </c>
      <c r="AF862" t="s">
        <v>2059</v>
      </c>
      <c r="AG862" t="str">
        <f t="shared" si="74"/>
        <v>A679078</v>
      </c>
      <c r="AH862" t="str">
        <f>IFERROR(VLOOKUP(AG862,[1]AKT!$E$4:$G$350,3,FALSE),"")</f>
        <v>0942</v>
      </c>
    </row>
    <row r="863" spans="31:34">
      <c r="AE863" t="s">
        <v>2060</v>
      </c>
      <c r="AF863" t="s">
        <v>2061</v>
      </c>
      <c r="AG863" t="str">
        <f t="shared" si="74"/>
        <v>A679078</v>
      </c>
      <c r="AH863" t="str">
        <f>IFERROR(VLOOKUP(AG863,[1]AKT!$E$4:$G$350,3,FALSE),"")</f>
        <v>0942</v>
      </c>
    </row>
    <row r="864" spans="31:34">
      <c r="AE864" t="s">
        <v>2062</v>
      </c>
      <c r="AF864" t="s">
        <v>2063</v>
      </c>
      <c r="AG864" t="str">
        <f t="shared" si="74"/>
        <v>A679078</v>
      </c>
      <c r="AH864" t="str">
        <f>IFERROR(VLOOKUP(AG864,[1]AKT!$E$4:$G$350,3,FALSE),"")</f>
        <v>0942</v>
      </c>
    </row>
    <row r="865" spans="31:34">
      <c r="AE865" t="s">
        <v>2064</v>
      </c>
      <c r="AF865" t="s">
        <v>2065</v>
      </c>
      <c r="AG865" t="str">
        <f t="shared" si="74"/>
        <v>A679078</v>
      </c>
      <c r="AH865" t="str">
        <f>IFERROR(VLOOKUP(AG865,[1]AKT!$E$4:$G$350,3,FALSE),"")</f>
        <v>0942</v>
      </c>
    </row>
    <row r="866" spans="31:34">
      <c r="AE866" t="s">
        <v>2066</v>
      </c>
      <c r="AF866" t="s">
        <v>2067</v>
      </c>
      <c r="AG866" t="str">
        <f t="shared" si="74"/>
        <v>A679078</v>
      </c>
      <c r="AH866" t="str">
        <f>IFERROR(VLOOKUP(AG866,[1]AKT!$E$4:$G$350,3,FALSE),"")</f>
        <v>0942</v>
      </c>
    </row>
    <row r="867" spans="31:34">
      <c r="AE867" t="s">
        <v>2068</v>
      </c>
      <c r="AF867" t="s">
        <v>2069</v>
      </c>
      <c r="AG867" t="str">
        <f t="shared" si="74"/>
        <v>A679078</v>
      </c>
      <c r="AH867" t="str">
        <f>IFERROR(VLOOKUP(AG867,[1]AKT!$E$4:$G$350,3,FALSE),"")</f>
        <v>0942</v>
      </c>
    </row>
    <row r="868" spans="31:34">
      <c r="AE868" t="s">
        <v>2070</v>
      </c>
      <c r="AF868" t="s">
        <v>2071</v>
      </c>
      <c r="AG868" t="str">
        <f t="shared" si="74"/>
        <v>A679078</v>
      </c>
      <c r="AH868" t="str">
        <f>IFERROR(VLOOKUP(AG868,[1]AKT!$E$4:$G$350,3,FALSE),"")</f>
        <v>0942</v>
      </c>
    </row>
    <row r="869" spans="31:34">
      <c r="AE869" t="s">
        <v>2072</v>
      </c>
      <c r="AF869" t="s">
        <v>2073</v>
      </c>
      <c r="AG869" t="str">
        <f t="shared" si="74"/>
        <v>A679078</v>
      </c>
      <c r="AH869" t="str">
        <f>IFERROR(VLOOKUP(AG869,[1]AKT!$E$4:$G$350,3,FALSE),"")</f>
        <v>0942</v>
      </c>
    </row>
    <row r="870" spans="31:34">
      <c r="AE870" t="s">
        <v>2074</v>
      </c>
      <c r="AF870" t="s">
        <v>2075</v>
      </c>
      <c r="AG870" t="str">
        <f t="shared" si="74"/>
        <v>A679078</v>
      </c>
      <c r="AH870" t="str">
        <f>IFERROR(VLOOKUP(AG870,[1]AKT!$E$4:$G$350,3,FALSE),"")</f>
        <v>0942</v>
      </c>
    </row>
    <row r="871" spans="31:34">
      <c r="AE871" t="s">
        <v>2076</v>
      </c>
      <c r="AF871" t="s">
        <v>2077</v>
      </c>
      <c r="AG871" t="str">
        <f t="shared" si="74"/>
        <v>A679078</v>
      </c>
      <c r="AH871" t="str">
        <f>IFERROR(VLOOKUP(AG871,[1]AKT!$E$4:$G$350,3,FALSE),"")</f>
        <v>0942</v>
      </c>
    </row>
    <row r="872" spans="31:34">
      <c r="AE872" t="s">
        <v>2078</v>
      </c>
      <c r="AF872" t="s">
        <v>2079</v>
      </c>
      <c r="AG872" t="str">
        <f t="shared" si="74"/>
        <v>A679078</v>
      </c>
      <c r="AH872" t="str">
        <f>IFERROR(VLOOKUP(AG872,[1]AKT!$E$4:$G$350,3,FALSE),"")</f>
        <v>0942</v>
      </c>
    </row>
    <row r="873" spans="31:34">
      <c r="AE873" t="s">
        <v>2080</v>
      </c>
      <c r="AF873" t="s">
        <v>2081</v>
      </c>
      <c r="AG873" t="str">
        <f t="shared" si="74"/>
        <v>A679078</v>
      </c>
      <c r="AH873" t="str">
        <f>IFERROR(VLOOKUP(AG873,[1]AKT!$E$4:$G$350,3,FALSE),"")</f>
        <v>0942</v>
      </c>
    </row>
    <row r="874" spans="31:34">
      <c r="AE874" t="s">
        <v>2082</v>
      </c>
      <c r="AF874" t="s">
        <v>2083</v>
      </c>
      <c r="AG874" t="str">
        <f t="shared" si="74"/>
        <v>A679078</v>
      </c>
      <c r="AH874" t="str">
        <f>IFERROR(VLOOKUP(AG874,[1]AKT!$E$4:$G$350,3,FALSE),"")</f>
        <v>0942</v>
      </c>
    </row>
    <row r="875" spans="31:34">
      <c r="AE875" t="s">
        <v>2084</v>
      </c>
      <c r="AF875" t="s">
        <v>2085</v>
      </c>
      <c r="AG875" t="str">
        <f t="shared" si="74"/>
        <v>A679078</v>
      </c>
      <c r="AH875" t="str">
        <f>IFERROR(VLOOKUP(AG875,[1]AKT!$E$4:$G$350,3,FALSE),"")</f>
        <v>0942</v>
      </c>
    </row>
    <row r="876" spans="31:34">
      <c r="AE876" t="s">
        <v>2086</v>
      </c>
      <c r="AF876" t="s">
        <v>2087</v>
      </c>
      <c r="AG876" t="str">
        <f t="shared" si="74"/>
        <v>A679078</v>
      </c>
      <c r="AH876" t="str">
        <f>IFERROR(VLOOKUP(AG876,[1]AKT!$E$4:$G$350,3,FALSE),"")</f>
        <v>0942</v>
      </c>
    </row>
    <row r="877" spans="31:34">
      <c r="AE877" t="s">
        <v>2088</v>
      </c>
      <c r="AF877" t="s">
        <v>2089</v>
      </c>
      <c r="AG877" t="str">
        <f t="shared" si="74"/>
        <v>A679078</v>
      </c>
      <c r="AH877" t="str">
        <f>IFERROR(VLOOKUP(AG877,[1]AKT!$E$4:$G$350,3,FALSE),"")</f>
        <v>0942</v>
      </c>
    </row>
    <row r="878" spans="31:34">
      <c r="AE878" t="s">
        <v>2090</v>
      </c>
      <c r="AF878" t="s">
        <v>2091</v>
      </c>
      <c r="AG878" t="str">
        <f t="shared" si="74"/>
        <v>A679078</v>
      </c>
      <c r="AH878" t="str">
        <f>IFERROR(VLOOKUP(AG878,[1]AKT!$E$4:$G$350,3,FALSE),"")</f>
        <v>0942</v>
      </c>
    </row>
    <row r="879" spans="31:34">
      <c r="AE879" t="s">
        <v>2092</v>
      </c>
      <c r="AF879" t="s">
        <v>2093</v>
      </c>
      <c r="AG879" t="str">
        <f t="shared" si="74"/>
        <v>A679078</v>
      </c>
      <c r="AH879" t="str">
        <f>IFERROR(VLOOKUP(AG879,[1]AKT!$E$4:$G$350,3,FALSE),"")</f>
        <v>0942</v>
      </c>
    </row>
    <row r="880" spans="31:34">
      <c r="AE880" t="s">
        <v>2094</v>
      </c>
      <c r="AF880" t="s">
        <v>2095</v>
      </c>
      <c r="AG880" t="str">
        <f t="shared" si="74"/>
        <v>A679078</v>
      </c>
      <c r="AH880" t="str">
        <f>IFERROR(VLOOKUP(AG880,[1]AKT!$E$4:$G$350,3,FALSE),"")</f>
        <v>0942</v>
      </c>
    </row>
    <row r="881" spans="31:34">
      <c r="AE881" t="s">
        <v>2096</v>
      </c>
      <c r="AF881" t="s">
        <v>2097</v>
      </c>
      <c r="AG881" t="str">
        <f t="shared" si="74"/>
        <v>A679078</v>
      </c>
      <c r="AH881" t="str">
        <f>IFERROR(VLOOKUP(AG881,[1]AKT!$E$4:$G$350,3,FALSE),"")</f>
        <v>0942</v>
      </c>
    </row>
    <row r="882" spans="31:34">
      <c r="AE882" t="s">
        <v>2098</v>
      </c>
      <c r="AF882" t="s">
        <v>2099</v>
      </c>
      <c r="AG882" t="str">
        <f t="shared" si="74"/>
        <v>A679078</v>
      </c>
      <c r="AH882" t="str">
        <f>IFERROR(VLOOKUP(AG882,[1]AKT!$E$4:$G$350,3,FALSE),"")</f>
        <v>0942</v>
      </c>
    </row>
    <row r="883" spans="31:34">
      <c r="AE883" t="s">
        <v>2100</v>
      </c>
      <c r="AF883" t="s">
        <v>2101</v>
      </c>
      <c r="AG883" t="str">
        <f t="shared" si="74"/>
        <v>A679078</v>
      </c>
      <c r="AH883" t="str">
        <f>IFERROR(VLOOKUP(AG883,[1]AKT!$E$4:$G$350,3,FALSE),"")</f>
        <v>0942</v>
      </c>
    </row>
    <row r="884" spans="31:34">
      <c r="AE884" t="s">
        <v>2102</v>
      </c>
      <c r="AF884" t="s">
        <v>2103</v>
      </c>
      <c r="AG884" t="str">
        <f t="shared" si="74"/>
        <v>A679078</v>
      </c>
      <c r="AH884" t="str">
        <f>IFERROR(VLOOKUP(AG884,[1]AKT!$E$4:$G$350,3,FALSE),"")</f>
        <v>0942</v>
      </c>
    </row>
    <row r="885" spans="31:34">
      <c r="AE885" t="s">
        <v>2104</v>
      </c>
      <c r="AF885" t="s">
        <v>2105</v>
      </c>
      <c r="AG885" t="str">
        <f t="shared" si="74"/>
        <v>A679078</v>
      </c>
      <c r="AH885" t="str">
        <f>IFERROR(VLOOKUP(AG885,[1]AKT!$E$4:$G$350,3,FALSE),"")</f>
        <v>0942</v>
      </c>
    </row>
    <row r="886" spans="31:34">
      <c r="AE886" t="s">
        <v>2106</v>
      </c>
      <c r="AF886" t="s">
        <v>2107</v>
      </c>
      <c r="AG886" t="str">
        <f t="shared" si="74"/>
        <v>A679078</v>
      </c>
      <c r="AH886" t="str">
        <f>IFERROR(VLOOKUP(AG886,[1]AKT!$E$4:$G$350,3,FALSE),"")</f>
        <v>0942</v>
      </c>
    </row>
    <row r="887" spans="31:34">
      <c r="AE887" t="s">
        <v>2108</v>
      </c>
      <c r="AF887" t="s">
        <v>2109</v>
      </c>
      <c r="AG887" t="str">
        <f t="shared" si="74"/>
        <v>A679078</v>
      </c>
      <c r="AH887" t="str">
        <f>IFERROR(VLOOKUP(AG887,[1]AKT!$E$4:$G$350,3,FALSE),"")</f>
        <v>0942</v>
      </c>
    </row>
    <row r="888" spans="31:34">
      <c r="AE888" t="s">
        <v>2110</v>
      </c>
      <c r="AF888" t="s">
        <v>2111</v>
      </c>
      <c r="AG888" t="str">
        <f t="shared" si="74"/>
        <v>A679078</v>
      </c>
      <c r="AH888" t="str">
        <f>IFERROR(VLOOKUP(AG888,[1]AKT!$E$4:$G$350,3,FALSE),"")</f>
        <v>0942</v>
      </c>
    </row>
    <row r="889" spans="31:34">
      <c r="AE889" t="s">
        <v>2112</v>
      </c>
      <c r="AF889" t="s">
        <v>2113</v>
      </c>
      <c r="AG889" t="str">
        <f t="shared" si="74"/>
        <v>A679078</v>
      </c>
      <c r="AH889" t="str">
        <f>IFERROR(VLOOKUP(AG889,[1]AKT!$E$4:$G$350,3,FALSE),"")</f>
        <v>0942</v>
      </c>
    </row>
    <row r="890" spans="31:34">
      <c r="AE890" t="s">
        <v>2114</v>
      </c>
      <c r="AF890" t="s">
        <v>2115</v>
      </c>
      <c r="AG890" t="str">
        <f t="shared" si="74"/>
        <v>A679078</v>
      </c>
      <c r="AH890" t="str">
        <f>IFERROR(VLOOKUP(AG890,[1]AKT!$E$4:$G$350,3,FALSE),"")</f>
        <v>0942</v>
      </c>
    </row>
    <row r="891" spans="31:34">
      <c r="AE891" t="s">
        <v>2116</v>
      </c>
      <c r="AF891" t="s">
        <v>2117</v>
      </c>
      <c r="AG891" t="str">
        <f t="shared" si="74"/>
        <v>A679078</v>
      </c>
      <c r="AH891" t="str">
        <f>IFERROR(VLOOKUP(AG891,[1]AKT!$E$4:$G$350,3,FALSE),"")</f>
        <v>0942</v>
      </c>
    </row>
    <row r="892" spans="31:34">
      <c r="AE892" t="s">
        <v>2118</v>
      </c>
      <c r="AF892" t="s">
        <v>2119</v>
      </c>
      <c r="AG892" t="str">
        <f t="shared" si="74"/>
        <v>A679078</v>
      </c>
      <c r="AH892" t="str">
        <f>IFERROR(VLOOKUP(AG892,[1]AKT!$E$4:$G$350,3,FALSE),"")</f>
        <v>0942</v>
      </c>
    </row>
    <row r="893" spans="31:34">
      <c r="AE893" t="s">
        <v>2120</v>
      </c>
      <c r="AF893" t="s">
        <v>2121</v>
      </c>
      <c r="AG893" t="str">
        <f t="shared" si="74"/>
        <v>A679078</v>
      </c>
      <c r="AH893" t="str">
        <f>IFERROR(VLOOKUP(AG893,[1]AKT!$E$4:$G$350,3,FALSE),"")</f>
        <v>0942</v>
      </c>
    </row>
    <row r="894" spans="31:34">
      <c r="AE894" t="s">
        <v>2122</v>
      </c>
      <c r="AF894" t="s">
        <v>2123</v>
      </c>
      <c r="AG894" t="str">
        <f t="shared" si="74"/>
        <v>A679078</v>
      </c>
      <c r="AH894" t="str">
        <f>IFERROR(VLOOKUP(AG894,[1]AKT!$E$4:$G$350,3,FALSE),"")</f>
        <v>0942</v>
      </c>
    </row>
    <row r="895" spans="31:34">
      <c r="AE895" t="s">
        <v>2124</v>
      </c>
      <c r="AF895" t="s">
        <v>2125</v>
      </c>
      <c r="AG895" t="str">
        <f t="shared" si="74"/>
        <v>A679078</v>
      </c>
      <c r="AH895" t="str">
        <f>IFERROR(VLOOKUP(AG895,[1]AKT!$E$4:$G$350,3,FALSE),"")</f>
        <v>0942</v>
      </c>
    </row>
    <row r="896" spans="31:34">
      <c r="AE896" t="s">
        <v>2126</v>
      </c>
      <c r="AF896" t="s">
        <v>2127</v>
      </c>
      <c r="AG896" t="str">
        <f t="shared" si="74"/>
        <v>A679078</v>
      </c>
      <c r="AH896" t="str">
        <f>IFERROR(VLOOKUP(AG896,[1]AKT!$E$4:$G$350,3,FALSE),"")</f>
        <v>0942</v>
      </c>
    </row>
    <row r="897" spans="31:34">
      <c r="AE897" t="s">
        <v>2128</v>
      </c>
      <c r="AF897" t="s">
        <v>2129</v>
      </c>
      <c r="AG897" t="str">
        <f t="shared" si="74"/>
        <v>A679078</v>
      </c>
      <c r="AH897" t="str">
        <f>IFERROR(VLOOKUP(AG897,[1]AKT!$E$4:$G$350,3,FALSE),"")</f>
        <v>0942</v>
      </c>
    </row>
    <row r="898" spans="31:34">
      <c r="AE898" t="s">
        <v>2130</v>
      </c>
      <c r="AF898" t="s">
        <v>2131</v>
      </c>
      <c r="AG898" t="str">
        <f t="shared" si="74"/>
        <v>A679078</v>
      </c>
      <c r="AH898" t="str">
        <f>IFERROR(VLOOKUP(AG898,[1]AKT!$E$4:$G$350,3,FALSE),"")</f>
        <v>0942</v>
      </c>
    </row>
    <row r="899" spans="31:34">
      <c r="AE899" t="s">
        <v>2132</v>
      </c>
      <c r="AF899" t="s">
        <v>2133</v>
      </c>
      <c r="AG899" t="str">
        <f t="shared" si="74"/>
        <v>A679078</v>
      </c>
      <c r="AH899" t="str">
        <f>IFERROR(VLOOKUP(AG899,[1]AKT!$E$4:$G$350,3,FALSE),"")</f>
        <v>0942</v>
      </c>
    </row>
    <row r="900" spans="31:34">
      <c r="AE900" t="s">
        <v>2134</v>
      </c>
      <c r="AF900" t="s">
        <v>2135</v>
      </c>
      <c r="AG900" t="str">
        <f t="shared" si="74"/>
        <v>A679078</v>
      </c>
      <c r="AH900" t="str">
        <f>IFERROR(VLOOKUP(AG900,[1]AKT!$E$4:$G$350,3,FALSE),"")</f>
        <v>0942</v>
      </c>
    </row>
    <row r="901" spans="31:34">
      <c r="AE901" t="s">
        <v>2136</v>
      </c>
      <c r="AF901" t="s">
        <v>2137</v>
      </c>
      <c r="AG901" t="str">
        <f t="shared" si="74"/>
        <v>A679078</v>
      </c>
      <c r="AH901" t="str">
        <f>IFERROR(VLOOKUP(AG901,[1]AKT!$E$4:$G$350,3,FALSE),"")</f>
        <v>0942</v>
      </c>
    </row>
    <row r="902" spans="31:34">
      <c r="AE902" t="s">
        <v>2138</v>
      </c>
      <c r="AF902" t="s">
        <v>2139</v>
      </c>
      <c r="AG902" t="str">
        <f t="shared" si="74"/>
        <v>A679078</v>
      </c>
      <c r="AH902" t="str">
        <f>IFERROR(VLOOKUP(AG902,[1]AKT!$E$4:$G$350,3,FALSE),"")</f>
        <v>0942</v>
      </c>
    </row>
    <row r="903" spans="31:34">
      <c r="AE903" t="s">
        <v>2140</v>
      </c>
      <c r="AF903" t="s">
        <v>2141</v>
      </c>
      <c r="AG903" t="str">
        <f t="shared" si="74"/>
        <v>A679078</v>
      </c>
      <c r="AH903" t="str">
        <f>IFERROR(VLOOKUP(AG903,[1]AKT!$E$4:$G$350,3,FALSE),"")</f>
        <v>0942</v>
      </c>
    </row>
    <row r="904" spans="31:34">
      <c r="AE904" t="s">
        <v>2142</v>
      </c>
      <c r="AF904" t="s">
        <v>2143</v>
      </c>
      <c r="AG904" t="str">
        <f t="shared" si="74"/>
        <v>A679078</v>
      </c>
      <c r="AH904" t="str">
        <f>IFERROR(VLOOKUP(AG904,[1]AKT!$E$4:$G$350,3,FALSE),"")</f>
        <v>0942</v>
      </c>
    </row>
    <row r="905" spans="31:34">
      <c r="AE905" t="s">
        <v>2144</v>
      </c>
      <c r="AF905" t="s">
        <v>2145</v>
      </c>
      <c r="AG905" t="str">
        <f t="shared" ref="AG905:AG968" si="75">LEFT(AE905,7)</f>
        <v>A679078</v>
      </c>
      <c r="AH905" t="str">
        <f>IFERROR(VLOOKUP(AG905,[1]AKT!$E$4:$G$350,3,FALSE),"")</f>
        <v>0942</v>
      </c>
    </row>
    <row r="906" spans="31:34">
      <c r="AE906" t="s">
        <v>2146</v>
      </c>
      <c r="AF906" t="s">
        <v>2147</v>
      </c>
      <c r="AG906" t="str">
        <f t="shared" si="75"/>
        <v>A679078</v>
      </c>
      <c r="AH906" t="str">
        <f>IFERROR(VLOOKUP(AG906,[1]AKT!$E$4:$G$350,3,FALSE),"")</f>
        <v>0942</v>
      </c>
    </row>
    <row r="907" spans="31:34">
      <c r="AE907" t="s">
        <v>2148</v>
      </c>
      <c r="AF907" t="s">
        <v>2149</v>
      </c>
      <c r="AG907" t="str">
        <f t="shared" si="75"/>
        <v>A679078</v>
      </c>
      <c r="AH907" t="str">
        <f>IFERROR(VLOOKUP(AG907,[1]AKT!$E$4:$G$350,3,FALSE),"")</f>
        <v>0942</v>
      </c>
    </row>
    <row r="908" spans="31:34">
      <c r="AE908" t="s">
        <v>2150</v>
      </c>
      <c r="AF908" t="s">
        <v>2151</v>
      </c>
      <c r="AG908" t="str">
        <f t="shared" si="75"/>
        <v>A679078</v>
      </c>
      <c r="AH908" t="str">
        <f>IFERROR(VLOOKUP(AG908,[1]AKT!$E$4:$G$350,3,FALSE),"")</f>
        <v>0942</v>
      </c>
    </row>
    <row r="909" spans="31:34">
      <c r="AE909" t="s">
        <v>2152</v>
      </c>
      <c r="AF909" t="s">
        <v>2153</v>
      </c>
      <c r="AG909" t="str">
        <f t="shared" si="75"/>
        <v>A679078</v>
      </c>
      <c r="AH909" t="str">
        <f>IFERROR(VLOOKUP(AG909,[1]AKT!$E$4:$G$350,3,FALSE),"")</f>
        <v>0942</v>
      </c>
    </row>
    <row r="910" spans="31:34">
      <c r="AE910" t="s">
        <v>2154</v>
      </c>
      <c r="AF910" t="s">
        <v>2155</v>
      </c>
      <c r="AG910" t="str">
        <f t="shared" si="75"/>
        <v>A679078</v>
      </c>
      <c r="AH910" t="str">
        <f>IFERROR(VLOOKUP(AG910,[1]AKT!$E$4:$G$350,3,FALSE),"")</f>
        <v>0942</v>
      </c>
    </row>
    <row r="911" spans="31:34">
      <c r="AE911" t="s">
        <v>2156</v>
      </c>
      <c r="AF911" t="s">
        <v>2157</v>
      </c>
      <c r="AG911" t="str">
        <f t="shared" si="75"/>
        <v>A679078</v>
      </c>
      <c r="AH911" t="str">
        <f>IFERROR(VLOOKUP(AG911,[1]AKT!$E$4:$G$350,3,FALSE),"")</f>
        <v>0942</v>
      </c>
    </row>
    <row r="912" spans="31:34">
      <c r="AE912" t="s">
        <v>2158</v>
      </c>
      <c r="AF912" t="s">
        <v>2159</v>
      </c>
      <c r="AG912" t="str">
        <f t="shared" si="75"/>
        <v>A679078</v>
      </c>
      <c r="AH912" t="str">
        <f>IFERROR(VLOOKUP(AG912,[1]AKT!$E$4:$G$350,3,FALSE),"")</f>
        <v>0942</v>
      </c>
    </row>
    <row r="913" spans="31:34">
      <c r="AE913" t="s">
        <v>2160</v>
      </c>
      <c r="AF913" t="s">
        <v>2161</v>
      </c>
      <c r="AG913" t="str">
        <f t="shared" si="75"/>
        <v>A679078</v>
      </c>
      <c r="AH913" t="str">
        <f>IFERROR(VLOOKUP(AG913,[1]AKT!$E$4:$G$350,3,FALSE),"")</f>
        <v>0942</v>
      </c>
    </row>
    <row r="914" spans="31:34">
      <c r="AE914" t="s">
        <v>2162</v>
      </c>
      <c r="AF914" t="s">
        <v>2163</v>
      </c>
      <c r="AG914" t="str">
        <f t="shared" si="75"/>
        <v>A679078</v>
      </c>
      <c r="AH914" t="str">
        <f>IFERROR(VLOOKUP(AG914,[1]AKT!$E$4:$G$350,3,FALSE),"")</f>
        <v>0942</v>
      </c>
    </row>
    <row r="915" spans="31:34">
      <c r="AE915" t="s">
        <v>2164</v>
      </c>
      <c r="AF915" t="s">
        <v>2165</v>
      </c>
      <c r="AG915" t="str">
        <f t="shared" si="75"/>
        <v>A679078</v>
      </c>
      <c r="AH915" t="str">
        <f>IFERROR(VLOOKUP(AG915,[1]AKT!$E$4:$G$350,3,FALSE),"")</f>
        <v>0942</v>
      </c>
    </row>
    <row r="916" spans="31:34">
      <c r="AE916" t="s">
        <v>2166</v>
      </c>
      <c r="AF916" t="s">
        <v>2167</v>
      </c>
      <c r="AG916" t="str">
        <f t="shared" si="75"/>
        <v>A679078</v>
      </c>
      <c r="AH916" t="str">
        <f>IFERROR(VLOOKUP(AG916,[1]AKT!$E$4:$G$350,3,FALSE),"")</f>
        <v>0942</v>
      </c>
    </row>
    <row r="917" spans="31:34">
      <c r="AE917" t="s">
        <v>2168</v>
      </c>
      <c r="AF917" t="s">
        <v>2169</v>
      </c>
      <c r="AG917" t="str">
        <f t="shared" si="75"/>
        <v>A679078</v>
      </c>
      <c r="AH917" t="str">
        <f>IFERROR(VLOOKUP(AG917,[1]AKT!$E$4:$G$350,3,FALSE),"")</f>
        <v>0942</v>
      </c>
    </row>
    <row r="918" spans="31:34">
      <c r="AE918" t="s">
        <v>2170</v>
      </c>
      <c r="AF918" t="s">
        <v>2171</v>
      </c>
      <c r="AG918" t="str">
        <f t="shared" si="75"/>
        <v>A679078</v>
      </c>
      <c r="AH918" t="str">
        <f>IFERROR(VLOOKUP(AG918,[1]AKT!$E$4:$G$350,3,FALSE),"")</f>
        <v>0942</v>
      </c>
    </row>
    <row r="919" spans="31:34">
      <c r="AE919" t="s">
        <v>2172</v>
      </c>
      <c r="AF919" t="s">
        <v>2173</v>
      </c>
      <c r="AG919" t="str">
        <f t="shared" si="75"/>
        <v>A679078</v>
      </c>
      <c r="AH919" t="str">
        <f>IFERROR(VLOOKUP(AG919,[1]AKT!$E$4:$G$350,3,FALSE),"")</f>
        <v>0942</v>
      </c>
    </row>
    <row r="920" spans="31:34">
      <c r="AE920" t="s">
        <v>2174</v>
      </c>
      <c r="AF920" t="s">
        <v>2175</v>
      </c>
      <c r="AG920" t="str">
        <f t="shared" si="75"/>
        <v>A679078</v>
      </c>
      <c r="AH920" t="str">
        <f>IFERROR(VLOOKUP(AG920,[1]AKT!$E$4:$G$350,3,FALSE),"")</f>
        <v>0942</v>
      </c>
    </row>
    <row r="921" spans="31:34">
      <c r="AE921" t="s">
        <v>2176</v>
      </c>
      <c r="AF921" t="s">
        <v>2177</v>
      </c>
      <c r="AG921" t="str">
        <f t="shared" si="75"/>
        <v>A679078</v>
      </c>
      <c r="AH921" t="str">
        <f>IFERROR(VLOOKUP(AG921,[1]AKT!$E$4:$G$350,3,FALSE),"")</f>
        <v>0942</v>
      </c>
    </row>
    <row r="922" spans="31:34">
      <c r="AE922" t="s">
        <v>2178</v>
      </c>
      <c r="AF922" t="s">
        <v>2179</v>
      </c>
      <c r="AG922" t="str">
        <f t="shared" si="75"/>
        <v>A679078</v>
      </c>
      <c r="AH922" t="str">
        <f>IFERROR(VLOOKUP(AG922,[1]AKT!$E$4:$G$350,3,FALSE),"")</f>
        <v>0942</v>
      </c>
    </row>
    <row r="923" spans="31:34">
      <c r="AE923" t="s">
        <v>2180</v>
      </c>
      <c r="AF923" t="s">
        <v>2181</v>
      </c>
      <c r="AG923" t="str">
        <f t="shared" si="75"/>
        <v>A679078</v>
      </c>
      <c r="AH923" t="str">
        <f>IFERROR(VLOOKUP(AG923,[1]AKT!$E$4:$G$350,3,FALSE),"")</f>
        <v>0942</v>
      </c>
    </row>
    <row r="924" spans="31:34">
      <c r="AE924" t="s">
        <v>2182</v>
      </c>
      <c r="AF924" t="s">
        <v>2183</v>
      </c>
      <c r="AG924" t="str">
        <f t="shared" si="75"/>
        <v>A679078</v>
      </c>
      <c r="AH924" t="str">
        <f>IFERROR(VLOOKUP(AG924,[1]AKT!$E$4:$G$350,3,FALSE),"")</f>
        <v>0942</v>
      </c>
    </row>
    <row r="925" spans="31:34">
      <c r="AE925" t="s">
        <v>2184</v>
      </c>
      <c r="AF925" t="s">
        <v>2185</v>
      </c>
      <c r="AG925" t="str">
        <f t="shared" si="75"/>
        <v>A679078</v>
      </c>
      <c r="AH925" t="str">
        <f>IFERROR(VLOOKUP(AG925,[1]AKT!$E$4:$G$350,3,FALSE),"")</f>
        <v>0942</v>
      </c>
    </row>
    <row r="926" spans="31:34">
      <c r="AE926" t="s">
        <v>2186</v>
      </c>
      <c r="AF926" t="s">
        <v>2187</v>
      </c>
      <c r="AG926" t="str">
        <f t="shared" si="75"/>
        <v>A679078</v>
      </c>
      <c r="AH926" t="str">
        <f>IFERROR(VLOOKUP(AG926,[1]AKT!$E$4:$G$350,3,FALSE),"")</f>
        <v>0942</v>
      </c>
    </row>
    <row r="927" spans="31:34">
      <c r="AE927" t="s">
        <v>2188</v>
      </c>
      <c r="AF927" t="s">
        <v>2189</v>
      </c>
      <c r="AG927" t="str">
        <f t="shared" si="75"/>
        <v>A679078</v>
      </c>
      <c r="AH927" t="str">
        <f>IFERROR(VLOOKUP(AG927,[1]AKT!$E$4:$G$350,3,FALSE),"")</f>
        <v>0942</v>
      </c>
    </row>
    <row r="928" spans="31:34">
      <c r="AE928" t="s">
        <v>2190</v>
      </c>
      <c r="AF928" t="s">
        <v>2191</v>
      </c>
      <c r="AG928" t="str">
        <f t="shared" si="75"/>
        <v>A679078</v>
      </c>
      <c r="AH928" t="str">
        <f>IFERROR(VLOOKUP(AG928,[1]AKT!$E$4:$G$350,3,FALSE),"")</f>
        <v>0942</v>
      </c>
    </row>
    <row r="929" spans="31:34">
      <c r="AE929" t="s">
        <v>2192</v>
      </c>
      <c r="AF929" t="s">
        <v>2193</v>
      </c>
      <c r="AG929" t="str">
        <f t="shared" si="75"/>
        <v>A679078</v>
      </c>
      <c r="AH929" t="str">
        <f>IFERROR(VLOOKUP(AG929,[1]AKT!$E$4:$G$350,3,FALSE),"")</f>
        <v>0942</v>
      </c>
    </row>
    <row r="930" spans="31:34">
      <c r="AE930" t="s">
        <v>2194</v>
      </c>
      <c r="AF930" t="s">
        <v>1879</v>
      </c>
      <c r="AG930" t="str">
        <f t="shared" si="75"/>
        <v>A679078</v>
      </c>
      <c r="AH930" t="str">
        <f>IFERROR(VLOOKUP(AG930,[1]AKT!$E$4:$G$350,3,FALSE),"")</f>
        <v>0942</v>
      </c>
    </row>
    <row r="931" spans="31:34">
      <c r="AE931" t="s">
        <v>2195</v>
      </c>
      <c r="AF931" t="s">
        <v>2196</v>
      </c>
      <c r="AG931" t="str">
        <f t="shared" si="75"/>
        <v>A679078</v>
      </c>
      <c r="AH931" t="str">
        <f>IFERROR(VLOOKUP(AG931,[1]AKT!$E$4:$G$350,3,FALSE),"")</f>
        <v>0942</v>
      </c>
    </row>
    <row r="932" spans="31:34">
      <c r="AE932" t="s">
        <v>2197</v>
      </c>
      <c r="AF932" t="s">
        <v>2198</v>
      </c>
      <c r="AG932" t="str">
        <f t="shared" si="75"/>
        <v>A679078</v>
      </c>
      <c r="AH932" t="str">
        <f>IFERROR(VLOOKUP(AG932,[1]AKT!$E$4:$G$350,3,FALSE),"")</f>
        <v>0942</v>
      </c>
    </row>
    <row r="933" spans="31:34">
      <c r="AE933" t="s">
        <v>2199</v>
      </c>
      <c r="AF933" t="s">
        <v>2200</v>
      </c>
      <c r="AG933" t="str">
        <f t="shared" si="75"/>
        <v>A679078</v>
      </c>
      <c r="AH933" t="str">
        <f>IFERROR(VLOOKUP(AG933,[1]AKT!$E$4:$G$350,3,FALSE),"")</f>
        <v>0942</v>
      </c>
    </row>
    <row r="934" spans="31:34">
      <c r="AE934" t="s">
        <v>2201</v>
      </c>
      <c r="AF934" t="s">
        <v>2202</v>
      </c>
      <c r="AG934" t="str">
        <f t="shared" si="75"/>
        <v>A679078</v>
      </c>
      <c r="AH934" t="str">
        <f>IFERROR(VLOOKUP(AG934,[1]AKT!$E$4:$G$350,3,FALSE),"")</f>
        <v>0942</v>
      </c>
    </row>
    <row r="935" spans="31:34">
      <c r="AE935" t="s">
        <v>2203</v>
      </c>
      <c r="AF935" t="s">
        <v>2204</v>
      </c>
      <c r="AG935" t="str">
        <f t="shared" si="75"/>
        <v>A679078</v>
      </c>
      <c r="AH935" t="str">
        <f>IFERROR(VLOOKUP(AG935,[1]AKT!$E$4:$G$350,3,FALSE),"")</f>
        <v>0942</v>
      </c>
    </row>
    <row r="936" spans="31:34">
      <c r="AE936" t="s">
        <v>2205</v>
      </c>
      <c r="AF936" t="s">
        <v>2206</v>
      </c>
      <c r="AG936" t="str">
        <f t="shared" si="75"/>
        <v>A679078</v>
      </c>
      <c r="AH936" t="str">
        <f>IFERROR(VLOOKUP(AG936,[1]AKT!$E$4:$G$350,3,FALSE),"")</f>
        <v>0942</v>
      </c>
    </row>
    <row r="937" spans="31:34">
      <c r="AE937" t="s">
        <v>2207</v>
      </c>
      <c r="AF937" t="s">
        <v>2208</v>
      </c>
      <c r="AG937" t="str">
        <f t="shared" si="75"/>
        <v>A679078</v>
      </c>
      <c r="AH937" t="str">
        <f>IFERROR(VLOOKUP(AG937,[1]AKT!$E$4:$G$350,3,FALSE),"")</f>
        <v>0942</v>
      </c>
    </row>
    <row r="938" spans="31:34">
      <c r="AE938" t="s">
        <v>2209</v>
      </c>
      <c r="AF938" t="s">
        <v>2210</v>
      </c>
      <c r="AG938" t="str">
        <f t="shared" si="75"/>
        <v>A679078</v>
      </c>
      <c r="AH938" t="str">
        <f>IFERROR(VLOOKUP(AG938,[1]AKT!$E$4:$G$350,3,FALSE),"")</f>
        <v>0942</v>
      </c>
    </row>
    <row r="939" spans="31:34">
      <c r="AE939" t="s">
        <v>2211</v>
      </c>
      <c r="AF939" t="s">
        <v>2212</v>
      </c>
      <c r="AG939" t="str">
        <f t="shared" si="75"/>
        <v>A679078</v>
      </c>
      <c r="AH939" t="str">
        <f>IFERROR(VLOOKUP(AG939,[1]AKT!$E$4:$G$350,3,FALSE),"")</f>
        <v>0942</v>
      </c>
    </row>
    <row r="940" spans="31:34">
      <c r="AE940" t="s">
        <v>2213</v>
      </c>
      <c r="AF940" t="s">
        <v>2214</v>
      </c>
      <c r="AG940" t="str">
        <f t="shared" si="75"/>
        <v>A679078</v>
      </c>
      <c r="AH940" t="str">
        <f>IFERROR(VLOOKUP(AG940,[1]AKT!$E$4:$G$350,3,FALSE),"")</f>
        <v>0942</v>
      </c>
    </row>
    <row r="941" spans="31:34">
      <c r="AE941" t="s">
        <v>2215</v>
      </c>
      <c r="AF941" t="s">
        <v>2216</v>
      </c>
      <c r="AG941" t="str">
        <f t="shared" si="75"/>
        <v>A679078</v>
      </c>
      <c r="AH941" t="str">
        <f>IFERROR(VLOOKUP(AG941,[1]AKT!$E$4:$G$350,3,FALSE),"")</f>
        <v>0942</v>
      </c>
    </row>
    <row r="942" spans="31:34">
      <c r="AE942" t="s">
        <v>2217</v>
      </c>
      <c r="AF942" t="s">
        <v>2218</v>
      </c>
      <c r="AG942" t="str">
        <f t="shared" si="75"/>
        <v>A679078</v>
      </c>
      <c r="AH942" t="str">
        <f>IFERROR(VLOOKUP(AG942,[1]AKT!$E$4:$G$350,3,FALSE),"")</f>
        <v>0942</v>
      </c>
    </row>
    <row r="943" spans="31:34">
      <c r="AE943" t="s">
        <v>2219</v>
      </c>
      <c r="AF943" t="s">
        <v>2220</v>
      </c>
      <c r="AG943" t="str">
        <f t="shared" si="75"/>
        <v>A679078</v>
      </c>
      <c r="AH943" t="str">
        <f>IFERROR(VLOOKUP(AG943,[1]AKT!$E$4:$G$350,3,FALSE),"")</f>
        <v>0942</v>
      </c>
    </row>
    <row r="944" spans="31:34">
      <c r="AE944" t="s">
        <v>2221</v>
      </c>
      <c r="AF944" t="s">
        <v>2222</v>
      </c>
      <c r="AG944" t="str">
        <f t="shared" si="75"/>
        <v>A679078</v>
      </c>
      <c r="AH944" t="str">
        <f>IFERROR(VLOOKUP(AG944,[1]AKT!$E$4:$G$350,3,FALSE),"")</f>
        <v>0942</v>
      </c>
    </row>
    <row r="945" spans="31:34">
      <c r="AE945" t="s">
        <v>2223</v>
      </c>
      <c r="AF945" t="s">
        <v>2224</v>
      </c>
      <c r="AG945" t="str">
        <f t="shared" si="75"/>
        <v>A679078</v>
      </c>
      <c r="AH945" t="str">
        <f>IFERROR(VLOOKUP(AG945,[1]AKT!$E$4:$G$350,3,FALSE),"")</f>
        <v>0942</v>
      </c>
    </row>
    <row r="946" spans="31:34">
      <c r="AE946" t="s">
        <v>2225</v>
      </c>
      <c r="AF946" t="s">
        <v>2226</v>
      </c>
      <c r="AG946" t="str">
        <f t="shared" si="75"/>
        <v>A679078</v>
      </c>
      <c r="AH946" t="str">
        <f>IFERROR(VLOOKUP(AG946,[1]AKT!$E$4:$G$350,3,FALSE),"")</f>
        <v>0942</v>
      </c>
    </row>
    <row r="947" spans="31:34">
      <c r="AE947" t="s">
        <v>2227</v>
      </c>
      <c r="AF947" t="s">
        <v>2228</v>
      </c>
      <c r="AG947" t="str">
        <f t="shared" si="75"/>
        <v>A679078</v>
      </c>
      <c r="AH947" t="str">
        <f>IFERROR(VLOOKUP(AG947,[1]AKT!$E$4:$G$350,3,FALSE),"")</f>
        <v>0942</v>
      </c>
    </row>
    <row r="948" spans="31:34">
      <c r="AE948" t="s">
        <v>2229</v>
      </c>
      <c r="AF948" t="s">
        <v>2230</v>
      </c>
      <c r="AG948" t="str">
        <f t="shared" si="75"/>
        <v>A679078</v>
      </c>
      <c r="AH948" t="str">
        <f>IFERROR(VLOOKUP(AG948,[1]AKT!$E$4:$G$350,3,FALSE),"")</f>
        <v>0942</v>
      </c>
    </row>
    <row r="949" spans="31:34">
      <c r="AE949" t="s">
        <v>2231</v>
      </c>
      <c r="AF949" t="s">
        <v>2232</v>
      </c>
      <c r="AG949" t="str">
        <f t="shared" si="75"/>
        <v>A679078</v>
      </c>
      <c r="AH949" t="str">
        <f>IFERROR(VLOOKUP(AG949,[1]AKT!$E$4:$G$350,3,FALSE),"")</f>
        <v>0942</v>
      </c>
    </row>
    <row r="950" spans="31:34">
      <c r="AE950" t="s">
        <v>2233</v>
      </c>
      <c r="AF950" t="s">
        <v>2234</v>
      </c>
      <c r="AG950" t="str">
        <f t="shared" si="75"/>
        <v>A679078</v>
      </c>
      <c r="AH950" t="str">
        <f>IFERROR(VLOOKUP(AG950,[1]AKT!$E$4:$G$350,3,FALSE),"")</f>
        <v>0942</v>
      </c>
    </row>
    <row r="951" spans="31:34">
      <c r="AE951" t="s">
        <v>2235</v>
      </c>
      <c r="AF951" t="s">
        <v>2236</v>
      </c>
      <c r="AG951" t="str">
        <f t="shared" si="75"/>
        <v>A679078</v>
      </c>
      <c r="AH951" t="str">
        <f>IFERROR(VLOOKUP(AG951,[1]AKT!$E$4:$G$350,3,FALSE),"")</f>
        <v>0942</v>
      </c>
    </row>
    <row r="952" spans="31:34">
      <c r="AE952" t="s">
        <v>2237</v>
      </c>
      <c r="AF952" t="s">
        <v>2238</v>
      </c>
      <c r="AG952" t="str">
        <f t="shared" si="75"/>
        <v>A679078</v>
      </c>
      <c r="AH952" t="str">
        <f>IFERROR(VLOOKUP(AG952,[1]AKT!$E$4:$G$350,3,FALSE),"")</f>
        <v>0942</v>
      </c>
    </row>
    <row r="953" spans="31:34">
      <c r="AE953" t="s">
        <v>2239</v>
      </c>
      <c r="AF953" t="s">
        <v>2240</v>
      </c>
      <c r="AG953" t="str">
        <f t="shared" si="75"/>
        <v>A679078</v>
      </c>
      <c r="AH953" t="str">
        <f>IFERROR(VLOOKUP(AG953,[1]AKT!$E$4:$G$350,3,FALSE),"")</f>
        <v>0942</v>
      </c>
    </row>
    <row r="954" spans="31:34">
      <c r="AE954" t="s">
        <v>2241</v>
      </c>
      <c r="AF954" t="s">
        <v>2242</v>
      </c>
      <c r="AG954" t="str">
        <f t="shared" si="75"/>
        <v>A679078</v>
      </c>
      <c r="AH954" t="str">
        <f>IFERROR(VLOOKUP(AG954,[1]AKT!$E$4:$G$350,3,FALSE),"")</f>
        <v>0942</v>
      </c>
    </row>
    <row r="955" spans="31:34">
      <c r="AE955" t="s">
        <v>2243</v>
      </c>
      <c r="AF955" t="s">
        <v>2244</v>
      </c>
      <c r="AG955" t="str">
        <f t="shared" si="75"/>
        <v>A679078</v>
      </c>
      <c r="AH955" t="str">
        <f>IFERROR(VLOOKUP(AG955,[1]AKT!$E$4:$G$350,3,FALSE),"")</f>
        <v>0942</v>
      </c>
    </row>
    <row r="956" spans="31:34">
      <c r="AE956" t="s">
        <v>2245</v>
      </c>
      <c r="AF956" t="s">
        <v>2246</v>
      </c>
      <c r="AG956" t="str">
        <f t="shared" si="75"/>
        <v>A679078</v>
      </c>
      <c r="AH956" t="str">
        <f>IFERROR(VLOOKUP(AG956,[1]AKT!$E$4:$G$350,3,FALSE),"")</f>
        <v>0942</v>
      </c>
    </row>
    <row r="957" spans="31:34">
      <c r="AE957" t="s">
        <v>2247</v>
      </c>
      <c r="AF957" t="s">
        <v>2248</v>
      </c>
      <c r="AG957" t="str">
        <f t="shared" si="75"/>
        <v>A679078</v>
      </c>
      <c r="AH957" t="str">
        <f>IFERROR(VLOOKUP(AG957,[1]AKT!$E$4:$G$350,3,FALSE),"")</f>
        <v>0942</v>
      </c>
    </row>
    <row r="958" spans="31:34">
      <c r="AE958" t="s">
        <v>2249</v>
      </c>
      <c r="AF958" t="s">
        <v>1671</v>
      </c>
      <c r="AG958" t="str">
        <f t="shared" si="75"/>
        <v>A679078</v>
      </c>
      <c r="AH958" t="str">
        <f>IFERROR(VLOOKUP(AG958,[1]AKT!$E$4:$G$350,3,FALSE),"")</f>
        <v>0942</v>
      </c>
    </row>
    <row r="959" spans="31:34">
      <c r="AE959" t="s">
        <v>2250</v>
      </c>
      <c r="AF959" t="s">
        <v>2251</v>
      </c>
      <c r="AG959" t="str">
        <f t="shared" si="75"/>
        <v>A679078</v>
      </c>
      <c r="AH959" t="str">
        <f>IFERROR(VLOOKUP(AG959,[1]AKT!$E$4:$G$350,3,FALSE),"")</f>
        <v>0942</v>
      </c>
    </row>
    <row r="960" spans="31:34">
      <c r="AE960" t="s">
        <v>2252</v>
      </c>
      <c r="AF960" t="s">
        <v>2253</v>
      </c>
      <c r="AG960" t="str">
        <f t="shared" si="75"/>
        <v>A679078</v>
      </c>
      <c r="AH960" t="str">
        <f>IFERROR(VLOOKUP(AG960,[1]AKT!$E$4:$G$350,3,FALSE),"")</f>
        <v>0942</v>
      </c>
    </row>
    <row r="961" spans="31:34">
      <c r="AE961" t="s">
        <v>2254</v>
      </c>
      <c r="AF961" t="s">
        <v>2255</v>
      </c>
      <c r="AG961" t="str">
        <f t="shared" si="75"/>
        <v>A679078</v>
      </c>
      <c r="AH961" t="str">
        <f>IFERROR(VLOOKUP(AG961,[1]AKT!$E$4:$G$350,3,FALSE),"")</f>
        <v>0942</v>
      </c>
    </row>
    <row r="962" spans="31:34">
      <c r="AE962" t="s">
        <v>2256</v>
      </c>
      <c r="AF962" t="s">
        <v>2257</v>
      </c>
      <c r="AG962" t="str">
        <f t="shared" si="75"/>
        <v>A679078</v>
      </c>
      <c r="AH962" t="str">
        <f>IFERROR(VLOOKUP(AG962,[1]AKT!$E$4:$G$350,3,FALSE),"")</f>
        <v>0942</v>
      </c>
    </row>
    <row r="963" spans="31:34">
      <c r="AE963" t="s">
        <v>2258</v>
      </c>
      <c r="AF963" t="s">
        <v>2259</v>
      </c>
      <c r="AG963" t="str">
        <f t="shared" si="75"/>
        <v>A679078</v>
      </c>
      <c r="AH963" t="str">
        <f>IFERROR(VLOOKUP(AG963,[1]AKT!$E$4:$G$350,3,FALSE),"")</f>
        <v>0942</v>
      </c>
    </row>
    <row r="964" spans="31:34">
      <c r="AE964" t="s">
        <v>2260</v>
      </c>
      <c r="AF964" t="s">
        <v>2261</v>
      </c>
      <c r="AG964" t="str">
        <f t="shared" si="75"/>
        <v>A679078</v>
      </c>
      <c r="AH964" t="str">
        <f>IFERROR(VLOOKUP(AG964,[1]AKT!$E$4:$G$350,3,FALSE),"")</f>
        <v>0942</v>
      </c>
    </row>
    <row r="965" spans="31:34">
      <c r="AE965" t="s">
        <v>2262</v>
      </c>
      <c r="AF965" t="s">
        <v>2055</v>
      </c>
      <c r="AG965" t="str">
        <f t="shared" si="75"/>
        <v>A679078</v>
      </c>
      <c r="AH965" t="str">
        <f>IFERROR(VLOOKUP(AG965,[1]AKT!$E$4:$G$350,3,FALSE),"")</f>
        <v>0942</v>
      </c>
    </row>
    <row r="966" spans="31:34">
      <c r="AE966" t="s">
        <v>2263</v>
      </c>
      <c r="AF966" t="s">
        <v>2264</v>
      </c>
      <c r="AG966" t="str">
        <f t="shared" si="75"/>
        <v>A679078</v>
      </c>
      <c r="AH966" t="str">
        <f>IFERROR(VLOOKUP(AG966,[1]AKT!$E$4:$G$350,3,FALSE),"")</f>
        <v>0942</v>
      </c>
    </row>
    <row r="967" spans="31:34">
      <c r="AE967" t="s">
        <v>2265</v>
      </c>
      <c r="AF967" t="s">
        <v>2266</v>
      </c>
      <c r="AG967" t="str">
        <f t="shared" si="75"/>
        <v>A679078</v>
      </c>
      <c r="AH967" t="str">
        <f>IFERROR(VLOOKUP(AG967,[1]AKT!$E$4:$G$350,3,FALSE),"")</f>
        <v>0942</v>
      </c>
    </row>
    <row r="968" spans="31:34">
      <c r="AE968" t="s">
        <v>2267</v>
      </c>
      <c r="AF968" t="s">
        <v>2268</v>
      </c>
      <c r="AG968" t="str">
        <f t="shared" si="75"/>
        <v>A679078</v>
      </c>
      <c r="AH968" t="str">
        <f>IFERROR(VLOOKUP(AG968,[1]AKT!$E$4:$G$350,3,FALSE),"")</f>
        <v>0942</v>
      </c>
    </row>
    <row r="969" spans="31:34">
      <c r="AE969" t="s">
        <v>2269</v>
      </c>
      <c r="AF969" t="s">
        <v>2270</v>
      </c>
      <c r="AG969" t="str">
        <f t="shared" ref="AG969:AG1032" si="76">LEFT(AE969,7)</f>
        <v>A679078</v>
      </c>
      <c r="AH969" t="str">
        <f>IFERROR(VLOOKUP(AG969,[1]AKT!$E$4:$G$350,3,FALSE),"")</f>
        <v>0942</v>
      </c>
    </row>
    <row r="970" spans="31:34">
      <c r="AE970" t="s">
        <v>2271</v>
      </c>
      <c r="AF970" t="s">
        <v>2272</v>
      </c>
      <c r="AG970" t="str">
        <f t="shared" si="76"/>
        <v>A679078</v>
      </c>
      <c r="AH970" t="str">
        <f>IFERROR(VLOOKUP(AG970,[1]AKT!$E$4:$G$350,3,FALSE),"")</f>
        <v>0942</v>
      </c>
    </row>
    <row r="971" spans="31:34">
      <c r="AE971" t="s">
        <v>2273</v>
      </c>
      <c r="AF971" t="s">
        <v>2274</v>
      </c>
      <c r="AG971" t="str">
        <f t="shared" si="76"/>
        <v>A679078</v>
      </c>
      <c r="AH971" t="str">
        <f>IFERROR(VLOOKUP(AG971,[1]AKT!$E$4:$G$350,3,FALSE),"")</f>
        <v>0942</v>
      </c>
    </row>
    <row r="972" spans="31:34">
      <c r="AE972" t="s">
        <v>2275</v>
      </c>
      <c r="AF972" t="s">
        <v>2276</v>
      </c>
      <c r="AG972" t="str">
        <f t="shared" si="76"/>
        <v>A679078</v>
      </c>
      <c r="AH972" t="str">
        <f>IFERROR(VLOOKUP(AG972,[1]AKT!$E$4:$G$350,3,FALSE),"")</f>
        <v>0942</v>
      </c>
    </row>
    <row r="973" spans="31:34">
      <c r="AE973" t="s">
        <v>2277</v>
      </c>
      <c r="AF973" t="s">
        <v>2278</v>
      </c>
      <c r="AG973" t="str">
        <f t="shared" si="76"/>
        <v>A679078</v>
      </c>
      <c r="AH973" t="str">
        <f>IFERROR(VLOOKUP(AG973,[1]AKT!$E$4:$G$350,3,FALSE),"")</f>
        <v>0942</v>
      </c>
    </row>
    <row r="974" spans="31:34">
      <c r="AE974" t="s">
        <v>2279</v>
      </c>
      <c r="AF974" t="s">
        <v>2280</v>
      </c>
      <c r="AG974" t="str">
        <f t="shared" si="76"/>
        <v>A679078</v>
      </c>
      <c r="AH974" t="str">
        <f>IFERROR(VLOOKUP(AG974,[1]AKT!$E$4:$G$350,3,FALSE),"")</f>
        <v>0942</v>
      </c>
    </row>
    <row r="975" spans="31:34">
      <c r="AE975" t="s">
        <v>2281</v>
      </c>
      <c r="AF975" t="s">
        <v>2282</v>
      </c>
      <c r="AG975" t="str">
        <f t="shared" si="76"/>
        <v>A679078</v>
      </c>
      <c r="AH975" t="str">
        <f>IFERROR(VLOOKUP(AG975,[1]AKT!$E$4:$G$350,3,FALSE),"")</f>
        <v>0942</v>
      </c>
    </row>
    <row r="976" spans="31:34">
      <c r="AE976" t="s">
        <v>2283</v>
      </c>
      <c r="AF976" t="s">
        <v>2284</v>
      </c>
      <c r="AG976" t="str">
        <f t="shared" si="76"/>
        <v>A679078</v>
      </c>
      <c r="AH976" t="str">
        <f>IFERROR(VLOOKUP(AG976,[1]AKT!$E$4:$G$350,3,FALSE),"")</f>
        <v>0942</v>
      </c>
    </row>
    <row r="977" spans="31:34">
      <c r="AE977" t="s">
        <v>2285</v>
      </c>
      <c r="AF977" t="s">
        <v>2286</v>
      </c>
      <c r="AG977" t="str">
        <f t="shared" si="76"/>
        <v>A679078</v>
      </c>
      <c r="AH977" t="str">
        <f>IFERROR(VLOOKUP(AG977,[1]AKT!$E$4:$G$350,3,FALSE),"")</f>
        <v>0942</v>
      </c>
    </row>
    <row r="978" spans="31:34">
      <c r="AE978" t="s">
        <v>2287</v>
      </c>
      <c r="AF978" t="s">
        <v>2288</v>
      </c>
      <c r="AG978" t="str">
        <f t="shared" si="76"/>
        <v>A679078</v>
      </c>
      <c r="AH978" t="str">
        <f>IFERROR(VLOOKUP(AG978,[1]AKT!$E$4:$G$350,3,FALSE),"")</f>
        <v>0942</v>
      </c>
    </row>
    <row r="979" spans="31:34">
      <c r="AE979" t="s">
        <v>2289</v>
      </c>
      <c r="AF979" t="s">
        <v>2290</v>
      </c>
      <c r="AG979" t="str">
        <f t="shared" si="76"/>
        <v>A679078</v>
      </c>
      <c r="AH979" t="str">
        <f>IFERROR(VLOOKUP(AG979,[1]AKT!$E$4:$G$350,3,FALSE),"")</f>
        <v>0942</v>
      </c>
    </row>
    <row r="980" spans="31:34">
      <c r="AE980" t="s">
        <v>2291</v>
      </c>
      <c r="AF980" t="s">
        <v>2292</v>
      </c>
      <c r="AG980" t="str">
        <f t="shared" si="76"/>
        <v>A679078</v>
      </c>
      <c r="AH980" t="str">
        <f>IFERROR(VLOOKUP(AG980,[1]AKT!$E$4:$G$350,3,FALSE),"")</f>
        <v>0942</v>
      </c>
    </row>
    <row r="981" spans="31:34">
      <c r="AE981" t="s">
        <v>2293</v>
      </c>
      <c r="AF981" t="s">
        <v>2294</v>
      </c>
      <c r="AG981" t="str">
        <f t="shared" si="76"/>
        <v>A679078</v>
      </c>
      <c r="AH981" t="str">
        <f>IFERROR(VLOOKUP(AG981,[1]AKT!$E$4:$G$350,3,FALSE),"")</f>
        <v>0942</v>
      </c>
    </row>
    <row r="982" spans="31:34">
      <c r="AE982" t="s">
        <v>2295</v>
      </c>
      <c r="AF982" t="s">
        <v>2296</v>
      </c>
      <c r="AG982" t="str">
        <f t="shared" si="76"/>
        <v>A679078</v>
      </c>
      <c r="AH982" t="str">
        <f>IFERROR(VLOOKUP(AG982,[1]AKT!$E$4:$G$350,3,FALSE),"")</f>
        <v>0942</v>
      </c>
    </row>
    <row r="983" spans="31:34">
      <c r="AE983" t="s">
        <v>2297</v>
      </c>
      <c r="AF983" t="s">
        <v>2298</v>
      </c>
      <c r="AG983" t="str">
        <f t="shared" si="76"/>
        <v>A679078</v>
      </c>
      <c r="AH983" t="str">
        <f>IFERROR(VLOOKUP(AG983,[1]AKT!$E$4:$G$350,3,FALSE),"")</f>
        <v>0942</v>
      </c>
    </row>
    <row r="984" spans="31:34">
      <c r="AE984" t="s">
        <v>2299</v>
      </c>
      <c r="AF984" t="s">
        <v>2300</v>
      </c>
      <c r="AG984" t="str">
        <f t="shared" si="76"/>
        <v>A679078</v>
      </c>
      <c r="AH984" t="str">
        <f>IFERROR(VLOOKUP(AG984,[1]AKT!$E$4:$G$350,3,FALSE),"")</f>
        <v>0942</v>
      </c>
    </row>
    <row r="985" spans="31:34">
      <c r="AE985" t="s">
        <v>2301</v>
      </c>
      <c r="AF985" t="s">
        <v>2302</v>
      </c>
      <c r="AG985" t="str">
        <f t="shared" si="76"/>
        <v>A679078</v>
      </c>
      <c r="AH985" t="str">
        <f>IFERROR(VLOOKUP(AG985,[1]AKT!$E$4:$G$350,3,FALSE),"")</f>
        <v>0942</v>
      </c>
    </row>
    <row r="986" spans="31:34">
      <c r="AE986" t="s">
        <v>2303</v>
      </c>
      <c r="AF986" t="s">
        <v>2304</v>
      </c>
      <c r="AG986" t="str">
        <f t="shared" si="76"/>
        <v>A679078</v>
      </c>
      <c r="AH986" t="str">
        <f>IFERROR(VLOOKUP(AG986,[1]AKT!$E$4:$G$350,3,FALSE),"")</f>
        <v>0942</v>
      </c>
    </row>
    <row r="987" spans="31:34">
      <c r="AE987" t="s">
        <v>2305</v>
      </c>
      <c r="AF987" t="s">
        <v>2306</v>
      </c>
      <c r="AG987" t="str">
        <f t="shared" si="76"/>
        <v>A679078</v>
      </c>
      <c r="AH987" t="str">
        <f>IFERROR(VLOOKUP(AG987,[1]AKT!$E$4:$G$350,3,FALSE),"")</f>
        <v>0942</v>
      </c>
    </row>
    <row r="988" spans="31:34">
      <c r="AE988" t="s">
        <v>2307</v>
      </c>
      <c r="AF988" t="s">
        <v>2308</v>
      </c>
      <c r="AG988" t="str">
        <f t="shared" si="76"/>
        <v>A679078</v>
      </c>
      <c r="AH988" t="str">
        <f>IFERROR(VLOOKUP(AG988,[1]AKT!$E$4:$G$350,3,FALSE),"")</f>
        <v>0942</v>
      </c>
    </row>
    <row r="989" spans="31:34">
      <c r="AE989" t="s">
        <v>2309</v>
      </c>
      <c r="AF989" t="s">
        <v>2310</v>
      </c>
      <c r="AG989" t="str">
        <f t="shared" si="76"/>
        <v>A679078</v>
      </c>
      <c r="AH989" t="str">
        <f>IFERROR(VLOOKUP(AG989,[1]AKT!$E$4:$G$350,3,FALSE),"")</f>
        <v>0942</v>
      </c>
    </row>
    <row r="990" spans="31:34">
      <c r="AE990" t="s">
        <v>2311</v>
      </c>
      <c r="AF990" t="s">
        <v>2312</v>
      </c>
      <c r="AG990" t="str">
        <f t="shared" si="76"/>
        <v>A679078</v>
      </c>
      <c r="AH990" t="str">
        <f>IFERROR(VLOOKUP(AG990,[1]AKT!$E$4:$G$350,3,FALSE),"")</f>
        <v>0942</v>
      </c>
    </row>
    <row r="991" spans="31:34">
      <c r="AE991" t="s">
        <v>2313</v>
      </c>
      <c r="AF991" t="s">
        <v>2314</v>
      </c>
      <c r="AG991" t="str">
        <f t="shared" si="76"/>
        <v>A679078</v>
      </c>
      <c r="AH991" t="str">
        <f>IFERROR(VLOOKUP(AG991,[1]AKT!$E$4:$G$350,3,FALSE),"")</f>
        <v>0942</v>
      </c>
    </row>
    <row r="992" spans="31:34">
      <c r="AE992" t="s">
        <v>2315</v>
      </c>
      <c r="AF992" t="s">
        <v>2316</v>
      </c>
      <c r="AG992" t="str">
        <f t="shared" si="76"/>
        <v>A679078</v>
      </c>
      <c r="AH992" t="str">
        <f>IFERROR(VLOOKUP(AG992,[1]AKT!$E$4:$G$350,3,FALSE),"")</f>
        <v>0942</v>
      </c>
    </row>
    <row r="993" spans="31:34">
      <c r="AE993" t="s">
        <v>2317</v>
      </c>
      <c r="AF993" t="s">
        <v>2318</v>
      </c>
      <c r="AG993" t="str">
        <f t="shared" si="76"/>
        <v>A679078</v>
      </c>
      <c r="AH993" t="str">
        <f>IFERROR(VLOOKUP(AG993,[1]AKT!$E$4:$G$350,3,FALSE),"")</f>
        <v>0942</v>
      </c>
    </row>
    <row r="994" spans="31:34">
      <c r="AE994" t="s">
        <v>2319</v>
      </c>
      <c r="AF994" t="s">
        <v>2320</v>
      </c>
      <c r="AG994" t="str">
        <f t="shared" si="76"/>
        <v>A679078</v>
      </c>
      <c r="AH994" t="str">
        <f>IFERROR(VLOOKUP(AG994,[1]AKT!$E$4:$G$350,3,FALSE),"")</f>
        <v>0942</v>
      </c>
    </row>
    <row r="995" spans="31:34">
      <c r="AE995" t="s">
        <v>2321</v>
      </c>
      <c r="AF995" t="s">
        <v>2322</v>
      </c>
      <c r="AG995" t="str">
        <f t="shared" si="76"/>
        <v>A679078</v>
      </c>
      <c r="AH995" t="str">
        <f>IFERROR(VLOOKUP(AG995,[1]AKT!$E$4:$G$350,3,FALSE),"")</f>
        <v>0942</v>
      </c>
    </row>
    <row r="996" spans="31:34">
      <c r="AE996" t="s">
        <v>2323</v>
      </c>
      <c r="AF996" t="s">
        <v>2324</v>
      </c>
      <c r="AG996" t="str">
        <f t="shared" si="76"/>
        <v>A679078</v>
      </c>
      <c r="AH996" t="str">
        <f>IFERROR(VLOOKUP(AG996,[1]AKT!$E$4:$G$350,3,FALSE),"")</f>
        <v>0942</v>
      </c>
    </row>
    <row r="997" spans="31:34">
      <c r="AE997" t="s">
        <v>2325</v>
      </c>
      <c r="AF997" t="s">
        <v>2326</v>
      </c>
      <c r="AG997" t="str">
        <f t="shared" si="76"/>
        <v>A679078</v>
      </c>
      <c r="AH997" t="str">
        <f>IFERROR(VLOOKUP(AG997,[1]AKT!$E$4:$G$350,3,FALSE),"")</f>
        <v>0942</v>
      </c>
    </row>
    <row r="998" spans="31:34">
      <c r="AE998" t="s">
        <v>2327</v>
      </c>
      <c r="AF998" t="s">
        <v>2328</v>
      </c>
      <c r="AG998" t="str">
        <f t="shared" si="76"/>
        <v>A679078</v>
      </c>
      <c r="AH998" t="str">
        <f>IFERROR(VLOOKUP(AG998,[1]AKT!$E$4:$G$350,3,FALSE),"")</f>
        <v>0942</v>
      </c>
    </row>
    <row r="999" spans="31:34">
      <c r="AE999" t="s">
        <v>2329</v>
      </c>
      <c r="AF999" t="s">
        <v>2330</v>
      </c>
      <c r="AG999" t="str">
        <f t="shared" si="76"/>
        <v>A679078</v>
      </c>
      <c r="AH999" t="str">
        <f>IFERROR(VLOOKUP(AG999,[1]AKT!$E$4:$G$350,3,FALSE),"")</f>
        <v>0942</v>
      </c>
    </row>
    <row r="1000" spans="31:34">
      <c r="AE1000" t="s">
        <v>2331</v>
      </c>
      <c r="AF1000" t="s">
        <v>2332</v>
      </c>
      <c r="AG1000" t="str">
        <f t="shared" si="76"/>
        <v>A679078</v>
      </c>
      <c r="AH1000" t="str">
        <f>IFERROR(VLOOKUP(AG1000,[1]AKT!$E$4:$G$350,3,FALSE),"")</f>
        <v>0942</v>
      </c>
    </row>
    <row r="1001" spans="31:34">
      <c r="AE1001" t="s">
        <v>2333</v>
      </c>
      <c r="AF1001" t="s">
        <v>2334</v>
      </c>
      <c r="AG1001" t="str">
        <f t="shared" si="76"/>
        <v>A679078</v>
      </c>
      <c r="AH1001" t="str">
        <f>IFERROR(VLOOKUP(AG1001,[1]AKT!$E$4:$G$350,3,FALSE),"")</f>
        <v>0942</v>
      </c>
    </row>
    <row r="1002" spans="31:34">
      <c r="AE1002" t="s">
        <v>2335</v>
      </c>
      <c r="AF1002" t="s">
        <v>2336</v>
      </c>
      <c r="AG1002" t="str">
        <f t="shared" si="76"/>
        <v>A679078</v>
      </c>
      <c r="AH1002" t="str">
        <f>IFERROR(VLOOKUP(AG1002,[1]AKT!$E$4:$G$350,3,FALSE),"")</f>
        <v>0942</v>
      </c>
    </row>
    <row r="1003" spans="31:34">
      <c r="AE1003" t="s">
        <v>2337</v>
      </c>
      <c r="AF1003" t="s">
        <v>2338</v>
      </c>
      <c r="AG1003" t="str">
        <f t="shared" si="76"/>
        <v>A679078</v>
      </c>
      <c r="AH1003" t="str">
        <f>IFERROR(VLOOKUP(AG1003,[1]AKT!$E$4:$G$350,3,FALSE),"")</f>
        <v>0942</v>
      </c>
    </row>
    <row r="1004" spans="31:34">
      <c r="AE1004" t="s">
        <v>2339</v>
      </c>
      <c r="AF1004" t="s">
        <v>2340</v>
      </c>
      <c r="AG1004" t="str">
        <f t="shared" si="76"/>
        <v>A679078</v>
      </c>
      <c r="AH1004" t="str">
        <f>IFERROR(VLOOKUP(AG1004,[1]AKT!$E$4:$G$350,3,FALSE),"")</f>
        <v>0942</v>
      </c>
    </row>
    <row r="1005" spans="31:34">
      <c r="AE1005" t="s">
        <v>2341</v>
      </c>
      <c r="AF1005" t="s">
        <v>2342</v>
      </c>
      <c r="AG1005" t="str">
        <f t="shared" si="76"/>
        <v>A679078</v>
      </c>
      <c r="AH1005" t="str">
        <f>IFERROR(VLOOKUP(AG1005,[1]AKT!$E$4:$G$350,3,FALSE),"")</f>
        <v>0942</v>
      </c>
    </row>
    <row r="1006" spans="31:34">
      <c r="AE1006" t="s">
        <v>2343</v>
      </c>
      <c r="AF1006" t="s">
        <v>903</v>
      </c>
      <c r="AG1006" t="str">
        <f t="shared" si="76"/>
        <v>A679078</v>
      </c>
      <c r="AH1006" t="str">
        <f>IFERROR(VLOOKUP(AG1006,[1]AKT!$E$4:$G$350,3,FALSE),"")</f>
        <v>0942</v>
      </c>
    </row>
    <row r="1007" spans="31:34">
      <c r="AE1007" t="s">
        <v>2344</v>
      </c>
      <c r="AF1007" t="s">
        <v>2345</v>
      </c>
      <c r="AG1007" t="str">
        <f t="shared" si="76"/>
        <v>A679078</v>
      </c>
      <c r="AH1007" t="str">
        <f>IFERROR(VLOOKUP(AG1007,[1]AKT!$E$4:$G$350,3,FALSE),"")</f>
        <v>0942</v>
      </c>
    </row>
    <row r="1008" spans="31:34">
      <c r="AE1008" t="s">
        <v>2346</v>
      </c>
      <c r="AF1008" t="s">
        <v>2347</v>
      </c>
      <c r="AG1008" t="str">
        <f t="shared" si="76"/>
        <v>A679078</v>
      </c>
      <c r="AH1008" t="str">
        <f>IFERROR(VLOOKUP(AG1008,[1]AKT!$E$4:$G$350,3,FALSE),"")</f>
        <v>0942</v>
      </c>
    </row>
    <row r="1009" spans="31:34">
      <c r="AE1009" t="s">
        <v>2348</v>
      </c>
      <c r="AF1009" t="s">
        <v>2349</v>
      </c>
      <c r="AG1009" t="str">
        <f t="shared" si="76"/>
        <v>A679078</v>
      </c>
      <c r="AH1009" t="str">
        <f>IFERROR(VLOOKUP(AG1009,[1]AKT!$E$4:$G$350,3,FALSE),"")</f>
        <v>0942</v>
      </c>
    </row>
    <row r="1010" spans="31:34">
      <c r="AE1010" t="s">
        <v>2350</v>
      </c>
      <c r="AF1010" t="s">
        <v>2351</v>
      </c>
      <c r="AG1010" t="str">
        <f t="shared" si="76"/>
        <v>A679078</v>
      </c>
      <c r="AH1010" t="str">
        <f>IFERROR(VLOOKUP(AG1010,[1]AKT!$E$4:$G$350,3,FALSE),"")</f>
        <v>0942</v>
      </c>
    </row>
    <row r="1011" spans="31:34">
      <c r="AE1011" t="s">
        <v>2352</v>
      </c>
      <c r="AF1011" t="s">
        <v>2353</v>
      </c>
      <c r="AG1011" t="str">
        <f t="shared" si="76"/>
        <v>A679078</v>
      </c>
      <c r="AH1011" t="str">
        <f>IFERROR(VLOOKUP(AG1011,[1]AKT!$E$4:$G$350,3,FALSE),"")</f>
        <v>0942</v>
      </c>
    </row>
    <row r="1012" spans="31:34">
      <c r="AE1012" t="s">
        <v>2354</v>
      </c>
      <c r="AF1012" t="s">
        <v>2355</v>
      </c>
      <c r="AG1012" t="str">
        <f t="shared" si="76"/>
        <v>A679078</v>
      </c>
      <c r="AH1012" t="str">
        <f>IFERROR(VLOOKUP(AG1012,[1]AKT!$E$4:$G$350,3,FALSE),"")</f>
        <v>0942</v>
      </c>
    </row>
    <row r="1013" spans="31:34">
      <c r="AE1013" t="s">
        <v>2356</v>
      </c>
      <c r="AF1013" t="s">
        <v>2357</v>
      </c>
      <c r="AG1013" t="str">
        <f t="shared" si="76"/>
        <v>A679078</v>
      </c>
      <c r="AH1013" t="str">
        <f>IFERROR(VLOOKUP(AG1013,[1]AKT!$E$4:$G$350,3,FALSE),"")</f>
        <v>0942</v>
      </c>
    </row>
    <row r="1014" spans="31:34">
      <c r="AE1014" t="s">
        <v>2358</v>
      </c>
      <c r="AF1014" t="s">
        <v>2359</v>
      </c>
      <c r="AG1014" t="str">
        <f t="shared" si="76"/>
        <v>A679078</v>
      </c>
      <c r="AH1014" t="str">
        <f>IFERROR(VLOOKUP(AG1014,[1]AKT!$E$4:$G$350,3,FALSE),"")</f>
        <v>0942</v>
      </c>
    </row>
    <row r="1015" spans="31:34">
      <c r="AE1015" t="s">
        <v>2360</v>
      </c>
      <c r="AF1015" t="s">
        <v>2361</v>
      </c>
      <c r="AG1015" t="str">
        <f t="shared" si="76"/>
        <v>A679078</v>
      </c>
      <c r="AH1015" t="str">
        <f>IFERROR(VLOOKUP(AG1015,[1]AKT!$E$4:$G$350,3,FALSE),"")</f>
        <v>0942</v>
      </c>
    </row>
    <row r="1016" spans="31:34">
      <c r="AE1016" t="s">
        <v>2362</v>
      </c>
      <c r="AF1016" t="s">
        <v>2363</v>
      </c>
      <c r="AG1016" t="str">
        <f t="shared" si="76"/>
        <v>A679078</v>
      </c>
      <c r="AH1016" t="str">
        <f>IFERROR(VLOOKUP(AG1016,[1]AKT!$E$4:$G$350,3,FALSE),"")</f>
        <v>0942</v>
      </c>
    </row>
    <row r="1017" spans="31:34">
      <c r="AE1017" t="s">
        <v>2364</v>
      </c>
      <c r="AF1017" t="s">
        <v>2365</v>
      </c>
      <c r="AG1017" t="str">
        <f t="shared" si="76"/>
        <v>A679078</v>
      </c>
      <c r="AH1017" t="str">
        <f>IFERROR(VLOOKUP(AG1017,[1]AKT!$E$4:$G$350,3,FALSE),"")</f>
        <v>0942</v>
      </c>
    </row>
    <row r="1018" spans="31:34">
      <c r="AE1018" t="s">
        <v>2366</v>
      </c>
      <c r="AF1018" t="s">
        <v>2367</v>
      </c>
      <c r="AG1018" t="str">
        <f t="shared" si="76"/>
        <v>A679078</v>
      </c>
      <c r="AH1018" t="str">
        <f>IFERROR(VLOOKUP(AG1018,[1]AKT!$E$4:$G$350,3,FALSE),"")</f>
        <v>0942</v>
      </c>
    </row>
    <row r="1019" spans="31:34">
      <c r="AE1019" t="s">
        <v>2368</v>
      </c>
      <c r="AF1019" t="s">
        <v>2369</v>
      </c>
      <c r="AG1019" t="str">
        <f t="shared" si="76"/>
        <v>A679078</v>
      </c>
      <c r="AH1019" t="str">
        <f>IFERROR(VLOOKUP(AG1019,[1]AKT!$E$4:$G$350,3,FALSE),"")</f>
        <v>0942</v>
      </c>
    </row>
    <row r="1020" spans="31:34">
      <c r="AE1020" t="s">
        <v>2370</v>
      </c>
      <c r="AF1020" t="s">
        <v>2371</v>
      </c>
      <c r="AG1020" t="str">
        <f t="shared" si="76"/>
        <v>A679078</v>
      </c>
      <c r="AH1020" t="str">
        <f>IFERROR(VLOOKUP(AG1020,[1]AKT!$E$4:$G$350,3,FALSE),"")</f>
        <v>0942</v>
      </c>
    </row>
    <row r="1021" spans="31:34">
      <c r="AE1021" t="s">
        <v>2372</v>
      </c>
      <c r="AF1021" t="s">
        <v>2373</v>
      </c>
      <c r="AG1021" t="str">
        <f t="shared" si="76"/>
        <v>A679078</v>
      </c>
      <c r="AH1021" t="str">
        <f>IFERROR(VLOOKUP(AG1021,[1]AKT!$E$4:$G$350,3,FALSE),"")</f>
        <v>0942</v>
      </c>
    </row>
    <row r="1022" spans="31:34">
      <c r="AE1022" t="s">
        <v>2374</v>
      </c>
      <c r="AF1022" t="s">
        <v>2375</v>
      </c>
      <c r="AG1022" t="str">
        <f t="shared" si="76"/>
        <v>A679078</v>
      </c>
      <c r="AH1022" t="str">
        <f>IFERROR(VLOOKUP(AG1022,[1]AKT!$E$4:$G$350,3,FALSE),"")</f>
        <v>0942</v>
      </c>
    </row>
    <row r="1023" spans="31:34">
      <c r="AE1023" t="s">
        <v>2376</v>
      </c>
      <c r="AF1023" t="s">
        <v>2377</v>
      </c>
      <c r="AG1023" t="str">
        <f t="shared" si="76"/>
        <v>A679078</v>
      </c>
      <c r="AH1023" t="str">
        <f>IFERROR(VLOOKUP(AG1023,[1]AKT!$E$4:$G$350,3,FALSE),"")</f>
        <v>0942</v>
      </c>
    </row>
    <row r="1024" spans="31:34">
      <c r="AE1024" t="s">
        <v>2378</v>
      </c>
      <c r="AF1024" t="s">
        <v>2379</v>
      </c>
      <c r="AG1024" t="str">
        <f t="shared" si="76"/>
        <v>A679078</v>
      </c>
      <c r="AH1024" t="str">
        <f>IFERROR(VLOOKUP(AG1024,[1]AKT!$E$4:$G$350,3,FALSE),"")</f>
        <v>0942</v>
      </c>
    </row>
    <row r="1025" spans="31:34">
      <c r="AE1025" t="s">
        <v>2380</v>
      </c>
      <c r="AF1025" t="s">
        <v>2381</v>
      </c>
      <c r="AG1025" t="str">
        <f t="shared" si="76"/>
        <v>A679078</v>
      </c>
      <c r="AH1025" t="str">
        <f>IFERROR(VLOOKUP(AG1025,[1]AKT!$E$4:$G$350,3,FALSE),"")</f>
        <v>0942</v>
      </c>
    </row>
    <row r="1026" spans="31:34">
      <c r="AE1026" t="s">
        <v>2382</v>
      </c>
      <c r="AF1026" t="s">
        <v>2383</v>
      </c>
      <c r="AG1026" t="str">
        <f t="shared" si="76"/>
        <v>A679078</v>
      </c>
      <c r="AH1026" t="str">
        <f>IFERROR(VLOOKUP(AG1026,[1]AKT!$E$4:$G$350,3,FALSE),"")</f>
        <v>0942</v>
      </c>
    </row>
    <row r="1027" spans="31:34">
      <c r="AE1027" t="s">
        <v>2384</v>
      </c>
      <c r="AF1027" t="s">
        <v>2385</v>
      </c>
      <c r="AG1027" t="str">
        <f t="shared" si="76"/>
        <v>A679078</v>
      </c>
      <c r="AH1027" t="str">
        <f>IFERROR(VLOOKUP(AG1027,[1]AKT!$E$4:$G$350,3,FALSE),"")</f>
        <v>0942</v>
      </c>
    </row>
    <row r="1028" spans="31:34">
      <c r="AE1028" t="s">
        <v>2386</v>
      </c>
      <c r="AF1028" t="s">
        <v>2387</v>
      </c>
      <c r="AG1028" t="str">
        <f t="shared" si="76"/>
        <v>A679078</v>
      </c>
      <c r="AH1028" t="str">
        <f>IFERROR(VLOOKUP(AG1028,[1]AKT!$E$4:$G$350,3,FALSE),"")</f>
        <v>0942</v>
      </c>
    </row>
    <row r="1029" spans="31:34">
      <c r="AE1029" t="s">
        <v>2388</v>
      </c>
      <c r="AF1029" t="s">
        <v>2389</v>
      </c>
      <c r="AG1029" t="str">
        <f t="shared" si="76"/>
        <v>A679078</v>
      </c>
      <c r="AH1029" t="str">
        <f>IFERROR(VLOOKUP(AG1029,[1]AKT!$E$4:$G$350,3,FALSE),"")</f>
        <v>0942</v>
      </c>
    </row>
    <row r="1030" spans="31:34">
      <c r="AE1030" t="s">
        <v>2390</v>
      </c>
      <c r="AF1030" t="s">
        <v>2391</v>
      </c>
      <c r="AG1030" t="str">
        <f t="shared" si="76"/>
        <v>A679078</v>
      </c>
      <c r="AH1030" t="str">
        <f>IFERROR(VLOOKUP(AG1030,[1]AKT!$E$4:$G$350,3,FALSE),"")</f>
        <v>0942</v>
      </c>
    </row>
    <row r="1031" spans="31:34">
      <c r="AE1031" t="s">
        <v>2392</v>
      </c>
      <c r="AF1031" t="s">
        <v>2393</v>
      </c>
      <c r="AG1031" t="str">
        <f t="shared" si="76"/>
        <v>A679078</v>
      </c>
      <c r="AH1031" t="str">
        <f>IFERROR(VLOOKUP(AG1031,[1]AKT!$E$4:$G$350,3,FALSE),"")</f>
        <v>0942</v>
      </c>
    </row>
    <row r="1032" spans="31:34">
      <c r="AE1032" t="s">
        <v>2394</v>
      </c>
      <c r="AF1032" t="s">
        <v>2395</v>
      </c>
      <c r="AG1032" t="str">
        <f t="shared" si="76"/>
        <v>A679078</v>
      </c>
      <c r="AH1032" t="str">
        <f>IFERROR(VLOOKUP(AG1032,[1]AKT!$E$4:$G$350,3,FALSE),"")</f>
        <v>0942</v>
      </c>
    </row>
    <row r="1033" spans="31:34">
      <c r="AE1033" t="s">
        <v>2396</v>
      </c>
      <c r="AF1033" t="s">
        <v>2397</v>
      </c>
      <c r="AG1033" t="str">
        <f t="shared" ref="AG1033:AG1096" si="77">LEFT(AE1033,7)</f>
        <v>A679078</v>
      </c>
      <c r="AH1033" t="str">
        <f>IFERROR(VLOOKUP(AG1033,[1]AKT!$E$4:$G$350,3,FALSE),"")</f>
        <v>0942</v>
      </c>
    </row>
    <row r="1034" spans="31:34">
      <c r="AE1034" t="s">
        <v>2398</v>
      </c>
      <c r="AF1034" t="s">
        <v>2399</v>
      </c>
      <c r="AG1034" t="str">
        <f t="shared" si="77"/>
        <v>A679078</v>
      </c>
      <c r="AH1034" t="str">
        <f>IFERROR(VLOOKUP(AG1034,[1]AKT!$E$4:$G$350,3,FALSE),"")</f>
        <v>0942</v>
      </c>
    </row>
    <row r="1035" spans="31:34">
      <c r="AE1035" t="s">
        <v>2400</v>
      </c>
      <c r="AF1035" t="s">
        <v>2401</v>
      </c>
      <c r="AG1035" t="str">
        <f t="shared" si="77"/>
        <v>A679078</v>
      </c>
      <c r="AH1035" t="str">
        <f>IFERROR(VLOOKUP(AG1035,[1]AKT!$E$4:$G$350,3,FALSE),"")</f>
        <v>0942</v>
      </c>
    </row>
    <row r="1036" spans="31:34">
      <c r="AE1036" t="s">
        <v>2402</v>
      </c>
      <c r="AF1036" t="s">
        <v>2403</v>
      </c>
      <c r="AG1036" t="str">
        <f t="shared" si="77"/>
        <v>A679078</v>
      </c>
      <c r="AH1036" t="str">
        <f>IFERROR(VLOOKUP(AG1036,[1]AKT!$E$4:$G$350,3,FALSE),"")</f>
        <v>0942</v>
      </c>
    </row>
    <row r="1037" spans="31:34">
      <c r="AE1037" t="s">
        <v>2404</v>
      </c>
      <c r="AF1037" t="s">
        <v>2405</v>
      </c>
      <c r="AG1037" t="str">
        <f t="shared" si="77"/>
        <v>A679078</v>
      </c>
      <c r="AH1037" t="str">
        <f>IFERROR(VLOOKUP(AG1037,[1]AKT!$E$4:$G$350,3,FALSE),"")</f>
        <v>0942</v>
      </c>
    </row>
    <row r="1038" spans="31:34">
      <c r="AE1038" t="s">
        <v>2406</v>
      </c>
      <c r="AF1038" t="s">
        <v>2407</v>
      </c>
      <c r="AG1038" t="str">
        <f t="shared" si="77"/>
        <v>A679078</v>
      </c>
      <c r="AH1038" t="str">
        <f>IFERROR(VLOOKUP(AG1038,[1]AKT!$E$4:$G$350,3,FALSE),"")</f>
        <v>0942</v>
      </c>
    </row>
    <row r="1039" spans="31:34">
      <c r="AE1039" t="s">
        <v>2408</v>
      </c>
      <c r="AF1039" t="s">
        <v>2409</v>
      </c>
      <c r="AG1039" t="str">
        <f t="shared" si="77"/>
        <v>A679078</v>
      </c>
      <c r="AH1039" t="str">
        <f>IFERROR(VLOOKUP(AG1039,[1]AKT!$E$4:$G$350,3,FALSE),"")</f>
        <v>0942</v>
      </c>
    </row>
    <row r="1040" spans="31:34">
      <c r="AE1040" t="s">
        <v>2410</v>
      </c>
      <c r="AF1040" t="s">
        <v>2411</v>
      </c>
      <c r="AG1040" t="str">
        <f t="shared" si="77"/>
        <v>A679078</v>
      </c>
      <c r="AH1040" t="str">
        <f>IFERROR(VLOOKUP(AG1040,[1]AKT!$E$4:$G$350,3,FALSE),"")</f>
        <v>0942</v>
      </c>
    </row>
    <row r="1041" spans="31:34">
      <c r="AE1041" t="s">
        <v>2412</v>
      </c>
      <c r="AF1041" t="s">
        <v>2413</v>
      </c>
      <c r="AG1041" t="str">
        <f t="shared" si="77"/>
        <v>A679078</v>
      </c>
      <c r="AH1041" t="str">
        <f>IFERROR(VLOOKUP(AG1041,[1]AKT!$E$4:$G$350,3,FALSE),"")</f>
        <v>0942</v>
      </c>
    </row>
    <row r="1042" spans="31:34">
      <c r="AE1042" t="s">
        <v>2414</v>
      </c>
      <c r="AF1042" t="s">
        <v>2415</v>
      </c>
      <c r="AG1042" t="str">
        <f t="shared" si="77"/>
        <v>A679078</v>
      </c>
      <c r="AH1042" t="str">
        <f>IFERROR(VLOOKUP(AG1042,[1]AKT!$E$4:$G$350,3,FALSE),"")</f>
        <v>0942</v>
      </c>
    </row>
    <row r="1043" spans="31:34">
      <c r="AE1043" t="s">
        <v>2416</v>
      </c>
      <c r="AF1043" t="s">
        <v>2417</v>
      </c>
      <c r="AG1043" t="str">
        <f t="shared" si="77"/>
        <v>A679078</v>
      </c>
      <c r="AH1043" t="str">
        <f>IFERROR(VLOOKUP(AG1043,[1]AKT!$E$4:$G$350,3,FALSE),"")</f>
        <v>0942</v>
      </c>
    </row>
    <row r="1044" spans="31:34">
      <c r="AE1044" t="s">
        <v>2418</v>
      </c>
      <c r="AF1044" t="s">
        <v>2419</v>
      </c>
      <c r="AG1044" t="str">
        <f t="shared" si="77"/>
        <v>A679078</v>
      </c>
      <c r="AH1044" t="str">
        <f>IFERROR(VLOOKUP(AG1044,[1]AKT!$E$4:$G$350,3,FALSE),"")</f>
        <v>0942</v>
      </c>
    </row>
    <row r="1045" spans="31:34">
      <c r="AE1045" t="s">
        <v>2420</v>
      </c>
      <c r="AF1045" t="s">
        <v>2421</v>
      </c>
      <c r="AG1045" t="str">
        <f t="shared" si="77"/>
        <v>A679078</v>
      </c>
      <c r="AH1045" t="str">
        <f>IFERROR(VLOOKUP(AG1045,[1]AKT!$E$4:$G$350,3,FALSE),"")</f>
        <v>0942</v>
      </c>
    </row>
    <row r="1046" spans="31:34">
      <c r="AE1046" t="s">
        <v>2422</v>
      </c>
      <c r="AF1046" t="s">
        <v>2423</v>
      </c>
      <c r="AG1046" t="str">
        <f t="shared" si="77"/>
        <v>A679078</v>
      </c>
      <c r="AH1046" t="str">
        <f>IFERROR(VLOOKUP(AG1046,[1]AKT!$E$4:$G$350,3,FALSE),"")</f>
        <v>0942</v>
      </c>
    </row>
    <row r="1047" spans="31:34">
      <c r="AE1047" t="s">
        <v>2424</v>
      </c>
      <c r="AF1047" t="s">
        <v>2425</v>
      </c>
      <c r="AG1047" t="str">
        <f t="shared" si="77"/>
        <v>A679078</v>
      </c>
      <c r="AH1047" t="str">
        <f>IFERROR(VLOOKUP(AG1047,[1]AKT!$E$4:$G$350,3,FALSE),"")</f>
        <v>0942</v>
      </c>
    </row>
    <row r="1048" spans="31:34">
      <c r="AE1048" t="s">
        <v>2426</v>
      </c>
      <c r="AF1048" t="s">
        <v>2427</v>
      </c>
      <c r="AG1048" t="str">
        <f t="shared" si="77"/>
        <v>A679078</v>
      </c>
      <c r="AH1048" t="str">
        <f>IFERROR(VLOOKUP(AG1048,[1]AKT!$E$4:$G$350,3,FALSE),"")</f>
        <v>0942</v>
      </c>
    </row>
    <row r="1049" spans="31:34">
      <c r="AE1049" t="s">
        <v>2428</v>
      </c>
      <c r="AF1049" t="s">
        <v>2429</v>
      </c>
      <c r="AG1049" t="str">
        <f t="shared" si="77"/>
        <v>A679078</v>
      </c>
      <c r="AH1049" t="str">
        <f>IFERROR(VLOOKUP(AG1049,[1]AKT!$E$4:$G$350,3,FALSE),"")</f>
        <v>0942</v>
      </c>
    </row>
    <row r="1050" spans="31:34">
      <c r="AE1050" t="s">
        <v>2430</v>
      </c>
      <c r="AF1050" t="s">
        <v>2431</v>
      </c>
      <c r="AG1050" t="str">
        <f t="shared" si="77"/>
        <v>A679078</v>
      </c>
      <c r="AH1050" t="str">
        <f>IFERROR(VLOOKUP(AG1050,[1]AKT!$E$4:$G$350,3,FALSE),"")</f>
        <v>0942</v>
      </c>
    </row>
    <row r="1051" spans="31:34">
      <c r="AE1051" t="s">
        <v>2432</v>
      </c>
      <c r="AF1051" t="s">
        <v>2433</v>
      </c>
      <c r="AG1051" t="str">
        <f t="shared" si="77"/>
        <v>A679078</v>
      </c>
      <c r="AH1051" t="str">
        <f>IFERROR(VLOOKUP(AG1051,[1]AKT!$E$4:$G$350,3,FALSE),"")</f>
        <v>0942</v>
      </c>
    </row>
    <row r="1052" spans="31:34">
      <c r="AE1052" t="s">
        <v>2434</v>
      </c>
      <c r="AF1052" t="s">
        <v>2435</v>
      </c>
      <c r="AG1052" t="str">
        <f t="shared" si="77"/>
        <v>A679078</v>
      </c>
      <c r="AH1052" t="str">
        <f>IFERROR(VLOOKUP(AG1052,[1]AKT!$E$4:$G$350,3,FALSE),"")</f>
        <v>0942</v>
      </c>
    </row>
    <row r="1053" spans="31:34">
      <c r="AE1053" t="s">
        <v>2436</v>
      </c>
      <c r="AF1053" t="s">
        <v>2437</v>
      </c>
      <c r="AG1053" t="str">
        <f t="shared" si="77"/>
        <v>A679078</v>
      </c>
      <c r="AH1053" t="str">
        <f>IFERROR(VLOOKUP(AG1053,[1]AKT!$E$4:$G$350,3,FALSE),"")</f>
        <v>0942</v>
      </c>
    </row>
    <row r="1054" spans="31:34">
      <c r="AE1054" t="s">
        <v>2438</v>
      </c>
      <c r="AF1054" t="s">
        <v>2439</v>
      </c>
      <c r="AG1054" t="str">
        <f t="shared" si="77"/>
        <v>A679078</v>
      </c>
      <c r="AH1054" t="str">
        <f>IFERROR(VLOOKUP(AG1054,[1]AKT!$E$4:$G$350,3,FALSE),"")</f>
        <v>0942</v>
      </c>
    </row>
    <row r="1055" spans="31:34">
      <c r="AE1055" t="s">
        <v>2440</v>
      </c>
      <c r="AF1055" t="s">
        <v>2441</v>
      </c>
      <c r="AG1055" t="str">
        <f t="shared" si="77"/>
        <v>A679078</v>
      </c>
      <c r="AH1055" t="str">
        <f>IFERROR(VLOOKUP(AG1055,[1]AKT!$E$4:$G$350,3,FALSE),"")</f>
        <v>0942</v>
      </c>
    </row>
    <row r="1056" spans="31:34">
      <c r="AE1056" t="s">
        <v>2442</v>
      </c>
      <c r="AF1056" t="s">
        <v>2443</v>
      </c>
      <c r="AG1056" t="str">
        <f t="shared" si="77"/>
        <v>A679078</v>
      </c>
      <c r="AH1056" t="str">
        <f>IFERROR(VLOOKUP(AG1056,[1]AKT!$E$4:$G$350,3,FALSE),"")</f>
        <v>0942</v>
      </c>
    </row>
    <row r="1057" spans="31:34">
      <c r="AE1057" t="s">
        <v>2444</v>
      </c>
      <c r="AF1057" t="s">
        <v>2445</v>
      </c>
      <c r="AG1057" t="str">
        <f t="shared" si="77"/>
        <v>A679078</v>
      </c>
      <c r="AH1057" t="str">
        <f>IFERROR(VLOOKUP(AG1057,[1]AKT!$E$4:$G$350,3,FALSE),"")</f>
        <v>0942</v>
      </c>
    </row>
    <row r="1058" spans="31:34">
      <c r="AE1058" t="s">
        <v>2446</v>
      </c>
      <c r="AF1058" t="s">
        <v>2447</v>
      </c>
      <c r="AG1058" t="str">
        <f t="shared" si="77"/>
        <v>A679078</v>
      </c>
      <c r="AH1058" t="str">
        <f>IFERROR(VLOOKUP(AG1058,[1]AKT!$E$4:$G$350,3,FALSE),"")</f>
        <v>0942</v>
      </c>
    </row>
    <row r="1059" spans="31:34">
      <c r="AE1059" t="s">
        <v>2448</v>
      </c>
      <c r="AF1059" t="s">
        <v>2449</v>
      </c>
      <c r="AG1059" t="str">
        <f t="shared" si="77"/>
        <v>A679078</v>
      </c>
      <c r="AH1059" t="str">
        <f>IFERROR(VLOOKUP(AG1059,[1]AKT!$E$4:$G$350,3,FALSE),"")</f>
        <v>0942</v>
      </c>
    </row>
    <row r="1060" spans="31:34">
      <c r="AE1060" t="s">
        <v>2450</v>
      </c>
      <c r="AF1060" t="s">
        <v>2451</v>
      </c>
      <c r="AG1060" t="str">
        <f t="shared" si="77"/>
        <v>A679078</v>
      </c>
      <c r="AH1060" t="str">
        <f>IFERROR(VLOOKUP(AG1060,[1]AKT!$E$4:$G$350,3,FALSE),"")</f>
        <v>0942</v>
      </c>
    </row>
    <row r="1061" spans="31:34">
      <c r="AE1061" t="s">
        <v>2452</v>
      </c>
      <c r="AF1061" t="s">
        <v>2453</v>
      </c>
      <c r="AG1061" t="str">
        <f t="shared" si="77"/>
        <v>A679078</v>
      </c>
      <c r="AH1061" t="str">
        <f>IFERROR(VLOOKUP(AG1061,[1]AKT!$E$4:$G$350,3,FALSE),"")</f>
        <v>0942</v>
      </c>
    </row>
    <row r="1062" spans="31:34">
      <c r="AE1062" t="s">
        <v>2454</v>
      </c>
      <c r="AF1062" t="s">
        <v>2455</v>
      </c>
      <c r="AG1062" t="str">
        <f t="shared" si="77"/>
        <v>A679078</v>
      </c>
      <c r="AH1062" t="str">
        <f>IFERROR(VLOOKUP(AG1062,[1]AKT!$E$4:$G$350,3,FALSE),"")</f>
        <v>0942</v>
      </c>
    </row>
    <row r="1063" spans="31:34">
      <c r="AE1063" t="s">
        <v>2456</v>
      </c>
      <c r="AF1063" t="s">
        <v>2457</v>
      </c>
      <c r="AG1063" t="str">
        <f t="shared" si="77"/>
        <v>A679078</v>
      </c>
      <c r="AH1063" t="str">
        <f>IFERROR(VLOOKUP(AG1063,[1]AKT!$E$4:$G$350,3,FALSE),"")</f>
        <v>0942</v>
      </c>
    </row>
    <row r="1064" spans="31:34">
      <c r="AE1064" t="s">
        <v>2458</v>
      </c>
      <c r="AF1064" t="s">
        <v>2459</v>
      </c>
      <c r="AG1064" t="str">
        <f t="shared" si="77"/>
        <v>A679078</v>
      </c>
      <c r="AH1064" t="str">
        <f>IFERROR(VLOOKUP(AG1064,[1]AKT!$E$4:$G$350,3,FALSE),"")</f>
        <v>0942</v>
      </c>
    </row>
    <row r="1065" spans="31:34">
      <c r="AE1065" t="s">
        <v>2460</v>
      </c>
      <c r="AF1065" t="s">
        <v>2461</v>
      </c>
      <c r="AG1065" t="str">
        <f t="shared" si="77"/>
        <v>A679078</v>
      </c>
      <c r="AH1065" t="str">
        <f>IFERROR(VLOOKUP(AG1065,[1]AKT!$E$4:$G$350,3,FALSE),"")</f>
        <v>0942</v>
      </c>
    </row>
    <row r="1066" spans="31:34">
      <c r="AE1066" t="s">
        <v>2462</v>
      </c>
      <c r="AF1066" t="s">
        <v>2463</v>
      </c>
      <c r="AG1066" t="str">
        <f t="shared" si="77"/>
        <v>A679078</v>
      </c>
      <c r="AH1066" t="str">
        <f>IFERROR(VLOOKUP(AG1066,[1]AKT!$E$4:$G$350,3,FALSE),"")</f>
        <v>0942</v>
      </c>
    </row>
    <row r="1067" spans="31:34">
      <c r="AE1067" t="s">
        <v>2464</v>
      </c>
      <c r="AF1067" t="s">
        <v>2465</v>
      </c>
      <c r="AG1067" t="str">
        <f t="shared" si="77"/>
        <v>A679078</v>
      </c>
      <c r="AH1067" t="str">
        <f>IFERROR(VLOOKUP(AG1067,[1]AKT!$E$4:$G$350,3,FALSE),"")</f>
        <v>0942</v>
      </c>
    </row>
    <row r="1068" spans="31:34">
      <c r="AE1068" t="s">
        <v>2466</v>
      </c>
      <c r="AF1068" t="s">
        <v>2465</v>
      </c>
      <c r="AG1068" t="str">
        <f t="shared" si="77"/>
        <v>A679078</v>
      </c>
      <c r="AH1068" t="str">
        <f>IFERROR(VLOOKUP(AG1068,[1]AKT!$E$4:$G$350,3,FALSE),"")</f>
        <v>0942</v>
      </c>
    </row>
    <row r="1069" spans="31:34">
      <c r="AE1069" t="s">
        <v>2467</v>
      </c>
      <c r="AF1069" t="s">
        <v>2468</v>
      </c>
      <c r="AG1069" t="str">
        <f t="shared" si="77"/>
        <v>A679078</v>
      </c>
      <c r="AH1069" t="str">
        <f>IFERROR(VLOOKUP(AG1069,[1]AKT!$E$4:$G$350,3,FALSE),"")</f>
        <v>0942</v>
      </c>
    </row>
    <row r="1070" spans="31:34">
      <c r="AE1070" t="s">
        <v>2469</v>
      </c>
      <c r="AF1070" t="s">
        <v>2470</v>
      </c>
      <c r="AG1070" t="str">
        <f t="shared" si="77"/>
        <v>A679078</v>
      </c>
      <c r="AH1070" t="str">
        <f>IFERROR(VLOOKUP(AG1070,[1]AKT!$E$4:$G$350,3,FALSE),"")</f>
        <v>0942</v>
      </c>
    </row>
    <row r="1071" spans="31:34">
      <c r="AE1071" t="s">
        <v>2471</v>
      </c>
      <c r="AF1071" t="s">
        <v>2472</v>
      </c>
      <c r="AG1071" t="str">
        <f t="shared" si="77"/>
        <v>A679078</v>
      </c>
      <c r="AH1071" t="str">
        <f>IFERROR(VLOOKUP(AG1071,[1]AKT!$E$4:$G$350,3,FALSE),"")</f>
        <v>0942</v>
      </c>
    </row>
    <row r="1072" spans="31:34">
      <c r="AE1072" t="s">
        <v>2473</v>
      </c>
      <c r="AF1072" t="s">
        <v>2474</v>
      </c>
      <c r="AG1072" t="str">
        <f t="shared" si="77"/>
        <v>A679078</v>
      </c>
      <c r="AH1072" t="str">
        <f>IFERROR(VLOOKUP(AG1072,[1]AKT!$E$4:$G$350,3,FALSE),"")</f>
        <v>0942</v>
      </c>
    </row>
    <row r="1073" spans="31:34">
      <c r="AE1073" t="s">
        <v>2475</v>
      </c>
      <c r="AF1073" t="s">
        <v>2476</v>
      </c>
      <c r="AG1073" t="str">
        <f t="shared" si="77"/>
        <v>A679078</v>
      </c>
      <c r="AH1073" t="str">
        <f>IFERROR(VLOOKUP(AG1073,[1]AKT!$E$4:$G$350,3,FALSE),"")</f>
        <v>0942</v>
      </c>
    </row>
    <row r="1074" spans="31:34">
      <c r="AE1074" t="s">
        <v>2477</v>
      </c>
      <c r="AF1074" t="s">
        <v>2478</v>
      </c>
      <c r="AG1074" t="str">
        <f t="shared" si="77"/>
        <v>A679078</v>
      </c>
      <c r="AH1074" t="str">
        <f>IFERROR(VLOOKUP(AG1074,[1]AKT!$E$4:$G$350,3,FALSE),"")</f>
        <v>0942</v>
      </c>
    </row>
    <row r="1075" spans="31:34">
      <c r="AE1075" t="s">
        <v>2479</v>
      </c>
      <c r="AF1075" t="s">
        <v>2480</v>
      </c>
      <c r="AG1075" t="str">
        <f t="shared" si="77"/>
        <v>A679078</v>
      </c>
      <c r="AH1075" t="str">
        <f>IFERROR(VLOOKUP(AG1075,[1]AKT!$E$4:$G$350,3,FALSE),"")</f>
        <v>0942</v>
      </c>
    </row>
    <row r="1076" spans="31:34">
      <c r="AE1076" t="s">
        <v>2481</v>
      </c>
      <c r="AF1076" t="s">
        <v>2482</v>
      </c>
      <c r="AG1076" t="str">
        <f t="shared" si="77"/>
        <v>A679078</v>
      </c>
      <c r="AH1076" t="str">
        <f>IFERROR(VLOOKUP(AG1076,[1]AKT!$E$4:$G$350,3,FALSE),"")</f>
        <v>0942</v>
      </c>
    </row>
    <row r="1077" spans="31:34">
      <c r="AE1077" t="s">
        <v>2483</v>
      </c>
      <c r="AF1077" t="s">
        <v>2484</v>
      </c>
      <c r="AG1077" t="str">
        <f t="shared" si="77"/>
        <v>A679078</v>
      </c>
      <c r="AH1077" t="str">
        <f>IFERROR(VLOOKUP(AG1077,[1]AKT!$E$4:$G$350,3,FALSE),"")</f>
        <v>0942</v>
      </c>
    </row>
    <row r="1078" spans="31:34">
      <c r="AE1078" t="s">
        <v>2485</v>
      </c>
      <c r="AF1078" t="s">
        <v>2486</v>
      </c>
      <c r="AG1078" t="str">
        <f t="shared" si="77"/>
        <v>A679078</v>
      </c>
      <c r="AH1078" t="str">
        <f>IFERROR(VLOOKUP(AG1078,[1]AKT!$E$4:$G$350,3,FALSE),"")</f>
        <v>0942</v>
      </c>
    </row>
    <row r="1079" spans="31:34">
      <c r="AE1079" t="s">
        <v>2487</v>
      </c>
      <c r="AF1079" t="s">
        <v>2488</v>
      </c>
      <c r="AG1079" t="str">
        <f t="shared" si="77"/>
        <v>A679078</v>
      </c>
      <c r="AH1079" t="str">
        <f>IFERROR(VLOOKUP(AG1079,[1]AKT!$E$4:$G$350,3,FALSE),"")</f>
        <v>0942</v>
      </c>
    </row>
    <row r="1080" spans="31:34">
      <c r="AE1080" t="s">
        <v>2489</v>
      </c>
      <c r="AF1080" t="s">
        <v>2490</v>
      </c>
      <c r="AG1080" t="str">
        <f t="shared" si="77"/>
        <v>A679078</v>
      </c>
      <c r="AH1080" t="str">
        <f>IFERROR(VLOOKUP(AG1080,[1]AKT!$E$4:$G$350,3,FALSE),"")</f>
        <v>0942</v>
      </c>
    </row>
    <row r="1081" spans="31:34">
      <c r="AE1081" t="s">
        <v>2491</v>
      </c>
      <c r="AF1081" t="s">
        <v>2492</v>
      </c>
      <c r="AG1081" t="str">
        <f t="shared" si="77"/>
        <v>A679078</v>
      </c>
      <c r="AH1081" t="str">
        <f>IFERROR(VLOOKUP(AG1081,[1]AKT!$E$4:$G$350,3,FALSE),"")</f>
        <v>0942</v>
      </c>
    </row>
    <row r="1082" spans="31:34">
      <c r="AE1082" t="s">
        <v>2493</v>
      </c>
      <c r="AF1082" t="s">
        <v>2494</v>
      </c>
      <c r="AG1082" t="str">
        <f t="shared" si="77"/>
        <v>A679078</v>
      </c>
      <c r="AH1082" t="str">
        <f>IFERROR(VLOOKUP(AG1082,[1]AKT!$E$4:$G$350,3,FALSE),"")</f>
        <v>0942</v>
      </c>
    </row>
    <row r="1083" spans="31:34">
      <c r="AE1083" t="s">
        <v>2495</v>
      </c>
      <c r="AF1083" t="s">
        <v>2496</v>
      </c>
      <c r="AG1083" t="str">
        <f t="shared" si="77"/>
        <v>A679078</v>
      </c>
      <c r="AH1083" t="str">
        <f>IFERROR(VLOOKUP(AG1083,[1]AKT!$E$4:$G$350,3,FALSE),"")</f>
        <v>0942</v>
      </c>
    </row>
    <row r="1084" spans="31:34">
      <c r="AE1084" t="s">
        <v>2497</v>
      </c>
      <c r="AF1084" t="s">
        <v>2498</v>
      </c>
      <c r="AG1084" t="str">
        <f t="shared" si="77"/>
        <v>A679078</v>
      </c>
      <c r="AH1084" t="str">
        <f>IFERROR(VLOOKUP(AG1084,[1]AKT!$E$4:$G$350,3,FALSE),"")</f>
        <v>0942</v>
      </c>
    </row>
    <row r="1085" spans="31:34">
      <c r="AE1085" t="s">
        <v>2499</v>
      </c>
      <c r="AF1085" t="s">
        <v>2500</v>
      </c>
      <c r="AG1085" t="str">
        <f t="shared" si="77"/>
        <v>A679078</v>
      </c>
      <c r="AH1085" t="str">
        <f>IFERROR(VLOOKUP(AG1085,[1]AKT!$E$4:$G$350,3,FALSE),"")</f>
        <v>0942</v>
      </c>
    </row>
    <row r="1086" spans="31:34">
      <c r="AE1086" t="s">
        <v>2501</v>
      </c>
      <c r="AF1086" t="s">
        <v>2502</v>
      </c>
      <c r="AG1086" t="str">
        <f t="shared" si="77"/>
        <v>A679078</v>
      </c>
      <c r="AH1086" t="str">
        <f>IFERROR(VLOOKUP(AG1086,[1]AKT!$E$4:$G$350,3,FALSE),"")</f>
        <v>0942</v>
      </c>
    </row>
    <row r="1087" spans="31:34">
      <c r="AE1087" t="s">
        <v>2503</v>
      </c>
      <c r="AF1087" t="s">
        <v>2504</v>
      </c>
      <c r="AG1087" t="str">
        <f t="shared" si="77"/>
        <v>A679078</v>
      </c>
      <c r="AH1087" t="str">
        <f>IFERROR(VLOOKUP(AG1087,[1]AKT!$E$4:$G$350,3,FALSE),"")</f>
        <v>0942</v>
      </c>
    </row>
    <row r="1088" spans="31:34">
      <c r="AE1088" t="s">
        <v>2505</v>
      </c>
      <c r="AF1088" t="s">
        <v>2506</v>
      </c>
      <c r="AG1088" t="str">
        <f t="shared" si="77"/>
        <v>A679078</v>
      </c>
      <c r="AH1088" t="str">
        <f>IFERROR(VLOOKUP(AG1088,[1]AKT!$E$4:$G$350,3,FALSE),"")</f>
        <v>0942</v>
      </c>
    </row>
    <row r="1089" spans="31:34">
      <c r="AE1089" t="s">
        <v>2507</v>
      </c>
      <c r="AF1089" t="s">
        <v>2508</v>
      </c>
      <c r="AG1089" t="str">
        <f t="shared" si="77"/>
        <v>A679078</v>
      </c>
      <c r="AH1089" t="str">
        <f>IFERROR(VLOOKUP(AG1089,[1]AKT!$E$4:$G$350,3,FALSE),"")</f>
        <v>0942</v>
      </c>
    </row>
    <row r="1090" spans="31:34">
      <c r="AE1090" t="s">
        <v>2509</v>
      </c>
      <c r="AF1090" t="s">
        <v>2510</v>
      </c>
      <c r="AG1090" t="str">
        <f t="shared" si="77"/>
        <v>A679078</v>
      </c>
      <c r="AH1090" t="str">
        <f>IFERROR(VLOOKUP(AG1090,[1]AKT!$E$4:$G$350,3,FALSE),"")</f>
        <v>0942</v>
      </c>
    </row>
    <row r="1091" spans="31:34">
      <c r="AE1091" t="s">
        <v>2511</v>
      </c>
      <c r="AF1091" t="s">
        <v>2512</v>
      </c>
      <c r="AG1091" t="str">
        <f t="shared" si="77"/>
        <v>A679078</v>
      </c>
      <c r="AH1091" t="str">
        <f>IFERROR(VLOOKUP(AG1091,[1]AKT!$E$4:$G$350,3,FALSE),"")</f>
        <v>0942</v>
      </c>
    </row>
    <row r="1092" spans="31:34">
      <c r="AE1092" t="s">
        <v>2513</v>
      </c>
      <c r="AF1092" t="s">
        <v>2514</v>
      </c>
      <c r="AG1092" t="str">
        <f t="shared" si="77"/>
        <v>A679078</v>
      </c>
      <c r="AH1092" t="str">
        <f>IFERROR(VLOOKUP(AG1092,[1]AKT!$E$4:$G$350,3,FALSE),"")</f>
        <v>0942</v>
      </c>
    </row>
    <row r="1093" spans="31:34">
      <c r="AE1093" t="s">
        <v>2515</v>
      </c>
      <c r="AF1093" t="s">
        <v>2516</v>
      </c>
      <c r="AG1093" t="str">
        <f t="shared" si="77"/>
        <v>A679078</v>
      </c>
      <c r="AH1093" t="str">
        <f>IFERROR(VLOOKUP(AG1093,[1]AKT!$E$4:$G$350,3,FALSE),"")</f>
        <v>0942</v>
      </c>
    </row>
    <row r="1094" spans="31:34">
      <c r="AE1094" t="s">
        <v>2517</v>
      </c>
      <c r="AF1094" t="s">
        <v>2518</v>
      </c>
      <c r="AG1094" t="str">
        <f t="shared" si="77"/>
        <v>A679078</v>
      </c>
      <c r="AH1094" t="str">
        <f>IFERROR(VLOOKUP(AG1094,[1]AKT!$E$4:$G$350,3,FALSE),"")</f>
        <v>0942</v>
      </c>
    </row>
    <row r="1095" spans="31:34">
      <c r="AE1095" t="s">
        <v>2519</v>
      </c>
      <c r="AF1095" t="s">
        <v>2520</v>
      </c>
      <c r="AG1095" t="str">
        <f t="shared" si="77"/>
        <v>A679078</v>
      </c>
      <c r="AH1095" t="str">
        <f>IFERROR(VLOOKUP(AG1095,[1]AKT!$E$4:$G$350,3,FALSE),"")</f>
        <v>0942</v>
      </c>
    </row>
    <row r="1096" spans="31:34">
      <c r="AE1096" t="s">
        <v>2521</v>
      </c>
      <c r="AF1096" t="s">
        <v>2522</v>
      </c>
      <c r="AG1096" t="str">
        <f t="shared" si="77"/>
        <v>A679078</v>
      </c>
      <c r="AH1096" t="str">
        <f>IFERROR(VLOOKUP(AG1096,[1]AKT!$E$4:$G$350,3,FALSE),"")</f>
        <v>0942</v>
      </c>
    </row>
    <row r="1097" spans="31:34">
      <c r="AE1097" t="s">
        <v>2523</v>
      </c>
      <c r="AF1097" t="s">
        <v>2524</v>
      </c>
      <c r="AG1097" t="str">
        <f t="shared" ref="AG1097:AG1160" si="78">LEFT(AE1097,7)</f>
        <v>A679078</v>
      </c>
      <c r="AH1097" t="str">
        <f>IFERROR(VLOOKUP(AG1097,[1]AKT!$E$4:$G$350,3,FALSE),"")</f>
        <v>0942</v>
      </c>
    </row>
    <row r="1098" spans="31:34">
      <c r="AE1098" t="s">
        <v>2525</v>
      </c>
      <c r="AF1098" t="s">
        <v>2526</v>
      </c>
      <c r="AG1098" t="str">
        <f t="shared" si="78"/>
        <v>A679078</v>
      </c>
      <c r="AH1098" t="str">
        <f>IFERROR(VLOOKUP(AG1098,[1]AKT!$E$4:$G$350,3,FALSE),"")</f>
        <v>0942</v>
      </c>
    </row>
    <row r="1099" spans="31:34">
      <c r="AE1099" t="s">
        <v>2527</v>
      </c>
      <c r="AF1099" t="s">
        <v>2526</v>
      </c>
      <c r="AG1099" t="str">
        <f t="shared" si="78"/>
        <v>A679078</v>
      </c>
      <c r="AH1099" t="str">
        <f>IFERROR(VLOOKUP(AG1099,[1]AKT!$E$4:$G$350,3,FALSE),"")</f>
        <v>0942</v>
      </c>
    </row>
    <row r="1100" spans="31:34">
      <c r="AE1100" t="s">
        <v>2528</v>
      </c>
      <c r="AF1100" t="s">
        <v>2529</v>
      </c>
      <c r="AG1100" t="str">
        <f t="shared" si="78"/>
        <v>A679078</v>
      </c>
      <c r="AH1100" t="str">
        <f>IFERROR(VLOOKUP(AG1100,[1]AKT!$E$4:$G$350,3,FALSE),"")</f>
        <v>0942</v>
      </c>
    </row>
    <row r="1101" spans="31:34">
      <c r="AE1101" t="s">
        <v>2530</v>
      </c>
      <c r="AF1101" t="s">
        <v>2531</v>
      </c>
      <c r="AG1101" t="str">
        <f t="shared" si="78"/>
        <v>A679078</v>
      </c>
      <c r="AH1101" t="str">
        <f>IFERROR(VLOOKUP(AG1101,[1]AKT!$E$4:$G$350,3,FALSE),"")</f>
        <v>0942</v>
      </c>
    </row>
    <row r="1102" spans="31:34">
      <c r="AE1102" t="s">
        <v>2532</v>
      </c>
      <c r="AF1102" t="s">
        <v>2533</v>
      </c>
      <c r="AG1102" t="str">
        <f t="shared" si="78"/>
        <v>A679078</v>
      </c>
      <c r="AH1102" t="str">
        <f>IFERROR(VLOOKUP(AG1102,[1]AKT!$E$4:$G$350,3,FALSE),"")</f>
        <v>0942</v>
      </c>
    </row>
    <row r="1103" spans="31:34">
      <c r="AE1103" t="s">
        <v>2534</v>
      </c>
      <c r="AF1103" t="s">
        <v>2535</v>
      </c>
      <c r="AG1103" t="str">
        <f t="shared" si="78"/>
        <v>A679078</v>
      </c>
      <c r="AH1103" t="str">
        <f>IFERROR(VLOOKUP(AG1103,[1]AKT!$E$4:$G$350,3,FALSE),"")</f>
        <v>0942</v>
      </c>
    </row>
    <row r="1104" spans="31:34">
      <c r="AE1104" t="s">
        <v>2536</v>
      </c>
      <c r="AF1104" t="s">
        <v>2537</v>
      </c>
      <c r="AG1104" t="str">
        <f t="shared" si="78"/>
        <v>A679078</v>
      </c>
      <c r="AH1104" t="str">
        <f>IFERROR(VLOOKUP(AG1104,[1]AKT!$E$4:$G$350,3,FALSE),"")</f>
        <v>0942</v>
      </c>
    </row>
    <row r="1105" spans="31:34">
      <c r="AE1105" t="s">
        <v>2538</v>
      </c>
      <c r="AF1105" t="s">
        <v>2539</v>
      </c>
      <c r="AG1105" t="str">
        <f t="shared" si="78"/>
        <v>A679078</v>
      </c>
      <c r="AH1105" t="str">
        <f>IFERROR(VLOOKUP(AG1105,[1]AKT!$E$4:$G$350,3,FALSE),"")</f>
        <v>0942</v>
      </c>
    </row>
    <row r="1106" spans="31:34">
      <c r="AE1106" t="s">
        <v>2540</v>
      </c>
      <c r="AF1106" t="s">
        <v>2541</v>
      </c>
      <c r="AG1106" t="str">
        <f t="shared" si="78"/>
        <v>A679078</v>
      </c>
      <c r="AH1106" t="str">
        <f>IFERROR(VLOOKUP(AG1106,[1]AKT!$E$4:$G$350,3,FALSE),"")</f>
        <v>0942</v>
      </c>
    </row>
    <row r="1107" spans="31:34">
      <c r="AE1107" t="s">
        <v>2542</v>
      </c>
      <c r="AF1107" t="s">
        <v>2543</v>
      </c>
      <c r="AG1107" t="str">
        <f t="shared" si="78"/>
        <v>A679078</v>
      </c>
      <c r="AH1107" t="str">
        <f>IFERROR(VLOOKUP(AG1107,[1]AKT!$E$4:$G$350,3,FALSE),"")</f>
        <v>0942</v>
      </c>
    </row>
    <row r="1108" spans="31:34">
      <c r="AE1108" t="s">
        <v>2544</v>
      </c>
      <c r="AF1108" t="s">
        <v>2545</v>
      </c>
      <c r="AG1108" t="str">
        <f t="shared" si="78"/>
        <v>A679078</v>
      </c>
      <c r="AH1108" t="str">
        <f>IFERROR(VLOOKUP(AG1108,[1]AKT!$E$4:$G$350,3,FALSE),"")</f>
        <v>0942</v>
      </c>
    </row>
    <row r="1109" spans="31:34">
      <c r="AE1109" t="s">
        <v>2546</v>
      </c>
      <c r="AF1109" t="s">
        <v>2547</v>
      </c>
      <c r="AG1109" t="str">
        <f t="shared" si="78"/>
        <v>A679078</v>
      </c>
      <c r="AH1109" t="str">
        <f>IFERROR(VLOOKUP(AG1109,[1]AKT!$E$4:$G$350,3,FALSE),"")</f>
        <v>0942</v>
      </c>
    </row>
    <row r="1110" spans="31:34">
      <c r="AE1110" t="s">
        <v>2548</v>
      </c>
      <c r="AF1110" t="s">
        <v>2549</v>
      </c>
      <c r="AG1110" t="str">
        <f t="shared" si="78"/>
        <v>A679078</v>
      </c>
      <c r="AH1110" t="str">
        <f>IFERROR(VLOOKUP(AG1110,[1]AKT!$E$4:$G$350,3,FALSE),"")</f>
        <v>0942</v>
      </c>
    </row>
    <row r="1111" spans="31:34">
      <c r="AE1111" t="s">
        <v>2550</v>
      </c>
      <c r="AF1111" t="s">
        <v>2551</v>
      </c>
      <c r="AG1111" t="str">
        <f t="shared" si="78"/>
        <v>A679078</v>
      </c>
      <c r="AH1111" t="str">
        <f>IFERROR(VLOOKUP(AG1111,[1]AKT!$E$4:$G$350,3,FALSE),"")</f>
        <v>0942</v>
      </c>
    </row>
    <row r="1112" spans="31:34">
      <c r="AE1112" t="s">
        <v>2552</v>
      </c>
      <c r="AF1112" t="s">
        <v>2553</v>
      </c>
      <c r="AG1112" t="str">
        <f t="shared" si="78"/>
        <v>A679078</v>
      </c>
      <c r="AH1112" t="str">
        <f>IFERROR(VLOOKUP(AG1112,[1]AKT!$E$4:$G$350,3,FALSE),"")</f>
        <v>0942</v>
      </c>
    </row>
    <row r="1113" spans="31:34">
      <c r="AE1113" t="s">
        <v>2554</v>
      </c>
      <c r="AF1113" t="s">
        <v>2555</v>
      </c>
      <c r="AG1113" t="str">
        <f t="shared" si="78"/>
        <v>A679078</v>
      </c>
      <c r="AH1113" t="str">
        <f>IFERROR(VLOOKUP(AG1113,[1]AKT!$E$4:$G$350,3,FALSE),"")</f>
        <v>0942</v>
      </c>
    </row>
    <row r="1114" spans="31:34">
      <c r="AE1114" t="s">
        <v>2556</v>
      </c>
      <c r="AF1114" t="s">
        <v>2557</v>
      </c>
      <c r="AG1114" t="str">
        <f t="shared" si="78"/>
        <v>A679078</v>
      </c>
      <c r="AH1114" t="str">
        <f>IFERROR(VLOOKUP(AG1114,[1]AKT!$E$4:$G$350,3,FALSE),"")</f>
        <v>0942</v>
      </c>
    </row>
    <row r="1115" spans="31:34">
      <c r="AE1115" t="s">
        <v>2558</v>
      </c>
      <c r="AF1115" t="s">
        <v>2559</v>
      </c>
      <c r="AG1115" t="str">
        <f t="shared" si="78"/>
        <v>A679078</v>
      </c>
      <c r="AH1115" t="str">
        <f>IFERROR(VLOOKUP(AG1115,[1]AKT!$E$4:$G$350,3,FALSE),"")</f>
        <v>0942</v>
      </c>
    </row>
    <row r="1116" spans="31:34">
      <c r="AE1116" t="s">
        <v>2560</v>
      </c>
      <c r="AF1116" t="s">
        <v>2561</v>
      </c>
      <c r="AG1116" t="str">
        <f t="shared" si="78"/>
        <v>A679078</v>
      </c>
      <c r="AH1116" t="str">
        <f>IFERROR(VLOOKUP(AG1116,[1]AKT!$E$4:$G$350,3,FALSE),"")</f>
        <v>0942</v>
      </c>
    </row>
    <row r="1117" spans="31:34">
      <c r="AE1117" t="s">
        <v>2562</v>
      </c>
      <c r="AF1117" t="s">
        <v>2563</v>
      </c>
      <c r="AG1117" t="str">
        <f t="shared" si="78"/>
        <v>A679078</v>
      </c>
      <c r="AH1117" t="str">
        <f>IFERROR(VLOOKUP(AG1117,[1]AKT!$E$4:$G$350,3,FALSE),"")</f>
        <v>0942</v>
      </c>
    </row>
    <row r="1118" spans="31:34">
      <c r="AE1118" t="s">
        <v>2564</v>
      </c>
      <c r="AF1118" t="s">
        <v>2565</v>
      </c>
      <c r="AG1118" t="str">
        <f t="shared" si="78"/>
        <v>A679078</v>
      </c>
      <c r="AH1118" t="str">
        <f>IFERROR(VLOOKUP(AG1118,[1]AKT!$E$4:$G$350,3,FALSE),"")</f>
        <v>0942</v>
      </c>
    </row>
    <row r="1119" spans="31:34">
      <c r="AE1119" t="s">
        <v>2566</v>
      </c>
      <c r="AF1119" t="s">
        <v>2567</v>
      </c>
      <c r="AG1119" t="str">
        <f t="shared" si="78"/>
        <v>A679078</v>
      </c>
      <c r="AH1119" t="str">
        <f>IFERROR(VLOOKUP(AG1119,[1]AKT!$E$4:$G$350,3,FALSE),"")</f>
        <v>0942</v>
      </c>
    </row>
    <row r="1120" spans="31:34">
      <c r="AE1120" t="s">
        <v>2568</v>
      </c>
      <c r="AF1120" t="s">
        <v>2569</v>
      </c>
      <c r="AG1120" t="str">
        <f t="shared" si="78"/>
        <v>A679078</v>
      </c>
      <c r="AH1120" t="str">
        <f>IFERROR(VLOOKUP(AG1120,[1]AKT!$E$4:$G$350,3,FALSE),"")</f>
        <v>0942</v>
      </c>
    </row>
    <row r="1121" spans="31:34">
      <c r="AE1121" t="s">
        <v>2570</v>
      </c>
      <c r="AF1121" t="s">
        <v>2571</v>
      </c>
      <c r="AG1121" t="str">
        <f t="shared" si="78"/>
        <v>A679078</v>
      </c>
      <c r="AH1121" t="str">
        <f>IFERROR(VLOOKUP(AG1121,[1]AKT!$E$4:$G$350,3,FALSE),"")</f>
        <v>0942</v>
      </c>
    </row>
    <row r="1122" spans="31:34">
      <c r="AE1122" t="s">
        <v>2572</v>
      </c>
      <c r="AF1122" t="s">
        <v>2573</v>
      </c>
      <c r="AG1122" t="str">
        <f t="shared" si="78"/>
        <v>A679078</v>
      </c>
      <c r="AH1122" t="str">
        <f>IFERROR(VLOOKUP(AG1122,[1]AKT!$E$4:$G$350,3,FALSE),"")</f>
        <v>0942</v>
      </c>
    </row>
    <row r="1123" spans="31:34">
      <c r="AE1123" t="s">
        <v>2574</v>
      </c>
      <c r="AF1123" t="s">
        <v>2575</v>
      </c>
      <c r="AG1123" t="str">
        <f t="shared" si="78"/>
        <v>A679078</v>
      </c>
      <c r="AH1123" t="str">
        <f>IFERROR(VLOOKUP(AG1123,[1]AKT!$E$4:$G$350,3,FALSE),"")</f>
        <v>0942</v>
      </c>
    </row>
    <row r="1124" spans="31:34">
      <c r="AE1124" t="s">
        <v>2576</v>
      </c>
      <c r="AF1124" t="s">
        <v>2577</v>
      </c>
      <c r="AG1124" t="str">
        <f t="shared" si="78"/>
        <v>A679078</v>
      </c>
      <c r="AH1124" t="str">
        <f>IFERROR(VLOOKUP(AG1124,[1]AKT!$E$4:$G$350,3,FALSE),"")</f>
        <v>0942</v>
      </c>
    </row>
    <row r="1125" spans="31:34">
      <c r="AE1125" t="s">
        <v>2578</v>
      </c>
      <c r="AF1125" t="s">
        <v>2579</v>
      </c>
      <c r="AG1125" t="str">
        <f t="shared" si="78"/>
        <v>A679078</v>
      </c>
      <c r="AH1125" t="str">
        <f>IFERROR(VLOOKUP(AG1125,[1]AKT!$E$4:$G$350,3,FALSE),"")</f>
        <v>0942</v>
      </c>
    </row>
    <row r="1126" spans="31:34">
      <c r="AE1126" t="s">
        <v>2580</v>
      </c>
      <c r="AF1126" t="s">
        <v>2581</v>
      </c>
      <c r="AG1126" t="str">
        <f t="shared" si="78"/>
        <v>A679078</v>
      </c>
      <c r="AH1126" t="str">
        <f>IFERROR(VLOOKUP(AG1126,[1]AKT!$E$4:$G$350,3,FALSE),"")</f>
        <v>0942</v>
      </c>
    </row>
    <row r="1127" spans="31:34">
      <c r="AE1127" t="s">
        <v>2582</v>
      </c>
      <c r="AF1127" t="s">
        <v>2583</v>
      </c>
      <c r="AG1127" t="str">
        <f t="shared" si="78"/>
        <v>A679078</v>
      </c>
      <c r="AH1127" t="str">
        <f>IFERROR(VLOOKUP(AG1127,[1]AKT!$E$4:$G$350,3,FALSE),"")</f>
        <v>0942</v>
      </c>
    </row>
    <row r="1128" spans="31:34">
      <c r="AE1128" t="s">
        <v>2584</v>
      </c>
      <c r="AF1128" t="s">
        <v>2585</v>
      </c>
      <c r="AG1128" t="str">
        <f t="shared" si="78"/>
        <v>A679078</v>
      </c>
      <c r="AH1128" t="str">
        <f>IFERROR(VLOOKUP(AG1128,[1]AKT!$E$4:$G$350,3,FALSE),"")</f>
        <v>0942</v>
      </c>
    </row>
    <row r="1129" spans="31:34">
      <c r="AE1129" t="s">
        <v>2586</v>
      </c>
      <c r="AF1129" t="s">
        <v>2587</v>
      </c>
      <c r="AG1129" t="str">
        <f t="shared" si="78"/>
        <v>A679078</v>
      </c>
      <c r="AH1129" t="str">
        <f>IFERROR(VLOOKUP(AG1129,[1]AKT!$E$4:$G$350,3,FALSE),"")</f>
        <v>0942</v>
      </c>
    </row>
    <row r="1130" spans="31:34">
      <c r="AE1130" t="s">
        <v>2588</v>
      </c>
      <c r="AF1130" t="s">
        <v>2589</v>
      </c>
      <c r="AG1130" t="str">
        <f t="shared" si="78"/>
        <v>A679078</v>
      </c>
      <c r="AH1130" t="str">
        <f>IFERROR(VLOOKUP(AG1130,[1]AKT!$E$4:$G$350,3,FALSE),"")</f>
        <v>0942</v>
      </c>
    </row>
    <row r="1131" spans="31:34">
      <c r="AE1131" t="s">
        <v>2590</v>
      </c>
      <c r="AF1131" t="s">
        <v>2591</v>
      </c>
      <c r="AG1131" t="str">
        <f t="shared" si="78"/>
        <v>A679078</v>
      </c>
      <c r="AH1131" t="str">
        <f>IFERROR(VLOOKUP(AG1131,[1]AKT!$E$4:$G$350,3,FALSE),"")</f>
        <v>0942</v>
      </c>
    </row>
    <row r="1132" spans="31:34">
      <c r="AE1132" t="s">
        <v>2592</v>
      </c>
      <c r="AF1132" t="s">
        <v>2591</v>
      </c>
      <c r="AG1132" t="str">
        <f t="shared" si="78"/>
        <v>A679078</v>
      </c>
      <c r="AH1132" t="str">
        <f>IFERROR(VLOOKUP(AG1132,[1]AKT!$E$4:$G$350,3,FALSE),"")</f>
        <v>0942</v>
      </c>
    </row>
    <row r="1133" spans="31:34">
      <c r="AE1133" t="s">
        <v>2593</v>
      </c>
      <c r="AF1133" t="s">
        <v>2594</v>
      </c>
      <c r="AG1133" t="str">
        <f t="shared" si="78"/>
        <v>A679078</v>
      </c>
      <c r="AH1133" t="str">
        <f>IFERROR(VLOOKUP(AG1133,[1]AKT!$E$4:$G$350,3,FALSE),"")</f>
        <v>0942</v>
      </c>
    </row>
    <row r="1134" spans="31:34">
      <c r="AE1134" t="s">
        <v>2595</v>
      </c>
      <c r="AF1134" t="s">
        <v>2596</v>
      </c>
      <c r="AG1134" t="str">
        <f t="shared" si="78"/>
        <v>A679078</v>
      </c>
      <c r="AH1134" t="str">
        <f>IFERROR(VLOOKUP(AG1134,[1]AKT!$E$4:$G$350,3,FALSE),"")</f>
        <v>0942</v>
      </c>
    </row>
    <row r="1135" spans="31:34">
      <c r="AE1135" t="s">
        <v>2597</v>
      </c>
      <c r="AF1135" t="s">
        <v>2598</v>
      </c>
      <c r="AG1135" t="str">
        <f t="shared" si="78"/>
        <v>A679078</v>
      </c>
      <c r="AH1135" t="str">
        <f>IFERROR(VLOOKUP(AG1135,[1]AKT!$E$4:$G$350,3,FALSE),"")</f>
        <v>0942</v>
      </c>
    </row>
    <row r="1136" spans="31:34">
      <c r="AE1136" t="s">
        <v>2599</v>
      </c>
      <c r="AF1136" t="s">
        <v>2600</v>
      </c>
      <c r="AG1136" t="str">
        <f t="shared" si="78"/>
        <v>A679078</v>
      </c>
      <c r="AH1136" t="str">
        <f>IFERROR(VLOOKUP(AG1136,[1]AKT!$E$4:$G$350,3,FALSE),"")</f>
        <v>0942</v>
      </c>
    </row>
    <row r="1137" spans="31:34">
      <c r="AE1137" t="s">
        <v>2601</v>
      </c>
      <c r="AF1137" t="s">
        <v>2602</v>
      </c>
      <c r="AG1137" t="str">
        <f t="shared" si="78"/>
        <v>A679078</v>
      </c>
      <c r="AH1137" t="str">
        <f>IFERROR(VLOOKUP(AG1137,[1]AKT!$E$4:$G$350,3,FALSE),"")</f>
        <v>0942</v>
      </c>
    </row>
    <row r="1138" spans="31:34">
      <c r="AE1138" t="s">
        <v>2603</v>
      </c>
      <c r="AF1138" t="s">
        <v>2604</v>
      </c>
      <c r="AG1138" t="str">
        <f t="shared" si="78"/>
        <v>A679078</v>
      </c>
      <c r="AH1138" t="str">
        <f>IFERROR(VLOOKUP(AG1138,[1]AKT!$E$4:$G$350,3,FALSE),"")</f>
        <v>0942</v>
      </c>
    </row>
    <row r="1139" spans="31:34">
      <c r="AE1139" t="s">
        <v>2605</v>
      </c>
      <c r="AF1139" t="s">
        <v>2606</v>
      </c>
      <c r="AG1139" t="str">
        <f t="shared" si="78"/>
        <v>A679078</v>
      </c>
      <c r="AH1139" t="str">
        <f>IFERROR(VLOOKUP(AG1139,[1]AKT!$E$4:$G$350,3,FALSE),"")</f>
        <v>0942</v>
      </c>
    </row>
    <row r="1140" spans="31:34">
      <c r="AE1140" t="s">
        <v>2607</v>
      </c>
      <c r="AF1140" t="s">
        <v>2608</v>
      </c>
      <c r="AG1140" t="str">
        <f t="shared" si="78"/>
        <v>A679078</v>
      </c>
      <c r="AH1140" t="str">
        <f>IFERROR(VLOOKUP(AG1140,[1]AKT!$E$4:$G$350,3,FALSE),"")</f>
        <v>0942</v>
      </c>
    </row>
    <row r="1141" spans="31:34">
      <c r="AE1141" t="s">
        <v>2609</v>
      </c>
      <c r="AF1141" t="s">
        <v>2610</v>
      </c>
      <c r="AG1141" t="str">
        <f t="shared" si="78"/>
        <v>A679078</v>
      </c>
      <c r="AH1141" t="str">
        <f>IFERROR(VLOOKUP(AG1141,[1]AKT!$E$4:$G$350,3,FALSE),"")</f>
        <v>0942</v>
      </c>
    </row>
    <row r="1142" spans="31:34">
      <c r="AE1142" t="s">
        <v>2611</v>
      </c>
      <c r="AF1142" t="s">
        <v>2612</v>
      </c>
      <c r="AG1142" t="str">
        <f t="shared" si="78"/>
        <v>A679078</v>
      </c>
      <c r="AH1142" t="str">
        <f>IFERROR(VLOOKUP(AG1142,[1]AKT!$E$4:$G$350,3,FALSE),"")</f>
        <v>0942</v>
      </c>
    </row>
    <row r="1143" spans="31:34">
      <c r="AE1143" t="s">
        <v>2613</v>
      </c>
      <c r="AF1143" t="s">
        <v>2614</v>
      </c>
      <c r="AG1143" t="str">
        <f t="shared" si="78"/>
        <v>A679078</v>
      </c>
      <c r="AH1143" t="str">
        <f>IFERROR(VLOOKUP(AG1143,[1]AKT!$E$4:$G$350,3,FALSE),"")</f>
        <v>0942</v>
      </c>
    </row>
    <row r="1144" spans="31:34">
      <c r="AE1144" t="s">
        <v>2615</v>
      </c>
      <c r="AF1144" t="s">
        <v>2616</v>
      </c>
      <c r="AG1144" t="str">
        <f t="shared" si="78"/>
        <v>A679078</v>
      </c>
      <c r="AH1144" t="str">
        <f>IFERROR(VLOOKUP(AG1144,[1]AKT!$E$4:$G$350,3,FALSE),"")</f>
        <v>0942</v>
      </c>
    </row>
    <row r="1145" spans="31:34">
      <c r="AE1145" t="s">
        <v>2617</v>
      </c>
      <c r="AF1145" t="s">
        <v>2618</v>
      </c>
      <c r="AG1145" t="str">
        <f t="shared" si="78"/>
        <v>A679078</v>
      </c>
      <c r="AH1145" t="str">
        <f>IFERROR(VLOOKUP(AG1145,[1]AKT!$E$4:$G$350,3,FALSE),"")</f>
        <v>0942</v>
      </c>
    </row>
    <row r="1146" spans="31:34">
      <c r="AE1146" t="s">
        <v>2619</v>
      </c>
      <c r="AF1146" t="s">
        <v>2620</v>
      </c>
      <c r="AG1146" t="str">
        <f t="shared" si="78"/>
        <v>A679078</v>
      </c>
      <c r="AH1146" t="str">
        <f>IFERROR(VLOOKUP(AG1146,[1]AKT!$E$4:$G$350,3,FALSE),"")</f>
        <v>0942</v>
      </c>
    </row>
    <row r="1147" spans="31:34">
      <c r="AE1147" t="s">
        <v>2621</v>
      </c>
      <c r="AF1147" t="s">
        <v>2622</v>
      </c>
      <c r="AG1147" t="str">
        <f t="shared" si="78"/>
        <v>A679078</v>
      </c>
      <c r="AH1147" t="str">
        <f>IFERROR(VLOOKUP(AG1147,[1]AKT!$E$4:$G$350,3,FALSE),"")</f>
        <v>0942</v>
      </c>
    </row>
    <row r="1148" spans="31:34">
      <c r="AE1148" t="s">
        <v>2623</v>
      </c>
      <c r="AF1148" t="s">
        <v>2624</v>
      </c>
      <c r="AG1148" t="str">
        <f t="shared" si="78"/>
        <v>A679078</v>
      </c>
      <c r="AH1148" t="str">
        <f>IFERROR(VLOOKUP(AG1148,[1]AKT!$E$4:$G$350,3,FALSE),"")</f>
        <v>0942</v>
      </c>
    </row>
    <row r="1149" spans="31:34">
      <c r="AE1149" t="s">
        <v>2625</v>
      </c>
      <c r="AF1149" t="s">
        <v>2626</v>
      </c>
      <c r="AG1149" t="str">
        <f t="shared" si="78"/>
        <v>A679078</v>
      </c>
      <c r="AH1149" t="str">
        <f>IFERROR(VLOOKUP(AG1149,[1]AKT!$E$4:$G$350,3,FALSE),"")</f>
        <v>0942</v>
      </c>
    </row>
    <row r="1150" spans="31:34">
      <c r="AE1150" t="s">
        <v>2627</v>
      </c>
      <c r="AF1150" t="s">
        <v>2628</v>
      </c>
      <c r="AG1150" t="str">
        <f t="shared" si="78"/>
        <v>A679078</v>
      </c>
      <c r="AH1150" t="str">
        <f>IFERROR(VLOOKUP(AG1150,[1]AKT!$E$4:$G$350,3,FALSE),"")</f>
        <v>0942</v>
      </c>
    </row>
    <row r="1151" spans="31:34">
      <c r="AE1151" t="s">
        <v>2629</v>
      </c>
      <c r="AF1151" t="s">
        <v>2630</v>
      </c>
      <c r="AG1151" t="str">
        <f t="shared" si="78"/>
        <v>A679078</v>
      </c>
      <c r="AH1151" t="str">
        <f>IFERROR(VLOOKUP(AG1151,[1]AKT!$E$4:$G$350,3,FALSE),"")</f>
        <v>0942</v>
      </c>
    </row>
    <row r="1152" spans="31:34">
      <c r="AE1152" t="s">
        <v>2631</v>
      </c>
      <c r="AF1152" t="s">
        <v>2632</v>
      </c>
      <c r="AG1152" t="str">
        <f t="shared" si="78"/>
        <v>A679078</v>
      </c>
      <c r="AH1152" t="str">
        <f>IFERROR(VLOOKUP(AG1152,[1]AKT!$E$4:$G$350,3,FALSE),"")</f>
        <v>0942</v>
      </c>
    </row>
    <row r="1153" spans="31:34">
      <c r="AE1153" t="s">
        <v>2633</v>
      </c>
      <c r="AF1153" t="s">
        <v>2634</v>
      </c>
      <c r="AG1153" t="str">
        <f t="shared" si="78"/>
        <v>A679078</v>
      </c>
      <c r="AH1153" t="str">
        <f>IFERROR(VLOOKUP(AG1153,[1]AKT!$E$4:$G$350,3,FALSE),"")</f>
        <v>0942</v>
      </c>
    </row>
    <row r="1154" spans="31:34">
      <c r="AE1154" t="s">
        <v>2635</v>
      </c>
      <c r="AF1154" t="s">
        <v>2636</v>
      </c>
      <c r="AG1154" t="str">
        <f t="shared" si="78"/>
        <v>A679078</v>
      </c>
      <c r="AH1154" t="str">
        <f>IFERROR(VLOOKUP(AG1154,[1]AKT!$E$4:$G$350,3,FALSE),"")</f>
        <v>0942</v>
      </c>
    </row>
    <row r="1155" spans="31:34">
      <c r="AE1155" t="s">
        <v>2637</v>
      </c>
      <c r="AF1155" t="s">
        <v>2638</v>
      </c>
      <c r="AG1155" t="str">
        <f t="shared" si="78"/>
        <v>A679078</v>
      </c>
      <c r="AH1155" t="str">
        <f>IFERROR(VLOOKUP(AG1155,[1]AKT!$E$4:$G$350,3,FALSE),"")</f>
        <v>0942</v>
      </c>
    </row>
    <row r="1156" spans="31:34">
      <c r="AE1156" t="s">
        <v>2639</v>
      </c>
      <c r="AF1156" t="s">
        <v>2640</v>
      </c>
      <c r="AG1156" t="str">
        <f t="shared" si="78"/>
        <v>A679078</v>
      </c>
      <c r="AH1156" t="str">
        <f>IFERROR(VLOOKUP(AG1156,[1]AKT!$E$4:$G$350,3,FALSE),"")</f>
        <v>0942</v>
      </c>
    </row>
    <row r="1157" spans="31:34">
      <c r="AE1157" t="s">
        <v>2641</v>
      </c>
      <c r="AF1157" t="s">
        <v>2642</v>
      </c>
      <c r="AG1157" t="str">
        <f t="shared" si="78"/>
        <v>A679078</v>
      </c>
      <c r="AH1157" t="str">
        <f>IFERROR(VLOOKUP(AG1157,[1]AKT!$E$4:$G$350,3,FALSE),"")</f>
        <v>0942</v>
      </c>
    </row>
    <row r="1158" spans="31:34">
      <c r="AE1158" t="s">
        <v>2643</v>
      </c>
      <c r="AF1158" t="s">
        <v>2644</v>
      </c>
      <c r="AG1158" t="str">
        <f t="shared" si="78"/>
        <v>A679078</v>
      </c>
      <c r="AH1158" t="str">
        <f>IFERROR(VLOOKUP(AG1158,[1]AKT!$E$4:$G$350,3,FALSE),"")</f>
        <v>0942</v>
      </c>
    </row>
    <row r="1159" spans="31:34">
      <c r="AE1159" t="s">
        <v>2645</v>
      </c>
      <c r="AF1159" t="s">
        <v>2646</v>
      </c>
      <c r="AG1159" t="str">
        <f t="shared" si="78"/>
        <v>A679078</v>
      </c>
      <c r="AH1159" t="str">
        <f>IFERROR(VLOOKUP(AG1159,[1]AKT!$E$4:$G$350,3,FALSE),"")</f>
        <v>0942</v>
      </c>
    </row>
    <row r="1160" spans="31:34">
      <c r="AE1160" t="s">
        <v>2647</v>
      </c>
      <c r="AF1160" t="s">
        <v>2648</v>
      </c>
      <c r="AG1160" t="str">
        <f t="shared" si="78"/>
        <v>A679078</v>
      </c>
      <c r="AH1160" t="str">
        <f>IFERROR(VLOOKUP(AG1160,[1]AKT!$E$4:$G$350,3,FALSE),"")</f>
        <v>0942</v>
      </c>
    </row>
    <row r="1161" spans="31:34">
      <c r="AE1161" t="s">
        <v>2649</v>
      </c>
      <c r="AF1161" t="s">
        <v>2650</v>
      </c>
      <c r="AG1161" t="str">
        <f t="shared" ref="AG1161:AG1224" si="79">LEFT(AE1161,7)</f>
        <v>A679078</v>
      </c>
      <c r="AH1161" t="str">
        <f>IFERROR(VLOOKUP(AG1161,[1]AKT!$E$4:$G$350,3,FALSE),"")</f>
        <v>0942</v>
      </c>
    </row>
    <row r="1162" spans="31:34">
      <c r="AE1162" t="s">
        <v>2651</v>
      </c>
      <c r="AF1162" t="s">
        <v>2652</v>
      </c>
      <c r="AG1162" t="str">
        <f t="shared" si="79"/>
        <v>A679078</v>
      </c>
      <c r="AH1162" t="str">
        <f>IFERROR(VLOOKUP(AG1162,[1]AKT!$E$4:$G$350,3,FALSE),"")</f>
        <v>0942</v>
      </c>
    </row>
    <row r="1163" spans="31:34">
      <c r="AE1163" t="s">
        <v>2653</v>
      </c>
      <c r="AF1163" t="s">
        <v>2654</v>
      </c>
      <c r="AG1163" t="str">
        <f t="shared" si="79"/>
        <v>A679078</v>
      </c>
      <c r="AH1163" t="str">
        <f>IFERROR(VLOOKUP(AG1163,[1]AKT!$E$4:$G$350,3,FALSE),"")</f>
        <v>0942</v>
      </c>
    </row>
    <row r="1164" spans="31:34">
      <c r="AE1164" t="s">
        <v>2655</v>
      </c>
      <c r="AF1164" t="s">
        <v>2656</v>
      </c>
      <c r="AG1164" t="str">
        <f t="shared" si="79"/>
        <v>A679078</v>
      </c>
      <c r="AH1164" t="str">
        <f>IFERROR(VLOOKUP(AG1164,[1]AKT!$E$4:$G$350,3,FALSE),"")</f>
        <v>0942</v>
      </c>
    </row>
    <row r="1165" spans="31:34">
      <c r="AE1165" t="s">
        <v>2657</v>
      </c>
      <c r="AF1165" t="s">
        <v>2658</v>
      </c>
      <c r="AG1165" t="str">
        <f t="shared" si="79"/>
        <v>A679078</v>
      </c>
      <c r="AH1165" t="str">
        <f>IFERROR(VLOOKUP(AG1165,[1]AKT!$E$4:$G$350,3,FALSE),"")</f>
        <v>0942</v>
      </c>
    </row>
    <row r="1166" spans="31:34">
      <c r="AE1166" t="s">
        <v>2659</v>
      </c>
      <c r="AF1166" t="s">
        <v>2660</v>
      </c>
      <c r="AG1166" t="str">
        <f t="shared" si="79"/>
        <v>A679078</v>
      </c>
      <c r="AH1166" t="str">
        <f>IFERROR(VLOOKUP(AG1166,[1]AKT!$E$4:$G$350,3,FALSE),"")</f>
        <v>0942</v>
      </c>
    </row>
    <row r="1167" spans="31:34">
      <c r="AE1167" t="s">
        <v>2661</v>
      </c>
      <c r="AF1167" t="s">
        <v>2662</v>
      </c>
      <c r="AG1167" t="str">
        <f t="shared" si="79"/>
        <v>A679078</v>
      </c>
      <c r="AH1167" t="str">
        <f>IFERROR(VLOOKUP(AG1167,[1]AKT!$E$4:$G$350,3,FALSE),"")</f>
        <v>0942</v>
      </c>
    </row>
    <row r="1168" spans="31:34">
      <c r="AE1168" t="s">
        <v>2663</v>
      </c>
      <c r="AF1168" t="s">
        <v>2664</v>
      </c>
      <c r="AG1168" t="str">
        <f t="shared" si="79"/>
        <v>A679078</v>
      </c>
      <c r="AH1168" t="str">
        <f>IFERROR(VLOOKUP(AG1168,[1]AKT!$E$4:$G$350,3,FALSE),"")</f>
        <v>0942</v>
      </c>
    </row>
    <row r="1169" spans="31:34">
      <c r="AE1169" t="s">
        <v>2665</v>
      </c>
      <c r="AF1169" t="s">
        <v>2666</v>
      </c>
      <c r="AG1169" t="str">
        <f t="shared" si="79"/>
        <v>A679078</v>
      </c>
      <c r="AH1169" t="str">
        <f>IFERROR(VLOOKUP(AG1169,[1]AKT!$E$4:$G$350,3,FALSE),"")</f>
        <v>0942</v>
      </c>
    </row>
    <row r="1170" spans="31:34">
      <c r="AE1170" t="s">
        <v>2667</v>
      </c>
      <c r="AF1170" t="s">
        <v>2668</v>
      </c>
      <c r="AG1170" t="str">
        <f t="shared" si="79"/>
        <v>A679078</v>
      </c>
      <c r="AH1170" t="str">
        <f>IFERROR(VLOOKUP(AG1170,[1]AKT!$E$4:$G$350,3,FALSE),"")</f>
        <v>0942</v>
      </c>
    </row>
    <row r="1171" spans="31:34">
      <c r="AE1171" t="s">
        <v>2669</v>
      </c>
      <c r="AF1171" t="s">
        <v>2670</v>
      </c>
      <c r="AG1171" t="str">
        <f t="shared" si="79"/>
        <v>A679078</v>
      </c>
      <c r="AH1171" t="str">
        <f>IFERROR(VLOOKUP(AG1171,[1]AKT!$E$4:$G$350,3,FALSE),"")</f>
        <v>0942</v>
      </c>
    </row>
    <row r="1172" spans="31:34">
      <c r="AE1172" t="s">
        <v>2671</v>
      </c>
      <c r="AF1172" t="s">
        <v>2672</v>
      </c>
      <c r="AG1172" t="str">
        <f t="shared" si="79"/>
        <v>A679078</v>
      </c>
      <c r="AH1172" t="str">
        <f>IFERROR(VLOOKUP(AG1172,[1]AKT!$E$4:$G$350,3,FALSE),"")</f>
        <v>0942</v>
      </c>
    </row>
    <row r="1173" spans="31:34">
      <c r="AE1173" t="s">
        <v>2673</v>
      </c>
      <c r="AF1173" t="s">
        <v>2674</v>
      </c>
      <c r="AG1173" t="str">
        <f t="shared" si="79"/>
        <v>A679078</v>
      </c>
      <c r="AH1173" t="str">
        <f>IFERROR(VLOOKUP(AG1173,[1]AKT!$E$4:$G$350,3,FALSE),"")</f>
        <v>0942</v>
      </c>
    </row>
    <row r="1174" spans="31:34">
      <c r="AE1174" t="s">
        <v>2675</v>
      </c>
      <c r="AF1174" t="s">
        <v>2676</v>
      </c>
      <c r="AG1174" t="str">
        <f t="shared" si="79"/>
        <v>A679078</v>
      </c>
      <c r="AH1174" t="str">
        <f>IFERROR(VLOOKUP(AG1174,[1]AKT!$E$4:$G$350,3,FALSE),"")</f>
        <v>0942</v>
      </c>
    </row>
    <row r="1175" spans="31:34">
      <c r="AE1175" t="s">
        <v>2677</v>
      </c>
      <c r="AF1175" t="s">
        <v>2678</v>
      </c>
      <c r="AG1175" t="str">
        <f t="shared" si="79"/>
        <v>A679078</v>
      </c>
      <c r="AH1175" t="str">
        <f>IFERROR(VLOOKUP(AG1175,[1]AKT!$E$4:$G$350,3,FALSE),"")</f>
        <v>0942</v>
      </c>
    </row>
    <row r="1176" spans="31:34">
      <c r="AE1176" t="s">
        <v>2679</v>
      </c>
      <c r="AF1176" t="s">
        <v>2680</v>
      </c>
      <c r="AG1176" t="str">
        <f t="shared" si="79"/>
        <v>A679078</v>
      </c>
      <c r="AH1176" t="str">
        <f>IFERROR(VLOOKUP(AG1176,[1]AKT!$E$4:$G$350,3,FALSE),"")</f>
        <v>0942</v>
      </c>
    </row>
    <row r="1177" spans="31:34">
      <c r="AE1177" t="s">
        <v>2681</v>
      </c>
      <c r="AF1177" t="s">
        <v>2682</v>
      </c>
      <c r="AG1177" t="str">
        <f t="shared" si="79"/>
        <v>A679078</v>
      </c>
      <c r="AH1177" t="str">
        <f>IFERROR(VLOOKUP(AG1177,[1]AKT!$E$4:$G$350,3,FALSE),"")</f>
        <v>0942</v>
      </c>
    </row>
    <row r="1178" spans="31:34">
      <c r="AE1178" t="s">
        <v>2683</v>
      </c>
      <c r="AF1178" t="s">
        <v>2684</v>
      </c>
      <c r="AG1178" t="str">
        <f t="shared" si="79"/>
        <v>A679078</v>
      </c>
      <c r="AH1178" t="str">
        <f>IFERROR(VLOOKUP(AG1178,[1]AKT!$E$4:$G$350,3,FALSE),"")</f>
        <v>0942</v>
      </c>
    </row>
    <row r="1179" spans="31:34">
      <c r="AE1179" t="s">
        <v>2685</v>
      </c>
      <c r="AF1179" t="s">
        <v>2686</v>
      </c>
      <c r="AG1179" t="str">
        <f t="shared" si="79"/>
        <v>A679078</v>
      </c>
      <c r="AH1179" t="str">
        <f>IFERROR(VLOOKUP(AG1179,[1]AKT!$E$4:$G$350,3,FALSE),"")</f>
        <v>0942</v>
      </c>
    </row>
    <row r="1180" spans="31:34">
      <c r="AE1180" t="s">
        <v>2687</v>
      </c>
      <c r="AF1180" t="s">
        <v>2688</v>
      </c>
      <c r="AG1180" t="str">
        <f t="shared" si="79"/>
        <v>A679078</v>
      </c>
      <c r="AH1180" t="str">
        <f>IFERROR(VLOOKUP(AG1180,[1]AKT!$E$4:$G$350,3,FALSE),"")</f>
        <v>0942</v>
      </c>
    </row>
    <row r="1181" spans="31:34">
      <c r="AE1181" t="s">
        <v>2689</v>
      </c>
      <c r="AF1181" t="s">
        <v>2690</v>
      </c>
      <c r="AG1181" t="str">
        <f t="shared" si="79"/>
        <v>A679078</v>
      </c>
      <c r="AH1181" t="str">
        <f>IFERROR(VLOOKUP(AG1181,[1]AKT!$E$4:$G$350,3,FALSE),"")</f>
        <v>0942</v>
      </c>
    </row>
    <row r="1182" spans="31:34">
      <c r="AE1182" t="s">
        <v>2691</v>
      </c>
      <c r="AF1182" t="s">
        <v>2692</v>
      </c>
      <c r="AG1182" t="str">
        <f t="shared" si="79"/>
        <v>A679078</v>
      </c>
      <c r="AH1182" t="str">
        <f>IFERROR(VLOOKUP(AG1182,[1]AKT!$E$4:$G$350,3,FALSE),"")</f>
        <v>0942</v>
      </c>
    </row>
    <row r="1183" spans="31:34">
      <c r="AE1183" t="s">
        <v>2693</v>
      </c>
      <c r="AF1183" t="s">
        <v>2694</v>
      </c>
      <c r="AG1183" t="str">
        <f t="shared" si="79"/>
        <v>A679078</v>
      </c>
      <c r="AH1183" t="str">
        <f>IFERROR(VLOOKUP(AG1183,[1]AKT!$E$4:$G$350,3,FALSE),"")</f>
        <v>0942</v>
      </c>
    </row>
    <row r="1184" spans="31:34">
      <c r="AE1184" t="s">
        <v>2695</v>
      </c>
      <c r="AF1184" t="s">
        <v>2696</v>
      </c>
      <c r="AG1184" t="str">
        <f t="shared" si="79"/>
        <v>A679078</v>
      </c>
      <c r="AH1184" t="str">
        <f>IFERROR(VLOOKUP(AG1184,[1]AKT!$E$4:$G$350,3,FALSE),"")</f>
        <v>0942</v>
      </c>
    </row>
    <row r="1185" spans="31:34">
      <c r="AE1185" t="s">
        <v>2697</v>
      </c>
      <c r="AF1185" t="s">
        <v>2698</v>
      </c>
      <c r="AG1185" t="str">
        <f t="shared" si="79"/>
        <v>A679078</v>
      </c>
      <c r="AH1185" t="str">
        <f>IFERROR(VLOOKUP(AG1185,[1]AKT!$E$4:$G$350,3,FALSE),"")</f>
        <v>0942</v>
      </c>
    </row>
    <row r="1186" spans="31:34">
      <c r="AE1186" t="s">
        <v>2699</v>
      </c>
      <c r="AF1186" t="s">
        <v>2700</v>
      </c>
      <c r="AG1186" t="str">
        <f t="shared" si="79"/>
        <v>A679078</v>
      </c>
      <c r="AH1186" t="str">
        <f>IFERROR(VLOOKUP(AG1186,[1]AKT!$E$4:$G$350,3,FALSE),"")</f>
        <v>0942</v>
      </c>
    </row>
    <row r="1187" spans="31:34">
      <c r="AE1187" t="s">
        <v>2701</v>
      </c>
      <c r="AF1187" t="s">
        <v>2700</v>
      </c>
      <c r="AG1187" t="str">
        <f t="shared" si="79"/>
        <v>A679078</v>
      </c>
      <c r="AH1187" t="str">
        <f>IFERROR(VLOOKUP(AG1187,[1]AKT!$E$4:$G$350,3,FALSE),"")</f>
        <v>0942</v>
      </c>
    </row>
    <row r="1188" spans="31:34">
      <c r="AE1188" t="s">
        <v>2702</v>
      </c>
      <c r="AF1188" t="s">
        <v>2703</v>
      </c>
      <c r="AG1188" t="str">
        <f t="shared" si="79"/>
        <v>A679078</v>
      </c>
      <c r="AH1188" t="str">
        <f>IFERROR(VLOOKUP(AG1188,[1]AKT!$E$4:$G$350,3,FALSE),"")</f>
        <v>0942</v>
      </c>
    </row>
    <row r="1189" spans="31:34">
      <c r="AE1189" t="s">
        <v>2704</v>
      </c>
      <c r="AF1189" t="s">
        <v>1555</v>
      </c>
      <c r="AG1189" t="str">
        <f t="shared" si="79"/>
        <v>A679078</v>
      </c>
      <c r="AH1189" t="str">
        <f>IFERROR(VLOOKUP(AG1189,[1]AKT!$E$4:$G$350,3,FALSE),"")</f>
        <v>0942</v>
      </c>
    </row>
    <row r="1190" spans="31:34">
      <c r="AE1190" t="s">
        <v>2705</v>
      </c>
      <c r="AF1190" t="s">
        <v>2706</v>
      </c>
      <c r="AG1190" t="str">
        <f t="shared" si="79"/>
        <v>A679078</v>
      </c>
      <c r="AH1190" t="str">
        <f>IFERROR(VLOOKUP(AG1190,[1]AKT!$E$4:$G$350,3,FALSE),"")</f>
        <v>0942</v>
      </c>
    </row>
    <row r="1191" spans="31:34">
      <c r="AE1191" t="s">
        <v>2707</v>
      </c>
      <c r="AF1191" t="s">
        <v>2708</v>
      </c>
      <c r="AG1191" t="str">
        <f t="shared" si="79"/>
        <v>A679078</v>
      </c>
      <c r="AH1191" t="str">
        <f>IFERROR(VLOOKUP(AG1191,[1]AKT!$E$4:$G$350,3,FALSE),"")</f>
        <v>0942</v>
      </c>
    </row>
    <row r="1192" spans="31:34">
      <c r="AE1192" t="s">
        <v>2709</v>
      </c>
      <c r="AF1192" t="s">
        <v>1939</v>
      </c>
      <c r="AG1192" t="str">
        <f t="shared" si="79"/>
        <v>A679078</v>
      </c>
      <c r="AH1192" t="str">
        <f>IFERROR(VLOOKUP(AG1192,[1]AKT!$E$4:$G$350,3,FALSE),"")</f>
        <v>0942</v>
      </c>
    </row>
    <row r="1193" spans="31:34">
      <c r="AE1193" t="s">
        <v>2710</v>
      </c>
      <c r="AF1193" t="s">
        <v>2711</v>
      </c>
      <c r="AG1193" t="str">
        <f t="shared" si="79"/>
        <v>A679078</v>
      </c>
      <c r="AH1193" t="str">
        <f>IFERROR(VLOOKUP(AG1193,[1]AKT!$E$4:$G$350,3,FALSE),"")</f>
        <v>0942</v>
      </c>
    </row>
    <row r="1194" spans="31:34">
      <c r="AE1194" t="s">
        <v>2712</v>
      </c>
      <c r="AF1194" t="s">
        <v>2713</v>
      </c>
      <c r="AG1194" t="str">
        <f t="shared" si="79"/>
        <v>A679078</v>
      </c>
      <c r="AH1194" t="str">
        <f>IFERROR(VLOOKUP(AG1194,[1]AKT!$E$4:$G$350,3,FALSE),"")</f>
        <v>0942</v>
      </c>
    </row>
    <row r="1195" spans="31:34">
      <c r="AE1195" t="s">
        <v>2714</v>
      </c>
      <c r="AF1195" t="s">
        <v>2715</v>
      </c>
      <c r="AG1195" t="str">
        <f t="shared" si="79"/>
        <v>A679078</v>
      </c>
      <c r="AH1195" t="str">
        <f>IFERROR(VLOOKUP(AG1195,[1]AKT!$E$4:$G$350,3,FALSE),"")</f>
        <v>0942</v>
      </c>
    </row>
    <row r="1196" spans="31:34">
      <c r="AE1196" t="s">
        <v>2716</v>
      </c>
      <c r="AF1196" t="s">
        <v>2717</v>
      </c>
      <c r="AG1196" t="str">
        <f t="shared" si="79"/>
        <v>A679078</v>
      </c>
      <c r="AH1196" t="str">
        <f>IFERROR(VLOOKUP(AG1196,[1]AKT!$E$4:$G$350,3,FALSE),"")</f>
        <v>0942</v>
      </c>
    </row>
    <row r="1197" spans="31:34">
      <c r="AE1197" t="s">
        <v>2718</v>
      </c>
      <c r="AF1197" t="s">
        <v>2719</v>
      </c>
      <c r="AG1197" t="str">
        <f t="shared" si="79"/>
        <v>A679078</v>
      </c>
      <c r="AH1197" t="str">
        <f>IFERROR(VLOOKUP(AG1197,[1]AKT!$E$4:$G$350,3,FALSE),"")</f>
        <v>0942</v>
      </c>
    </row>
    <row r="1198" spans="31:34">
      <c r="AE1198" t="s">
        <v>2720</v>
      </c>
      <c r="AF1198" t="s">
        <v>2721</v>
      </c>
      <c r="AG1198" t="str">
        <f t="shared" si="79"/>
        <v>A679078</v>
      </c>
      <c r="AH1198" t="str">
        <f>IFERROR(VLOOKUP(AG1198,[1]AKT!$E$4:$G$350,3,FALSE),"")</f>
        <v>0942</v>
      </c>
    </row>
    <row r="1199" spans="31:34">
      <c r="AE1199" t="s">
        <v>2722</v>
      </c>
      <c r="AF1199" t="s">
        <v>2723</v>
      </c>
      <c r="AG1199" t="str">
        <f t="shared" si="79"/>
        <v>A679078</v>
      </c>
      <c r="AH1199" t="str">
        <f>IFERROR(VLOOKUP(AG1199,[1]AKT!$E$4:$G$350,3,FALSE),"")</f>
        <v>0942</v>
      </c>
    </row>
    <row r="1200" spans="31:34">
      <c r="AE1200" t="s">
        <v>2724</v>
      </c>
      <c r="AF1200" t="s">
        <v>2725</v>
      </c>
      <c r="AG1200" t="str">
        <f t="shared" si="79"/>
        <v>A679078</v>
      </c>
      <c r="AH1200" t="str">
        <f>IFERROR(VLOOKUP(AG1200,[1]AKT!$E$4:$G$350,3,FALSE),"")</f>
        <v>0942</v>
      </c>
    </row>
    <row r="1201" spans="31:34">
      <c r="AE1201" t="s">
        <v>2726</v>
      </c>
      <c r="AF1201" t="s">
        <v>2727</v>
      </c>
      <c r="AG1201" t="str">
        <f t="shared" si="79"/>
        <v>A679078</v>
      </c>
      <c r="AH1201" t="str">
        <f>IFERROR(VLOOKUP(AG1201,[1]AKT!$E$4:$G$350,3,FALSE),"")</f>
        <v>0942</v>
      </c>
    </row>
    <row r="1202" spans="31:34">
      <c r="AE1202" t="s">
        <v>2728</v>
      </c>
      <c r="AF1202" t="s">
        <v>2729</v>
      </c>
      <c r="AG1202" t="str">
        <f t="shared" si="79"/>
        <v>A679078</v>
      </c>
      <c r="AH1202" t="str">
        <f>IFERROR(VLOOKUP(AG1202,[1]AKT!$E$4:$G$350,3,FALSE),"")</f>
        <v>0942</v>
      </c>
    </row>
    <row r="1203" spans="31:34">
      <c r="AE1203" t="s">
        <v>2730</v>
      </c>
      <c r="AF1203" t="s">
        <v>2731</v>
      </c>
      <c r="AG1203" t="str">
        <f t="shared" si="79"/>
        <v>A679078</v>
      </c>
      <c r="AH1203" t="str">
        <f>IFERROR(VLOOKUP(AG1203,[1]AKT!$E$4:$G$350,3,FALSE),"")</f>
        <v>0942</v>
      </c>
    </row>
    <row r="1204" spans="31:34">
      <c r="AE1204" t="s">
        <v>2732</v>
      </c>
      <c r="AF1204" t="s">
        <v>2733</v>
      </c>
      <c r="AG1204" t="str">
        <f t="shared" si="79"/>
        <v>A679078</v>
      </c>
      <c r="AH1204" t="str">
        <f>IFERROR(VLOOKUP(AG1204,[1]AKT!$E$4:$G$350,3,FALSE),"")</f>
        <v>0942</v>
      </c>
    </row>
    <row r="1205" spans="31:34">
      <c r="AE1205" t="s">
        <v>2734</v>
      </c>
      <c r="AF1205" t="s">
        <v>2735</v>
      </c>
      <c r="AG1205" t="str">
        <f t="shared" si="79"/>
        <v>A679078</v>
      </c>
      <c r="AH1205" t="str">
        <f>IFERROR(VLOOKUP(AG1205,[1]AKT!$E$4:$G$350,3,FALSE),"")</f>
        <v>0942</v>
      </c>
    </row>
    <row r="1206" spans="31:34">
      <c r="AE1206" t="s">
        <v>2736</v>
      </c>
      <c r="AF1206" t="s">
        <v>2737</v>
      </c>
      <c r="AG1206" t="str">
        <f t="shared" si="79"/>
        <v>A679078</v>
      </c>
      <c r="AH1206" t="str">
        <f>IFERROR(VLOOKUP(AG1206,[1]AKT!$E$4:$G$350,3,FALSE),"")</f>
        <v>0942</v>
      </c>
    </row>
    <row r="1207" spans="31:34">
      <c r="AE1207" t="s">
        <v>2738</v>
      </c>
      <c r="AF1207" t="s">
        <v>2739</v>
      </c>
      <c r="AG1207" t="str">
        <f t="shared" si="79"/>
        <v>A679078</v>
      </c>
      <c r="AH1207" t="str">
        <f>IFERROR(VLOOKUP(AG1207,[1]AKT!$E$4:$G$350,3,FALSE),"")</f>
        <v>0942</v>
      </c>
    </row>
    <row r="1208" spans="31:34">
      <c r="AE1208" t="s">
        <v>2740</v>
      </c>
      <c r="AF1208" t="s">
        <v>2741</v>
      </c>
      <c r="AG1208" t="str">
        <f t="shared" si="79"/>
        <v>A679078</v>
      </c>
      <c r="AH1208" t="str">
        <f>IFERROR(VLOOKUP(AG1208,[1]AKT!$E$4:$G$350,3,FALSE),"")</f>
        <v>0942</v>
      </c>
    </row>
    <row r="1209" spans="31:34">
      <c r="AE1209" t="s">
        <v>2742</v>
      </c>
      <c r="AF1209" t="s">
        <v>2743</v>
      </c>
      <c r="AG1209" t="str">
        <f t="shared" si="79"/>
        <v>A679078</v>
      </c>
      <c r="AH1209" t="str">
        <f>IFERROR(VLOOKUP(AG1209,[1]AKT!$E$4:$G$350,3,FALSE),"")</f>
        <v>0942</v>
      </c>
    </row>
    <row r="1210" spans="31:34">
      <c r="AE1210" t="s">
        <v>2744</v>
      </c>
      <c r="AF1210" t="s">
        <v>2745</v>
      </c>
      <c r="AG1210" t="str">
        <f t="shared" si="79"/>
        <v>A679078</v>
      </c>
      <c r="AH1210" t="str">
        <f>IFERROR(VLOOKUP(AG1210,[1]AKT!$E$4:$G$350,3,FALSE),"")</f>
        <v>0942</v>
      </c>
    </row>
    <row r="1211" spans="31:34">
      <c r="AE1211" t="s">
        <v>2746</v>
      </c>
      <c r="AF1211" t="s">
        <v>2747</v>
      </c>
      <c r="AG1211" t="str">
        <f t="shared" si="79"/>
        <v>A679078</v>
      </c>
      <c r="AH1211" t="str">
        <f>IFERROR(VLOOKUP(AG1211,[1]AKT!$E$4:$G$350,3,FALSE),"")</f>
        <v>0942</v>
      </c>
    </row>
    <row r="1212" spans="31:34">
      <c r="AE1212" t="s">
        <v>2748</v>
      </c>
      <c r="AF1212" t="s">
        <v>2749</v>
      </c>
      <c r="AG1212" t="str">
        <f t="shared" si="79"/>
        <v>A679078</v>
      </c>
      <c r="AH1212" t="str">
        <f>IFERROR(VLOOKUP(AG1212,[1]AKT!$E$4:$G$350,3,FALSE),"")</f>
        <v>0942</v>
      </c>
    </row>
    <row r="1213" spans="31:34">
      <c r="AE1213" t="s">
        <v>2750</v>
      </c>
      <c r="AF1213" t="s">
        <v>2751</v>
      </c>
      <c r="AG1213" t="str">
        <f t="shared" si="79"/>
        <v>A679078</v>
      </c>
      <c r="AH1213" t="str">
        <f>IFERROR(VLOOKUP(AG1213,[1]AKT!$E$4:$G$350,3,FALSE),"")</f>
        <v>0942</v>
      </c>
    </row>
    <row r="1214" spans="31:34">
      <c r="AE1214" t="s">
        <v>2752</v>
      </c>
      <c r="AF1214" t="s">
        <v>2753</v>
      </c>
      <c r="AG1214" t="str">
        <f t="shared" si="79"/>
        <v>A679078</v>
      </c>
      <c r="AH1214" t="str">
        <f>IFERROR(VLOOKUP(AG1214,[1]AKT!$E$4:$G$350,3,FALSE),"")</f>
        <v>0942</v>
      </c>
    </row>
    <row r="1215" spans="31:34">
      <c r="AE1215" t="s">
        <v>2754</v>
      </c>
      <c r="AF1215" t="s">
        <v>2755</v>
      </c>
      <c r="AG1215" t="str">
        <f t="shared" si="79"/>
        <v>A679078</v>
      </c>
      <c r="AH1215" t="str">
        <f>IFERROR(VLOOKUP(AG1215,[1]AKT!$E$4:$G$350,3,FALSE),"")</f>
        <v>0942</v>
      </c>
    </row>
    <row r="1216" spans="31:34">
      <c r="AE1216" t="s">
        <v>2756</v>
      </c>
      <c r="AF1216" t="s">
        <v>2757</v>
      </c>
      <c r="AG1216" t="str">
        <f t="shared" si="79"/>
        <v>A679078</v>
      </c>
      <c r="AH1216" t="str">
        <f>IFERROR(VLOOKUP(AG1216,[1]AKT!$E$4:$G$350,3,FALSE),"")</f>
        <v>0942</v>
      </c>
    </row>
    <row r="1217" spans="31:34">
      <c r="AE1217" t="s">
        <v>2758</v>
      </c>
      <c r="AF1217" t="s">
        <v>2759</v>
      </c>
      <c r="AG1217" t="str">
        <f t="shared" si="79"/>
        <v>A679078</v>
      </c>
      <c r="AH1217" t="str">
        <f>IFERROR(VLOOKUP(AG1217,[1]AKT!$E$4:$G$350,3,FALSE),"")</f>
        <v>0942</v>
      </c>
    </row>
    <row r="1218" spans="31:34">
      <c r="AE1218" t="s">
        <v>2760</v>
      </c>
      <c r="AF1218" t="s">
        <v>2761</v>
      </c>
      <c r="AG1218" t="str">
        <f t="shared" si="79"/>
        <v>A679078</v>
      </c>
      <c r="AH1218" t="str">
        <f>IFERROR(VLOOKUP(AG1218,[1]AKT!$E$4:$G$350,3,FALSE),"")</f>
        <v>0942</v>
      </c>
    </row>
    <row r="1219" spans="31:34">
      <c r="AE1219" t="s">
        <v>2762</v>
      </c>
      <c r="AF1219" t="s">
        <v>2763</v>
      </c>
      <c r="AG1219" t="str">
        <f t="shared" si="79"/>
        <v>A679078</v>
      </c>
      <c r="AH1219" t="str">
        <f>IFERROR(VLOOKUP(AG1219,[1]AKT!$E$4:$G$350,3,FALSE),"")</f>
        <v>0942</v>
      </c>
    </row>
    <row r="1220" spans="31:34">
      <c r="AE1220" t="s">
        <v>2764</v>
      </c>
      <c r="AF1220" t="s">
        <v>2765</v>
      </c>
      <c r="AG1220" t="str">
        <f t="shared" si="79"/>
        <v>A679078</v>
      </c>
      <c r="AH1220" t="str">
        <f>IFERROR(VLOOKUP(AG1220,[1]AKT!$E$4:$G$350,3,FALSE),"")</f>
        <v>0942</v>
      </c>
    </row>
    <row r="1221" spans="31:34">
      <c r="AE1221" t="s">
        <v>2766</v>
      </c>
      <c r="AF1221" t="s">
        <v>2767</v>
      </c>
      <c r="AG1221" t="str">
        <f t="shared" si="79"/>
        <v>A679078</v>
      </c>
      <c r="AH1221" t="str">
        <f>IFERROR(VLOOKUP(AG1221,[1]AKT!$E$4:$G$350,3,FALSE),"")</f>
        <v>0942</v>
      </c>
    </row>
    <row r="1222" spans="31:34">
      <c r="AE1222" t="s">
        <v>2768</v>
      </c>
      <c r="AF1222" t="s">
        <v>2769</v>
      </c>
      <c r="AG1222" t="str">
        <f t="shared" si="79"/>
        <v>A679078</v>
      </c>
      <c r="AH1222" t="str">
        <f>IFERROR(VLOOKUP(AG1222,[1]AKT!$E$4:$G$350,3,FALSE),"")</f>
        <v>0942</v>
      </c>
    </row>
    <row r="1223" spans="31:34">
      <c r="AE1223" t="s">
        <v>2770</v>
      </c>
      <c r="AF1223" t="s">
        <v>2089</v>
      </c>
      <c r="AG1223" t="str">
        <f t="shared" si="79"/>
        <v>A679078</v>
      </c>
      <c r="AH1223" t="str">
        <f>IFERROR(VLOOKUP(AG1223,[1]AKT!$E$4:$G$350,3,FALSE),"")</f>
        <v>0942</v>
      </c>
    </row>
    <row r="1224" spans="31:34">
      <c r="AE1224" t="s">
        <v>2771</v>
      </c>
      <c r="AF1224" t="s">
        <v>2772</v>
      </c>
      <c r="AG1224" t="str">
        <f t="shared" si="79"/>
        <v>A679078</v>
      </c>
      <c r="AH1224" t="str">
        <f>IFERROR(VLOOKUP(AG1224,[1]AKT!$E$4:$G$350,3,FALSE),"")</f>
        <v>0942</v>
      </c>
    </row>
    <row r="1225" spans="31:34">
      <c r="AE1225" t="s">
        <v>2773</v>
      </c>
      <c r="AF1225" t="s">
        <v>2774</v>
      </c>
      <c r="AG1225" t="str">
        <f t="shared" ref="AG1225:AG1288" si="80">LEFT(AE1225,7)</f>
        <v>A679078</v>
      </c>
      <c r="AH1225" t="str">
        <f>IFERROR(VLOOKUP(AG1225,[1]AKT!$E$4:$G$350,3,FALSE),"")</f>
        <v>0942</v>
      </c>
    </row>
    <row r="1226" spans="31:34">
      <c r="AE1226" t="s">
        <v>2775</v>
      </c>
      <c r="AF1226" t="s">
        <v>2776</v>
      </c>
      <c r="AG1226" t="str">
        <f t="shared" si="80"/>
        <v>A679078</v>
      </c>
      <c r="AH1226" t="str">
        <f>IFERROR(VLOOKUP(AG1226,[1]AKT!$E$4:$G$350,3,FALSE),"")</f>
        <v>0942</v>
      </c>
    </row>
    <row r="1227" spans="31:34">
      <c r="AE1227" t="s">
        <v>2777</v>
      </c>
      <c r="AF1227" t="s">
        <v>2778</v>
      </c>
      <c r="AG1227" t="str">
        <f t="shared" si="80"/>
        <v>A679078</v>
      </c>
      <c r="AH1227" t="str">
        <f>IFERROR(VLOOKUP(AG1227,[1]AKT!$E$4:$G$350,3,FALSE),"")</f>
        <v>0942</v>
      </c>
    </row>
    <row r="1228" spans="31:34">
      <c r="AE1228" t="s">
        <v>2779</v>
      </c>
      <c r="AF1228" t="s">
        <v>2780</v>
      </c>
      <c r="AG1228" t="str">
        <f t="shared" si="80"/>
        <v>A679078</v>
      </c>
      <c r="AH1228" t="str">
        <f>IFERROR(VLOOKUP(AG1228,[1]AKT!$E$4:$G$350,3,FALSE),"")</f>
        <v>0942</v>
      </c>
    </row>
    <row r="1229" spans="31:34">
      <c r="AE1229" t="s">
        <v>2781</v>
      </c>
      <c r="AF1229" t="s">
        <v>2782</v>
      </c>
      <c r="AG1229" t="str">
        <f t="shared" si="80"/>
        <v>A679078</v>
      </c>
      <c r="AH1229" t="str">
        <f>IFERROR(VLOOKUP(AG1229,[1]AKT!$E$4:$G$350,3,FALSE),"")</f>
        <v>0942</v>
      </c>
    </row>
    <row r="1230" spans="31:34">
      <c r="AE1230" t="s">
        <v>2783</v>
      </c>
      <c r="AF1230" t="s">
        <v>2784</v>
      </c>
      <c r="AG1230" t="str">
        <f t="shared" si="80"/>
        <v>A679078</v>
      </c>
      <c r="AH1230" t="str">
        <f>IFERROR(VLOOKUP(AG1230,[1]AKT!$E$4:$G$350,3,FALSE),"")</f>
        <v>0942</v>
      </c>
    </row>
    <row r="1231" spans="31:34">
      <c r="AE1231" t="s">
        <v>2785</v>
      </c>
      <c r="AF1231" t="s">
        <v>2786</v>
      </c>
      <c r="AG1231" t="str">
        <f t="shared" si="80"/>
        <v>A679078</v>
      </c>
      <c r="AH1231" t="str">
        <f>IFERROR(VLOOKUP(AG1231,[1]AKT!$E$4:$G$350,3,FALSE),"")</f>
        <v>0942</v>
      </c>
    </row>
    <row r="1232" spans="31:34">
      <c r="AE1232" t="s">
        <v>2787</v>
      </c>
      <c r="AF1232" t="s">
        <v>2788</v>
      </c>
      <c r="AG1232" t="str">
        <f t="shared" si="80"/>
        <v>A679078</v>
      </c>
      <c r="AH1232" t="str">
        <f>IFERROR(VLOOKUP(AG1232,[1]AKT!$E$4:$G$350,3,FALSE),"")</f>
        <v>0942</v>
      </c>
    </row>
    <row r="1233" spans="31:34">
      <c r="AE1233" t="s">
        <v>2789</v>
      </c>
      <c r="AF1233" t="s">
        <v>2790</v>
      </c>
      <c r="AG1233" t="str">
        <f t="shared" si="80"/>
        <v>A679078</v>
      </c>
      <c r="AH1233" t="str">
        <f>IFERROR(VLOOKUP(AG1233,[1]AKT!$E$4:$G$350,3,FALSE),"")</f>
        <v>0942</v>
      </c>
    </row>
    <row r="1234" spans="31:34">
      <c r="AE1234" t="s">
        <v>2791</v>
      </c>
      <c r="AF1234" t="s">
        <v>2721</v>
      </c>
      <c r="AG1234" t="str">
        <f t="shared" si="80"/>
        <v>A679078</v>
      </c>
      <c r="AH1234" t="str">
        <f>IFERROR(VLOOKUP(AG1234,[1]AKT!$E$4:$G$350,3,FALSE),"")</f>
        <v>0942</v>
      </c>
    </row>
    <row r="1235" spans="31:34">
      <c r="AE1235" t="s">
        <v>2792</v>
      </c>
      <c r="AF1235" t="s">
        <v>2723</v>
      </c>
      <c r="AG1235" t="str">
        <f t="shared" si="80"/>
        <v>A679078</v>
      </c>
      <c r="AH1235" t="str">
        <f>IFERROR(VLOOKUP(AG1235,[1]AKT!$E$4:$G$350,3,FALSE),"")</f>
        <v>0942</v>
      </c>
    </row>
    <row r="1236" spans="31:34">
      <c r="AE1236" t="s">
        <v>2793</v>
      </c>
      <c r="AF1236" t="s">
        <v>2729</v>
      </c>
      <c r="AG1236" t="str">
        <f t="shared" si="80"/>
        <v>A679078</v>
      </c>
      <c r="AH1236" t="str">
        <f>IFERROR(VLOOKUP(AG1236,[1]AKT!$E$4:$G$350,3,FALSE),"")</f>
        <v>0942</v>
      </c>
    </row>
    <row r="1237" spans="31:34">
      <c r="AE1237" t="s">
        <v>2794</v>
      </c>
      <c r="AF1237" t="s">
        <v>2795</v>
      </c>
      <c r="AG1237" t="str">
        <f t="shared" si="80"/>
        <v>A679078</v>
      </c>
      <c r="AH1237" t="str">
        <f>IFERROR(VLOOKUP(AG1237,[1]AKT!$E$4:$G$350,3,FALSE),"")</f>
        <v>0942</v>
      </c>
    </row>
    <row r="1238" spans="31:34">
      <c r="AE1238" t="s">
        <v>2796</v>
      </c>
      <c r="AF1238" t="s">
        <v>2797</v>
      </c>
      <c r="AG1238" t="str">
        <f t="shared" si="80"/>
        <v>A679078</v>
      </c>
      <c r="AH1238" t="str">
        <f>IFERROR(VLOOKUP(AG1238,[1]AKT!$E$4:$G$350,3,FALSE),"")</f>
        <v>0942</v>
      </c>
    </row>
    <row r="1239" spans="31:34">
      <c r="AE1239" t="s">
        <v>2798</v>
      </c>
      <c r="AF1239" t="s">
        <v>2799</v>
      </c>
      <c r="AG1239" t="str">
        <f t="shared" si="80"/>
        <v>A679078</v>
      </c>
      <c r="AH1239" t="str">
        <f>IFERROR(VLOOKUP(AG1239,[1]AKT!$E$4:$G$350,3,FALSE),"")</f>
        <v>0942</v>
      </c>
    </row>
    <row r="1240" spans="31:34">
      <c r="AE1240" t="s">
        <v>2800</v>
      </c>
      <c r="AF1240" t="s">
        <v>2451</v>
      </c>
      <c r="AG1240" t="str">
        <f t="shared" si="80"/>
        <v>A679078</v>
      </c>
      <c r="AH1240" t="str">
        <f>IFERROR(VLOOKUP(AG1240,[1]AKT!$E$4:$G$350,3,FALSE),"")</f>
        <v>0942</v>
      </c>
    </row>
    <row r="1241" spans="31:34">
      <c r="AE1241" t="s">
        <v>2801</v>
      </c>
      <c r="AF1241" t="s">
        <v>2453</v>
      </c>
      <c r="AG1241" t="str">
        <f t="shared" si="80"/>
        <v>A679078</v>
      </c>
      <c r="AH1241" t="str">
        <f>IFERROR(VLOOKUP(AG1241,[1]AKT!$E$4:$G$350,3,FALSE),"")</f>
        <v>0942</v>
      </c>
    </row>
    <row r="1242" spans="31:34">
      <c r="AE1242" t="s">
        <v>2802</v>
      </c>
      <c r="AF1242" t="s">
        <v>2803</v>
      </c>
      <c r="AG1242" t="str">
        <f t="shared" si="80"/>
        <v>A679078</v>
      </c>
      <c r="AH1242" t="str">
        <f>IFERROR(VLOOKUP(AG1242,[1]AKT!$E$4:$G$350,3,FALSE),"")</f>
        <v>0942</v>
      </c>
    </row>
    <row r="1243" spans="31:34">
      <c r="AE1243" t="s">
        <v>2804</v>
      </c>
      <c r="AF1243" t="s">
        <v>2805</v>
      </c>
      <c r="AG1243" t="str">
        <f t="shared" si="80"/>
        <v>A679078</v>
      </c>
      <c r="AH1243" t="str">
        <f>IFERROR(VLOOKUP(AG1243,[1]AKT!$E$4:$G$350,3,FALSE),"")</f>
        <v>0942</v>
      </c>
    </row>
    <row r="1244" spans="31:34">
      <c r="AE1244" t="s">
        <v>2806</v>
      </c>
      <c r="AF1244" t="s">
        <v>2807</v>
      </c>
      <c r="AG1244" t="str">
        <f t="shared" si="80"/>
        <v>A679078</v>
      </c>
      <c r="AH1244" t="str">
        <f>IFERROR(VLOOKUP(AG1244,[1]AKT!$E$4:$G$350,3,FALSE),"")</f>
        <v>0942</v>
      </c>
    </row>
    <row r="1245" spans="31:34">
      <c r="AE1245" t="s">
        <v>2808</v>
      </c>
      <c r="AF1245" t="s">
        <v>2809</v>
      </c>
      <c r="AG1245" t="str">
        <f t="shared" si="80"/>
        <v>A679078</v>
      </c>
      <c r="AH1245" t="str">
        <f>IFERROR(VLOOKUP(AG1245,[1]AKT!$E$4:$G$350,3,FALSE),"")</f>
        <v>0942</v>
      </c>
    </row>
    <row r="1246" spans="31:34">
      <c r="AE1246" t="s">
        <v>2810</v>
      </c>
      <c r="AF1246" t="s">
        <v>2811</v>
      </c>
      <c r="AG1246" t="str">
        <f t="shared" si="80"/>
        <v>A679078</v>
      </c>
      <c r="AH1246" t="str">
        <f>IFERROR(VLOOKUP(AG1246,[1]AKT!$E$4:$G$350,3,FALSE),"")</f>
        <v>0942</v>
      </c>
    </row>
    <row r="1247" spans="31:34">
      <c r="AE1247" t="s">
        <v>2812</v>
      </c>
      <c r="AF1247" t="s">
        <v>2813</v>
      </c>
      <c r="AG1247" t="str">
        <f t="shared" si="80"/>
        <v>A679078</v>
      </c>
      <c r="AH1247" t="str">
        <f>IFERROR(VLOOKUP(AG1247,[1]AKT!$E$4:$G$350,3,FALSE),"")</f>
        <v>0942</v>
      </c>
    </row>
    <row r="1248" spans="31:34">
      <c r="AE1248" t="s">
        <v>2814</v>
      </c>
      <c r="AF1248" t="s">
        <v>2815</v>
      </c>
      <c r="AG1248" t="str">
        <f t="shared" si="80"/>
        <v>A679078</v>
      </c>
      <c r="AH1248" t="str">
        <f>IFERROR(VLOOKUP(AG1248,[1]AKT!$E$4:$G$350,3,FALSE),"")</f>
        <v>0942</v>
      </c>
    </row>
    <row r="1249" spans="31:34">
      <c r="AE1249" t="s">
        <v>2816</v>
      </c>
      <c r="AF1249" t="s">
        <v>2817</v>
      </c>
      <c r="AG1249" t="str">
        <f t="shared" si="80"/>
        <v>A679078</v>
      </c>
      <c r="AH1249" t="str">
        <f>IFERROR(VLOOKUP(AG1249,[1]AKT!$E$4:$G$350,3,FALSE),"")</f>
        <v>0942</v>
      </c>
    </row>
    <row r="1250" spans="31:34">
      <c r="AE1250" t="s">
        <v>2818</v>
      </c>
      <c r="AF1250" t="s">
        <v>2819</v>
      </c>
      <c r="AG1250" t="str">
        <f t="shared" si="80"/>
        <v>A679078</v>
      </c>
      <c r="AH1250" t="str">
        <f>IFERROR(VLOOKUP(AG1250,[1]AKT!$E$4:$G$350,3,FALSE),"")</f>
        <v>0942</v>
      </c>
    </row>
    <row r="1251" spans="31:34">
      <c r="AE1251" t="s">
        <v>2820</v>
      </c>
      <c r="AF1251" t="s">
        <v>2821</v>
      </c>
      <c r="AG1251" t="str">
        <f t="shared" si="80"/>
        <v>A679078</v>
      </c>
      <c r="AH1251" t="str">
        <f>IFERROR(VLOOKUP(AG1251,[1]AKT!$E$4:$G$350,3,FALSE),"")</f>
        <v>0942</v>
      </c>
    </row>
    <row r="1252" spans="31:34">
      <c r="AE1252" t="s">
        <v>2822</v>
      </c>
      <c r="AF1252" t="s">
        <v>2823</v>
      </c>
      <c r="AG1252" t="str">
        <f t="shared" si="80"/>
        <v>A679078</v>
      </c>
      <c r="AH1252" t="str">
        <f>IFERROR(VLOOKUP(AG1252,[1]AKT!$E$4:$G$350,3,FALSE),"")</f>
        <v>0942</v>
      </c>
    </row>
    <row r="1253" spans="31:34">
      <c r="AE1253" t="s">
        <v>2824</v>
      </c>
      <c r="AF1253" t="s">
        <v>2825</v>
      </c>
      <c r="AG1253" t="str">
        <f t="shared" si="80"/>
        <v>A679078</v>
      </c>
      <c r="AH1253" t="str">
        <f>IFERROR(VLOOKUP(AG1253,[1]AKT!$E$4:$G$350,3,FALSE),"")</f>
        <v>0942</v>
      </c>
    </row>
    <row r="1254" spans="31:34">
      <c r="AE1254" t="s">
        <v>2826</v>
      </c>
      <c r="AF1254" t="s">
        <v>2827</v>
      </c>
      <c r="AG1254" t="str">
        <f t="shared" si="80"/>
        <v>A679078</v>
      </c>
      <c r="AH1254" t="str">
        <f>IFERROR(VLOOKUP(AG1254,[1]AKT!$E$4:$G$350,3,FALSE),"")</f>
        <v>0942</v>
      </c>
    </row>
    <row r="1255" spans="31:34">
      <c r="AE1255" t="s">
        <v>2828</v>
      </c>
      <c r="AF1255" t="s">
        <v>2829</v>
      </c>
      <c r="AG1255" t="str">
        <f t="shared" si="80"/>
        <v>A679078</v>
      </c>
      <c r="AH1255" t="str">
        <f>IFERROR(VLOOKUP(AG1255,[1]AKT!$E$4:$G$350,3,FALSE),"")</f>
        <v>0942</v>
      </c>
    </row>
    <row r="1256" spans="31:34">
      <c r="AE1256" t="s">
        <v>2830</v>
      </c>
      <c r="AF1256" t="s">
        <v>2831</v>
      </c>
      <c r="AG1256" t="str">
        <f t="shared" si="80"/>
        <v>A679078</v>
      </c>
      <c r="AH1256" t="str">
        <f>IFERROR(VLOOKUP(AG1256,[1]AKT!$E$4:$G$350,3,FALSE),"")</f>
        <v>0942</v>
      </c>
    </row>
    <row r="1257" spans="31:34">
      <c r="AE1257" t="s">
        <v>2832</v>
      </c>
      <c r="AF1257" t="s">
        <v>2833</v>
      </c>
      <c r="AG1257" t="str">
        <f t="shared" si="80"/>
        <v>A679078</v>
      </c>
      <c r="AH1257" t="str">
        <f>IFERROR(VLOOKUP(AG1257,[1]AKT!$E$4:$G$350,3,FALSE),"")</f>
        <v>0942</v>
      </c>
    </row>
    <row r="1258" spans="31:34">
      <c r="AE1258" t="s">
        <v>2834</v>
      </c>
      <c r="AF1258" t="s">
        <v>2835</v>
      </c>
      <c r="AG1258" t="str">
        <f t="shared" si="80"/>
        <v>A679078</v>
      </c>
      <c r="AH1258" t="str">
        <f>IFERROR(VLOOKUP(AG1258,[1]AKT!$E$4:$G$350,3,FALSE),"")</f>
        <v>0942</v>
      </c>
    </row>
    <row r="1259" spans="31:34">
      <c r="AE1259" t="s">
        <v>2836</v>
      </c>
      <c r="AF1259" t="s">
        <v>2837</v>
      </c>
      <c r="AG1259" t="str">
        <f t="shared" si="80"/>
        <v>A679078</v>
      </c>
      <c r="AH1259" t="str">
        <f>IFERROR(VLOOKUP(AG1259,[1]AKT!$E$4:$G$350,3,FALSE),"")</f>
        <v>0942</v>
      </c>
    </row>
    <row r="1260" spans="31:34">
      <c r="AE1260" t="s">
        <v>2838</v>
      </c>
      <c r="AF1260" t="s">
        <v>2839</v>
      </c>
      <c r="AG1260" t="str">
        <f t="shared" si="80"/>
        <v>A679078</v>
      </c>
      <c r="AH1260" t="str">
        <f>IFERROR(VLOOKUP(AG1260,[1]AKT!$E$4:$G$350,3,FALSE),"")</f>
        <v>0942</v>
      </c>
    </row>
    <row r="1261" spans="31:34">
      <c r="AE1261" t="s">
        <v>2840</v>
      </c>
      <c r="AF1261" t="s">
        <v>2841</v>
      </c>
      <c r="AG1261" t="str">
        <f t="shared" si="80"/>
        <v>A679078</v>
      </c>
      <c r="AH1261" t="str">
        <f>IFERROR(VLOOKUP(AG1261,[1]AKT!$E$4:$G$350,3,FALSE),"")</f>
        <v>0942</v>
      </c>
    </row>
    <row r="1262" spans="31:34">
      <c r="AE1262" t="s">
        <v>2842</v>
      </c>
      <c r="AF1262" t="s">
        <v>2841</v>
      </c>
      <c r="AG1262" t="str">
        <f t="shared" si="80"/>
        <v>A679078</v>
      </c>
      <c r="AH1262" t="str">
        <f>IFERROR(VLOOKUP(AG1262,[1]AKT!$E$4:$G$350,3,FALSE),"")</f>
        <v>0942</v>
      </c>
    </row>
    <row r="1263" spans="31:34">
      <c r="AE1263" t="s">
        <v>2843</v>
      </c>
      <c r="AF1263" t="s">
        <v>2844</v>
      </c>
      <c r="AG1263" t="str">
        <f t="shared" si="80"/>
        <v>A679078</v>
      </c>
      <c r="AH1263" t="str">
        <f>IFERROR(VLOOKUP(AG1263,[1]AKT!$E$4:$G$350,3,FALSE),"")</f>
        <v>0942</v>
      </c>
    </row>
    <row r="1264" spans="31:34">
      <c r="AE1264" t="s">
        <v>2845</v>
      </c>
      <c r="AF1264" t="s">
        <v>2846</v>
      </c>
      <c r="AG1264" t="str">
        <f t="shared" si="80"/>
        <v>A679078</v>
      </c>
      <c r="AH1264" t="str">
        <f>IFERROR(VLOOKUP(AG1264,[1]AKT!$E$4:$G$350,3,FALSE),"")</f>
        <v>0942</v>
      </c>
    </row>
    <row r="1265" spans="31:34">
      <c r="AE1265" t="s">
        <v>2847</v>
      </c>
      <c r="AF1265" t="s">
        <v>2848</v>
      </c>
      <c r="AG1265" t="str">
        <f t="shared" si="80"/>
        <v>A679078</v>
      </c>
      <c r="AH1265" t="str">
        <f>IFERROR(VLOOKUP(AG1265,[1]AKT!$E$4:$G$350,3,FALSE),"")</f>
        <v>0942</v>
      </c>
    </row>
    <row r="1266" spans="31:34">
      <c r="AE1266" t="s">
        <v>2849</v>
      </c>
      <c r="AF1266" t="s">
        <v>2850</v>
      </c>
      <c r="AG1266" t="str">
        <f t="shared" si="80"/>
        <v>A679078</v>
      </c>
      <c r="AH1266" t="str">
        <f>IFERROR(VLOOKUP(AG1266,[1]AKT!$E$4:$G$350,3,FALSE),"")</f>
        <v>0942</v>
      </c>
    </row>
    <row r="1267" spans="31:34">
      <c r="AE1267" t="s">
        <v>2851</v>
      </c>
      <c r="AF1267" t="s">
        <v>2852</v>
      </c>
      <c r="AG1267" t="str">
        <f t="shared" si="80"/>
        <v>A679078</v>
      </c>
      <c r="AH1267" t="str">
        <f>IFERROR(VLOOKUP(AG1267,[1]AKT!$E$4:$G$350,3,FALSE),"")</f>
        <v>0942</v>
      </c>
    </row>
    <row r="1268" spans="31:34">
      <c r="AE1268" t="s">
        <v>2853</v>
      </c>
      <c r="AF1268" t="s">
        <v>2854</v>
      </c>
      <c r="AG1268" t="str">
        <f t="shared" si="80"/>
        <v>A679078</v>
      </c>
      <c r="AH1268" t="str">
        <f>IFERROR(VLOOKUP(AG1268,[1]AKT!$E$4:$G$350,3,FALSE),"")</f>
        <v>0942</v>
      </c>
    </row>
    <row r="1269" spans="31:34">
      <c r="AE1269" t="s">
        <v>2855</v>
      </c>
      <c r="AF1269" t="s">
        <v>2856</v>
      </c>
      <c r="AG1269" t="str">
        <f t="shared" si="80"/>
        <v>A679078</v>
      </c>
      <c r="AH1269" t="str">
        <f>IFERROR(VLOOKUP(AG1269,[1]AKT!$E$4:$G$350,3,FALSE),"")</f>
        <v>0942</v>
      </c>
    </row>
    <row r="1270" spans="31:34">
      <c r="AE1270" t="s">
        <v>2857</v>
      </c>
      <c r="AF1270" t="s">
        <v>2858</v>
      </c>
      <c r="AG1270" t="str">
        <f t="shared" si="80"/>
        <v>A679078</v>
      </c>
      <c r="AH1270" t="str">
        <f>IFERROR(VLOOKUP(AG1270,[1]AKT!$E$4:$G$350,3,FALSE),"")</f>
        <v>0942</v>
      </c>
    </row>
    <row r="1271" spans="31:34">
      <c r="AE1271" t="s">
        <v>2859</v>
      </c>
      <c r="AF1271" t="s">
        <v>2860</v>
      </c>
      <c r="AG1271" t="str">
        <f t="shared" si="80"/>
        <v>A679078</v>
      </c>
      <c r="AH1271" t="str">
        <f>IFERROR(VLOOKUP(AG1271,[1]AKT!$E$4:$G$350,3,FALSE),"")</f>
        <v>0942</v>
      </c>
    </row>
    <row r="1272" spans="31:34">
      <c r="AE1272" t="s">
        <v>2861</v>
      </c>
      <c r="AF1272" t="s">
        <v>2862</v>
      </c>
      <c r="AG1272" t="str">
        <f t="shared" si="80"/>
        <v>A679078</v>
      </c>
      <c r="AH1272" t="str">
        <f>IFERROR(VLOOKUP(AG1272,[1]AKT!$E$4:$G$350,3,FALSE),"")</f>
        <v>0942</v>
      </c>
    </row>
    <row r="1273" spans="31:34">
      <c r="AE1273" t="s">
        <v>2863</v>
      </c>
      <c r="AF1273" t="s">
        <v>2864</v>
      </c>
      <c r="AG1273" t="str">
        <f t="shared" si="80"/>
        <v>A679078</v>
      </c>
      <c r="AH1273" t="str">
        <f>IFERROR(VLOOKUP(AG1273,[1]AKT!$E$4:$G$350,3,FALSE),"")</f>
        <v>0942</v>
      </c>
    </row>
    <row r="1274" spans="31:34">
      <c r="AE1274" t="s">
        <v>2865</v>
      </c>
      <c r="AF1274" t="s">
        <v>2866</v>
      </c>
      <c r="AG1274" t="str">
        <f t="shared" si="80"/>
        <v>A679078</v>
      </c>
      <c r="AH1274" t="str">
        <f>IFERROR(VLOOKUP(AG1274,[1]AKT!$E$4:$G$350,3,FALSE),"")</f>
        <v>0942</v>
      </c>
    </row>
    <row r="1275" spans="31:34">
      <c r="AE1275" t="s">
        <v>2867</v>
      </c>
      <c r="AF1275" t="s">
        <v>2868</v>
      </c>
      <c r="AG1275" t="str">
        <f t="shared" si="80"/>
        <v>A679078</v>
      </c>
      <c r="AH1275" t="str">
        <f>IFERROR(VLOOKUP(AG1275,[1]AKT!$E$4:$G$350,3,FALSE),"")</f>
        <v>0942</v>
      </c>
    </row>
    <row r="1276" spans="31:34">
      <c r="AE1276" t="s">
        <v>2869</v>
      </c>
      <c r="AF1276" t="s">
        <v>2870</v>
      </c>
      <c r="AG1276" t="str">
        <f t="shared" si="80"/>
        <v>A679078</v>
      </c>
      <c r="AH1276" t="str">
        <f>IFERROR(VLOOKUP(AG1276,[1]AKT!$E$4:$G$350,3,FALSE),"")</f>
        <v>0942</v>
      </c>
    </row>
    <row r="1277" spans="31:34">
      <c r="AE1277" t="s">
        <v>2871</v>
      </c>
      <c r="AF1277" t="s">
        <v>2872</v>
      </c>
      <c r="AG1277" t="str">
        <f t="shared" si="80"/>
        <v>A679078</v>
      </c>
      <c r="AH1277" t="str">
        <f>IFERROR(VLOOKUP(AG1277,[1]AKT!$E$4:$G$350,3,FALSE),"")</f>
        <v>0942</v>
      </c>
    </row>
    <row r="1278" spans="31:34">
      <c r="AE1278" t="s">
        <v>2873</v>
      </c>
      <c r="AF1278" t="s">
        <v>2874</v>
      </c>
      <c r="AG1278" t="str">
        <f t="shared" si="80"/>
        <v>A679078</v>
      </c>
      <c r="AH1278" t="str">
        <f>IFERROR(VLOOKUP(AG1278,[1]AKT!$E$4:$G$350,3,FALSE),"")</f>
        <v>0942</v>
      </c>
    </row>
    <row r="1279" spans="31:34">
      <c r="AE1279" t="s">
        <v>2875</v>
      </c>
      <c r="AF1279" t="s">
        <v>2876</v>
      </c>
      <c r="AG1279" t="str">
        <f t="shared" si="80"/>
        <v>A679078</v>
      </c>
      <c r="AH1279" t="str">
        <f>IFERROR(VLOOKUP(AG1279,[1]AKT!$E$4:$G$350,3,FALSE),"")</f>
        <v>0942</v>
      </c>
    </row>
    <row r="1280" spans="31:34">
      <c r="AE1280" t="s">
        <v>2877</v>
      </c>
      <c r="AF1280" t="s">
        <v>2876</v>
      </c>
      <c r="AG1280" t="str">
        <f t="shared" si="80"/>
        <v>A679078</v>
      </c>
      <c r="AH1280" t="str">
        <f>IFERROR(VLOOKUP(AG1280,[1]AKT!$E$4:$G$350,3,FALSE),"")</f>
        <v>0942</v>
      </c>
    </row>
    <row r="1281" spans="31:34">
      <c r="AE1281" t="s">
        <v>2878</v>
      </c>
      <c r="AF1281" t="s">
        <v>2879</v>
      </c>
      <c r="AG1281" t="str">
        <f t="shared" si="80"/>
        <v>A679078</v>
      </c>
      <c r="AH1281" t="str">
        <f>IFERROR(VLOOKUP(AG1281,[1]AKT!$E$4:$G$350,3,FALSE),"")</f>
        <v>0942</v>
      </c>
    </row>
    <row r="1282" spans="31:34">
      <c r="AE1282" t="s">
        <v>2880</v>
      </c>
      <c r="AF1282" t="s">
        <v>2881</v>
      </c>
      <c r="AG1282" t="str">
        <f t="shared" si="80"/>
        <v>A679078</v>
      </c>
      <c r="AH1282" t="str">
        <f>IFERROR(VLOOKUP(AG1282,[1]AKT!$E$4:$G$350,3,FALSE),"")</f>
        <v>0942</v>
      </c>
    </row>
    <row r="1283" spans="31:34">
      <c r="AE1283" t="s">
        <v>2882</v>
      </c>
      <c r="AF1283" t="s">
        <v>2883</v>
      </c>
      <c r="AG1283" t="str">
        <f t="shared" si="80"/>
        <v>A679078</v>
      </c>
      <c r="AH1283" t="str">
        <f>IFERROR(VLOOKUP(AG1283,[1]AKT!$E$4:$G$350,3,FALSE),"")</f>
        <v>0942</v>
      </c>
    </row>
    <row r="1284" spans="31:34">
      <c r="AE1284" t="s">
        <v>2884</v>
      </c>
      <c r="AF1284" t="s">
        <v>2885</v>
      </c>
      <c r="AG1284" t="str">
        <f t="shared" si="80"/>
        <v>A679078</v>
      </c>
      <c r="AH1284" t="str">
        <f>IFERROR(VLOOKUP(AG1284,[1]AKT!$E$4:$G$350,3,FALSE),"")</f>
        <v>0942</v>
      </c>
    </row>
    <row r="1285" spans="31:34">
      <c r="AE1285" t="s">
        <v>2886</v>
      </c>
      <c r="AF1285" t="s">
        <v>2887</v>
      </c>
      <c r="AG1285" t="str">
        <f t="shared" si="80"/>
        <v>A679078</v>
      </c>
      <c r="AH1285" t="str">
        <f>IFERROR(VLOOKUP(AG1285,[1]AKT!$E$4:$G$350,3,FALSE),"")</f>
        <v>0942</v>
      </c>
    </row>
    <row r="1286" spans="31:34">
      <c r="AE1286" t="s">
        <v>2888</v>
      </c>
      <c r="AF1286" t="s">
        <v>2889</v>
      </c>
      <c r="AG1286" t="str">
        <f t="shared" si="80"/>
        <v>A679078</v>
      </c>
      <c r="AH1286" t="str">
        <f>IFERROR(VLOOKUP(AG1286,[1]AKT!$E$4:$G$350,3,FALSE),"")</f>
        <v>0942</v>
      </c>
    </row>
    <row r="1287" spans="31:34">
      <c r="AE1287" t="s">
        <v>2890</v>
      </c>
      <c r="AF1287" t="s">
        <v>2891</v>
      </c>
      <c r="AG1287" t="str">
        <f t="shared" si="80"/>
        <v>A679078</v>
      </c>
      <c r="AH1287" t="str">
        <f>IFERROR(VLOOKUP(AG1287,[1]AKT!$E$4:$G$350,3,FALSE),"")</f>
        <v>0942</v>
      </c>
    </row>
    <row r="1288" spans="31:34">
      <c r="AE1288" t="s">
        <v>2892</v>
      </c>
      <c r="AF1288" t="s">
        <v>2893</v>
      </c>
      <c r="AG1288" t="str">
        <f t="shared" si="80"/>
        <v>A679078</v>
      </c>
      <c r="AH1288" t="str">
        <f>IFERROR(VLOOKUP(AG1288,[1]AKT!$E$4:$G$350,3,FALSE),"")</f>
        <v>0942</v>
      </c>
    </row>
    <row r="1289" spans="31:34">
      <c r="AE1289" t="s">
        <v>2894</v>
      </c>
      <c r="AF1289" t="s">
        <v>2893</v>
      </c>
      <c r="AG1289" t="str">
        <f t="shared" ref="AG1289:AG1352" si="81">LEFT(AE1289,7)</f>
        <v>A679078</v>
      </c>
      <c r="AH1289" t="str">
        <f>IFERROR(VLOOKUP(AG1289,[1]AKT!$E$4:$G$350,3,FALSE),"")</f>
        <v>0942</v>
      </c>
    </row>
    <row r="1290" spans="31:34">
      <c r="AE1290" t="s">
        <v>2895</v>
      </c>
      <c r="AF1290" t="s">
        <v>2896</v>
      </c>
      <c r="AG1290" t="str">
        <f t="shared" si="81"/>
        <v>A679078</v>
      </c>
      <c r="AH1290" t="str">
        <f>IFERROR(VLOOKUP(AG1290,[1]AKT!$E$4:$G$350,3,FALSE),"")</f>
        <v>0942</v>
      </c>
    </row>
    <row r="1291" spans="31:34">
      <c r="AE1291" t="s">
        <v>2897</v>
      </c>
      <c r="AF1291" t="s">
        <v>2898</v>
      </c>
      <c r="AG1291" t="str">
        <f t="shared" si="81"/>
        <v>A679078</v>
      </c>
      <c r="AH1291" t="str">
        <f>IFERROR(VLOOKUP(AG1291,[1]AKT!$E$4:$G$350,3,FALSE),"")</f>
        <v>0942</v>
      </c>
    </row>
    <row r="1292" spans="31:34">
      <c r="AE1292" t="s">
        <v>2899</v>
      </c>
      <c r="AF1292" t="s">
        <v>2900</v>
      </c>
      <c r="AG1292" t="str">
        <f t="shared" si="81"/>
        <v>A679078</v>
      </c>
      <c r="AH1292" t="str">
        <f>IFERROR(VLOOKUP(AG1292,[1]AKT!$E$4:$G$350,3,FALSE),"")</f>
        <v>0942</v>
      </c>
    </row>
    <row r="1293" spans="31:34">
      <c r="AE1293" t="s">
        <v>2901</v>
      </c>
      <c r="AF1293" t="s">
        <v>2902</v>
      </c>
      <c r="AG1293" t="str">
        <f t="shared" si="81"/>
        <v>A679078</v>
      </c>
      <c r="AH1293" t="str">
        <f>IFERROR(VLOOKUP(AG1293,[1]AKT!$E$4:$G$350,3,FALSE),"")</f>
        <v>0942</v>
      </c>
    </row>
    <row r="1294" spans="31:34">
      <c r="AE1294" t="s">
        <v>2903</v>
      </c>
      <c r="AF1294" t="s">
        <v>2904</v>
      </c>
      <c r="AG1294" t="str">
        <f t="shared" si="81"/>
        <v>A679078</v>
      </c>
      <c r="AH1294" t="str">
        <f>IFERROR(VLOOKUP(AG1294,[1]AKT!$E$4:$G$350,3,FALSE),"")</f>
        <v>0942</v>
      </c>
    </row>
    <row r="1295" spans="31:34">
      <c r="AE1295" t="s">
        <v>2905</v>
      </c>
      <c r="AF1295" t="s">
        <v>2906</v>
      </c>
      <c r="AG1295" t="str">
        <f t="shared" si="81"/>
        <v>A679078</v>
      </c>
      <c r="AH1295" t="str">
        <f>IFERROR(VLOOKUP(AG1295,[1]AKT!$E$4:$G$350,3,FALSE),"")</f>
        <v>0942</v>
      </c>
    </row>
    <row r="1296" spans="31:34">
      <c r="AE1296" t="s">
        <v>2907</v>
      </c>
      <c r="AF1296" t="s">
        <v>2908</v>
      </c>
      <c r="AG1296" t="str">
        <f t="shared" si="81"/>
        <v>A679078</v>
      </c>
      <c r="AH1296" t="str">
        <f>IFERROR(VLOOKUP(AG1296,[1]AKT!$E$4:$G$350,3,FALSE),"")</f>
        <v>0942</v>
      </c>
    </row>
    <row r="1297" spans="31:34">
      <c r="AE1297" t="s">
        <v>2909</v>
      </c>
      <c r="AF1297" t="s">
        <v>2910</v>
      </c>
      <c r="AG1297" t="str">
        <f t="shared" si="81"/>
        <v>A679078</v>
      </c>
      <c r="AH1297" t="str">
        <f>IFERROR(VLOOKUP(AG1297,[1]AKT!$E$4:$G$350,3,FALSE),"")</f>
        <v>0942</v>
      </c>
    </row>
    <row r="1298" spans="31:34">
      <c r="AE1298" t="s">
        <v>2911</v>
      </c>
      <c r="AF1298" t="s">
        <v>2912</v>
      </c>
      <c r="AG1298" t="str">
        <f t="shared" si="81"/>
        <v>A679078</v>
      </c>
      <c r="AH1298" t="str">
        <f>IFERROR(VLOOKUP(AG1298,[1]AKT!$E$4:$G$350,3,FALSE),"")</f>
        <v>0942</v>
      </c>
    </row>
    <row r="1299" spans="31:34">
      <c r="AE1299" t="s">
        <v>2913</v>
      </c>
      <c r="AF1299" t="s">
        <v>2914</v>
      </c>
      <c r="AG1299" t="str">
        <f t="shared" si="81"/>
        <v>A679078</v>
      </c>
      <c r="AH1299" t="str">
        <f>IFERROR(VLOOKUP(AG1299,[1]AKT!$E$4:$G$350,3,FALSE),"")</f>
        <v>0942</v>
      </c>
    </row>
    <row r="1300" spans="31:34">
      <c r="AE1300" t="s">
        <v>2915</v>
      </c>
      <c r="AF1300" t="s">
        <v>2502</v>
      </c>
      <c r="AG1300" t="str">
        <f t="shared" si="81"/>
        <v>A679078</v>
      </c>
      <c r="AH1300" t="str">
        <f>IFERROR(VLOOKUP(AG1300,[1]AKT!$E$4:$G$350,3,FALSE),"")</f>
        <v>0942</v>
      </c>
    </row>
    <row r="1301" spans="31:34">
      <c r="AE1301" t="s">
        <v>2916</v>
      </c>
      <c r="AF1301" t="s">
        <v>2917</v>
      </c>
      <c r="AG1301" t="str">
        <f t="shared" si="81"/>
        <v>A679078</v>
      </c>
      <c r="AH1301" t="str">
        <f>IFERROR(VLOOKUP(AG1301,[1]AKT!$E$4:$G$350,3,FALSE),"")</f>
        <v>0942</v>
      </c>
    </row>
    <row r="1302" spans="31:34">
      <c r="AE1302" t="s">
        <v>2918</v>
      </c>
      <c r="AF1302" t="s">
        <v>2919</v>
      </c>
      <c r="AG1302" t="str">
        <f t="shared" si="81"/>
        <v>A679078</v>
      </c>
      <c r="AH1302" t="str">
        <f>IFERROR(VLOOKUP(AG1302,[1]AKT!$E$4:$G$350,3,FALSE),"")</f>
        <v>0942</v>
      </c>
    </row>
    <row r="1303" spans="31:34">
      <c r="AE1303" t="s">
        <v>2920</v>
      </c>
      <c r="AF1303" t="s">
        <v>2921</v>
      </c>
      <c r="AG1303" t="str">
        <f t="shared" si="81"/>
        <v>A679078</v>
      </c>
      <c r="AH1303" t="str">
        <f>IFERROR(VLOOKUP(AG1303,[1]AKT!$E$4:$G$350,3,FALSE),"")</f>
        <v>0942</v>
      </c>
    </row>
    <row r="1304" spans="31:34">
      <c r="AE1304" t="s">
        <v>2922</v>
      </c>
      <c r="AF1304" t="s">
        <v>2923</v>
      </c>
      <c r="AG1304" t="str">
        <f t="shared" si="81"/>
        <v>A679078</v>
      </c>
      <c r="AH1304" t="str">
        <f>IFERROR(VLOOKUP(AG1304,[1]AKT!$E$4:$G$350,3,FALSE),"")</f>
        <v>0942</v>
      </c>
    </row>
    <row r="1305" spans="31:34">
      <c r="AE1305" t="s">
        <v>2924</v>
      </c>
      <c r="AF1305" t="s">
        <v>2925</v>
      </c>
      <c r="AG1305" t="str">
        <f t="shared" si="81"/>
        <v>A679078</v>
      </c>
      <c r="AH1305" t="str">
        <f>IFERROR(VLOOKUP(AG1305,[1]AKT!$E$4:$G$350,3,FALSE),"")</f>
        <v>0942</v>
      </c>
    </row>
    <row r="1306" spans="31:34">
      <c r="AE1306" t="s">
        <v>2926</v>
      </c>
      <c r="AF1306" t="s">
        <v>2927</v>
      </c>
      <c r="AG1306" t="str">
        <f t="shared" si="81"/>
        <v>A679078</v>
      </c>
      <c r="AH1306" t="str">
        <f>IFERROR(VLOOKUP(AG1306,[1]AKT!$E$4:$G$350,3,FALSE),"")</f>
        <v>0942</v>
      </c>
    </row>
    <row r="1307" spans="31:34">
      <c r="AE1307" t="s">
        <v>2928</v>
      </c>
      <c r="AF1307" t="s">
        <v>2929</v>
      </c>
      <c r="AG1307" t="str">
        <f t="shared" si="81"/>
        <v>A679078</v>
      </c>
      <c r="AH1307" t="str">
        <f>IFERROR(VLOOKUP(AG1307,[1]AKT!$E$4:$G$350,3,FALSE),"")</f>
        <v>0942</v>
      </c>
    </row>
    <row r="1308" spans="31:34">
      <c r="AE1308" t="s">
        <v>2930</v>
      </c>
      <c r="AF1308" t="s">
        <v>2931</v>
      </c>
      <c r="AG1308" t="str">
        <f t="shared" si="81"/>
        <v>A679078</v>
      </c>
      <c r="AH1308" t="str">
        <f>IFERROR(VLOOKUP(AG1308,[1]AKT!$E$4:$G$350,3,FALSE),"")</f>
        <v>0942</v>
      </c>
    </row>
    <row r="1309" spans="31:34">
      <c r="AE1309" t="s">
        <v>2932</v>
      </c>
      <c r="AF1309" t="s">
        <v>2933</v>
      </c>
      <c r="AG1309" t="str">
        <f t="shared" si="81"/>
        <v>A679078</v>
      </c>
      <c r="AH1309" t="str">
        <f>IFERROR(VLOOKUP(AG1309,[1]AKT!$E$4:$G$350,3,FALSE),"")</f>
        <v>0942</v>
      </c>
    </row>
    <row r="1310" spans="31:34">
      <c r="AE1310" t="s">
        <v>2934</v>
      </c>
      <c r="AF1310" t="s">
        <v>2935</v>
      </c>
      <c r="AG1310" t="str">
        <f t="shared" si="81"/>
        <v>A679078</v>
      </c>
      <c r="AH1310" t="str">
        <f>IFERROR(VLOOKUP(AG1310,[1]AKT!$E$4:$G$350,3,FALSE),"")</f>
        <v>0942</v>
      </c>
    </row>
    <row r="1311" spans="31:34">
      <c r="AE1311" t="s">
        <v>2936</v>
      </c>
      <c r="AF1311" t="s">
        <v>2937</v>
      </c>
      <c r="AG1311" t="str">
        <f t="shared" si="81"/>
        <v>A679078</v>
      </c>
      <c r="AH1311" t="str">
        <f>IFERROR(VLOOKUP(AG1311,[1]AKT!$E$4:$G$350,3,FALSE),"")</f>
        <v>0942</v>
      </c>
    </row>
    <row r="1312" spans="31:34">
      <c r="AE1312" t="s">
        <v>2938</v>
      </c>
      <c r="AF1312" t="s">
        <v>2939</v>
      </c>
      <c r="AG1312" t="str">
        <f t="shared" si="81"/>
        <v>A679078</v>
      </c>
      <c r="AH1312" t="str">
        <f>IFERROR(VLOOKUP(AG1312,[1]AKT!$E$4:$G$350,3,FALSE),"")</f>
        <v>0942</v>
      </c>
    </row>
    <row r="1313" spans="31:34">
      <c r="AE1313" t="s">
        <v>2940</v>
      </c>
      <c r="AF1313" t="s">
        <v>2941</v>
      </c>
      <c r="AG1313" t="str">
        <f t="shared" si="81"/>
        <v>A679078</v>
      </c>
      <c r="AH1313" t="str">
        <f>IFERROR(VLOOKUP(AG1313,[1]AKT!$E$4:$G$350,3,FALSE),"")</f>
        <v>0942</v>
      </c>
    </row>
    <row r="1314" spans="31:34">
      <c r="AE1314" t="s">
        <v>2942</v>
      </c>
      <c r="AF1314" t="s">
        <v>2943</v>
      </c>
      <c r="AG1314" t="str">
        <f t="shared" si="81"/>
        <v>A679078</v>
      </c>
      <c r="AH1314" t="str">
        <f>IFERROR(VLOOKUP(AG1314,[1]AKT!$E$4:$G$350,3,FALSE),"")</f>
        <v>0942</v>
      </c>
    </row>
    <row r="1315" spans="31:34">
      <c r="AE1315" t="s">
        <v>2944</v>
      </c>
      <c r="AF1315" t="s">
        <v>2945</v>
      </c>
      <c r="AG1315" t="str">
        <f t="shared" si="81"/>
        <v>A679078</v>
      </c>
      <c r="AH1315" t="str">
        <f>IFERROR(VLOOKUP(AG1315,[1]AKT!$E$4:$G$350,3,FALSE),"")</f>
        <v>0942</v>
      </c>
    </row>
    <row r="1316" spans="31:34">
      <c r="AE1316" t="s">
        <v>2946</v>
      </c>
      <c r="AF1316" t="s">
        <v>2947</v>
      </c>
      <c r="AG1316" t="str">
        <f t="shared" si="81"/>
        <v>A679078</v>
      </c>
      <c r="AH1316" t="str">
        <f>IFERROR(VLOOKUP(AG1316,[1]AKT!$E$4:$G$350,3,FALSE),"")</f>
        <v>0942</v>
      </c>
    </row>
    <row r="1317" spans="31:34">
      <c r="AE1317" t="s">
        <v>2948</v>
      </c>
      <c r="AF1317" t="s">
        <v>2949</v>
      </c>
      <c r="AG1317" t="str">
        <f t="shared" si="81"/>
        <v>A679078</v>
      </c>
      <c r="AH1317" t="str">
        <f>IFERROR(VLOOKUP(AG1317,[1]AKT!$E$4:$G$350,3,FALSE),"")</f>
        <v>0942</v>
      </c>
    </row>
    <row r="1318" spans="31:34">
      <c r="AE1318" t="s">
        <v>2950</v>
      </c>
      <c r="AF1318" t="s">
        <v>2951</v>
      </c>
      <c r="AG1318" t="str">
        <f t="shared" si="81"/>
        <v>A679078</v>
      </c>
      <c r="AH1318" t="str">
        <f>IFERROR(VLOOKUP(AG1318,[1]AKT!$E$4:$G$350,3,FALSE),"")</f>
        <v>0942</v>
      </c>
    </row>
    <row r="1319" spans="31:34">
      <c r="AE1319" t="s">
        <v>2952</v>
      </c>
      <c r="AF1319" t="s">
        <v>2953</v>
      </c>
      <c r="AG1319" t="str">
        <f t="shared" si="81"/>
        <v>A679078</v>
      </c>
      <c r="AH1319" t="str">
        <f>IFERROR(VLOOKUP(AG1319,[1]AKT!$E$4:$G$350,3,FALSE),"")</f>
        <v>0942</v>
      </c>
    </row>
    <row r="1320" spans="31:34">
      <c r="AE1320" t="s">
        <v>2954</v>
      </c>
      <c r="AF1320" t="s">
        <v>2955</v>
      </c>
      <c r="AG1320" t="str">
        <f t="shared" si="81"/>
        <v>A679078</v>
      </c>
      <c r="AH1320" t="str">
        <f>IFERROR(VLOOKUP(AG1320,[1]AKT!$E$4:$G$350,3,FALSE),"")</f>
        <v>0942</v>
      </c>
    </row>
    <row r="1321" spans="31:34">
      <c r="AE1321" t="s">
        <v>2956</v>
      </c>
      <c r="AF1321" t="s">
        <v>2957</v>
      </c>
      <c r="AG1321" t="str">
        <f t="shared" si="81"/>
        <v>A679078</v>
      </c>
      <c r="AH1321" t="str">
        <f>IFERROR(VLOOKUP(AG1321,[1]AKT!$E$4:$G$350,3,FALSE),"")</f>
        <v>0942</v>
      </c>
    </row>
    <row r="1322" spans="31:34">
      <c r="AE1322" t="s">
        <v>2958</v>
      </c>
      <c r="AF1322" t="s">
        <v>2959</v>
      </c>
      <c r="AG1322" t="str">
        <f t="shared" si="81"/>
        <v>A679078</v>
      </c>
      <c r="AH1322" t="str">
        <f>IFERROR(VLOOKUP(AG1322,[1]AKT!$E$4:$G$350,3,FALSE),"")</f>
        <v>0942</v>
      </c>
    </row>
    <row r="1323" spans="31:34">
      <c r="AE1323" t="s">
        <v>2960</v>
      </c>
      <c r="AF1323" t="s">
        <v>2961</v>
      </c>
      <c r="AG1323" t="str">
        <f t="shared" si="81"/>
        <v>A679078</v>
      </c>
      <c r="AH1323" t="str">
        <f>IFERROR(VLOOKUP(AG1323,[1]AKT!$E$4:$G$350,3,FALSE),"")</f>
        <v>0942</v>
      </c>
    </row>
    <row r="1324" spans="31:34">
      <c r="AE1324" t="s">
        <v>2962</v>
      </c>
      <c r="AF1324" t="s">
        <v>2963</v>
      </c>
      <c r="AG1324" t="str">
        <f t="shared" si="81"/>
        <v>A679078</v>
      </c>
      <c r="AH1324" t="str">
        <f>IFERROR(VLOOKUP(AG1324,[1]AKT!$E$4:$G$350,3,FALSE),"")</f>
        <v>0942</v>
      </c>
    </row>
    <row r="1325" spans="31:34">
      <c r="AE1325" t="s">
        <v>2964</v>
      </c>
      <c r="AF1325" t="s">
        <v>2965</v>
      </c>
      <c r="AG1325" t="str">
        <f t="shared" si="81"/>
        <v>A679078</v>
      </c>
      <c r="AH1325" t="str">
        <f>IFERROR(VLOOKUP(AG1325,[1]AKT!$E$4:$G$350,3,FALSE),"")</f>
        <v>0942</v>
      </c>
    </row>
    <row r="1326" spans="31:34">
      <c r="AE1326" t="s">
        <v>2966</v>
      </c>
      <c r="AF1326" t="s">
        <v>2967</v>
      </c>
      <c r="AG1326" t="str">
        <f t="shared" si="81"/>
        <v>A679078</v>
      </c>
      <c r="AH1326" t="str">
        <f>IFERROR(VLOOKUP(AG1326,[1]AKT!$E$4:$G$350,3,FALSE),"")</f>
        <v>0942</v>
      </c>
    </row>
    <row r="1327" spans="31:34">
      <c r="AE1327" t="s">
        <v>2968</v>
      </c>
      <c r="AF1327" t="s">
        <v>2969</v>
      </c>
      <c r="AG1327" t="str">
        <f t="shared" si="81"/>
        <v>A679078</v>
      </c>
      <c r="AH1327" t="str">
        <f>IFERROR(VLOOKUP(AG1327,[1]AKT!$E$4:$G$350,3,FALSE),"")</f>
        <v>0942</v>
      </c>
    </row>
    <row r="1328" spans="31:34">
      <c r="AE1328" t="s">
        <v>2970</v>
      </c>
      <c r="AF1328" t="s">
        <v>2971</v>
      </c>
      <c r="AG1328" t="str">
        <f t="shared" si="81"/>
        <v>A679078</v>
      </c>
      <c r="AH1328" t="str">
        <f>IFERROR(VLOOKUP(AG1328,[1]AKT!$E$4:$G$350,3,FALSE),"")</f>
        <v>0942</v>
      </c>
    </row>
    <row r="1329" spans="31:34">
      <c r="AE1329" t="s">
        <v>2972</v>
      </c>
      <c r="AF1329" t="s">
        <v>2973</v>
      </c>
      <c r="AG1329" t="str">
        <f t="shared" si="81"/>
        <v>A679078</v>
      </c>
      <c r="AH1329" t="str">
        <f>IFERROR(VLOOKUP(AG1329,[1]AKT!$E$4:$G$350,3,FALSE),"")</f>
        <v>0942</v>
      </c>
    </row>
    <row r="1330" spans="31:34">
      <c r="AE1330" t="s">
        <v>2974</v>
      </c>
      <c r="AF1330" t="s">
        <v>2975</v>
      </c>
      <c r="AG1330" t="str">
        <f t="shared" si="81"/>
        <v>A679078</v>
      </c>
      <c r="AH1330" t="str">
        <f>IFERROR(VLOOKUP(AG1330,[1]AKT!$E$4:$G$350,3,FALSE),"")</f>
        <v>0942</v>
      </c>
    </row>
    <row r="1331" spans="31:34">
      <c r="AE1331" t="s">
        <v>2976</v>
      </c>
      <c r="AF1331" t="s">
        <v>2977</v>
      </c>
      <c r="AG1331" t="str">
        <f t="shared" si="81"/>
        <v>A679078</v>
      </c>
      <c r="AH1331" t="str">
        <f>IFERROR(VLOOKUP(AG1331,[1]AKT!$E$4:$G$350,3,FALSE),"")</f>
        <v>0942</v>
      </c>
    </row>
    <row r="1332" spans="31:34">
      <c r="AE1332" t="s">
        <v>2978</v>
      </c>
      <c r="AF1332" t="s">
        <v>2979</v>
      </c>
      <c r="AG1332" t="str">
        <f t="shared" si="81"/>
        <v>A679078</v>
      </c>
      <c r="AH1332" t="str">
        <f>IFERROR(VLOOKUP(AG1332,[1]AKT!$E$4:$G$350,3,FALSE),"")</f>
        <v>0942</v>
      </c>
    </row>
    <row r="1333" spans="31:34">
      <c r="AE1333" t="s">
        <v>2980</v>
      </c>
      <c r="AF1333" t="s">
        <v>2981</v>
      </c>
      <c r="AG1333" t="str">
        <f t="shared" si="81"/>
        <v>A679078</v>
      </c>
      <c r="AH1333" t="str">
        <f>IFERROR(VLOOKUP(AG1333,[1]AKT!$E$4:$G$350,3,FALSE),"")</f>
        <v>0942</v>
      </c>
    </row>
    <row r="1334" spans="31:34">
      <c r="AE1334" t="s">
        <v>2982</v>
      </c>
      <c r="AF1334" t="s">
        <v>2983</v>
      </c>
      <c r="AG1334" t="str">
        <f t="shared" si="81"/>
        <v>A679078</v>
      </c>
      <c r="AH1334" t="str">
        <f>IFERROR(VLOOKUP(AG1334,[1]AKT!$E$4:$G$350,3,FALSE),"")</f>
        <v>0942</v>
      </c>
    </row>
    <row r="1335" spans="31:34">
      <c r="AE1335" t="s">
        <v>2984</v>
      </c>
      <c r="AF1335" t="s">
        <v>2985</v>
      </c>
      <c r="AG1335" t="str">
        <f t="shared" si="81"/>
        <v>A679078</v>
      </c>
      <c r="AH1335" t="str">
        <f>IFERROR(VLOOKUP(AG1335,[1]AKT!$E$4:$G$350,3,FALSE),"")</f>
        <v>0942</v>
      </c>
    </row>
    <row r="1336" spans="31:34">
      <c r="AE1336" t="s">
        <v>2986</v>
      </c>
      <c r="AF1336" t="s">
        <v>2987</v>
      </c>
      <c r="AG1336" t="str">
        <f t="shared" si="81"/>
        <v>A679078</v>
      </c>
      <c r="AH1336" t="str">
        <f>IFERROR(VLOOKUP(AG1336,[1]AKT!$E$4:$G$350,3,FALSE),"")</f>
        <v>0942</v>
      </c>
    </row>
    <row r="1337" spans="31:34">
      <c r="AE1337" t="s">
        <v>2988</v>
      </c>
      <c r="AF1337" t="s">
        <v>2989</v>
      </c>
      <c r="AG1337" t="str">
        <f t="shared" si="81"/>
        <v>A679078</v>
      </c>
      <c r="AH1337" t="str">
        <f>IFERROR(VLOOKUP(AG1337,[1]AKT!$E$4:$G$350,3,FALSE),"")</f>
        <v>0942</v>
      </c>
    </row>
    <row r="1338" spans="31:34">
      <c r="AE1338" t="s">
        <v>2990</v>
      </c>
      <c r="AF1338" t="s">
        <v>2991</v>
      </c>
      <c r="AG1338" t="str">
        <f t="shared" si="81"/>
        <v>A679078</v>
      </c>
      <c r="AH1338" t="str">
        <f>IFERROR(VLOOKUP(AG1338,[1]AKT!$E$4:$G$350,3,FALSE),"")</f>
        <v>0942</v>
      </c>
    </row>
    <row r="1339" spans="31:34">
      <c r="AE1339" t="s">
        <v>2992</v>
      </c>
      <c r="AF1339" t="s">
        <v>2993</v>
      </c>
      <c r="AG1339" t="str">
        <f t="shared" si="81"/>
        <v>A679078</v>
      </c>
      <c r="AH1339" t="str">
        <f>IFERROR(VLOOKUP(AG1339,[1]AKT!$E$4:$G$350,3,FALSE),"")</f>
        <v>0942</v>
      </c>
    </row>
    <row r="1340" spans="31:34">
      <c r="AE1340" t="s">
        <v>2994</v>
      </c>
      <c r="AF1340" t="s">
        <v>2776</v>
      </c>
      <c r="AG1340" t="str">
        <f t="shared" si="81"/>
        <v>A679078</v>
      </c>
      <c r="AH1340" t="str">
        <f>IFERROR(VLOOKUP(AG1340,[1]AKT!$E$4:$G$350,3,FALSE),"")</f>
        <v>0942</v>
      </c>
    </row>
    <row r="1341" spans="31:34">
      <c r="AE1341" t="s">
        <v>2995</v>
      </c>
      <c r="AF1341" t="s">
        <v>1264</v>
      </c>
      <c r="AG1341" t="str">
        <f t="shared" si="81"/>
        <v>A679078</v>
      </c>
      <c r="AH1341" t="str">
        <f>IFERROR(VLOOKUP(AG1341,[1]AKT!$E$4:$G$350,3,FALSE),"")</f>
        <v>0942</v>
      </c>
    </row>
    <row r="1342" spans="31:34">
      <c r="AE1342" t="s">
        <v>2996</v>
      </c>
      <c r="AF1342" t="s">
        <v>2997</v>
      </c>
      <c r="AG1342" t="str">
        <f t="shared" si="81"/>
        <v>A679078</v>
      </c>
      <c r="AH1342" t="str">
        <f>IFERROR(VLOOKUP(AG1342,[1]AKT!$E$4:$G$350,3,FALSE),"")</f>
        <v>0942</v>
      </c>
    </row>
    <row r="1343" spans="31:34">
      <c r="AE1343" t="s">
        <v>2998</v>
      </c>
      <c r="AF1343" t="s">
        <v>2999</v>
      </c>
      <c r="AG1343" t="str">
        <f t="shared" si="81"/>
        <v>A679078</v>
      </c>
      <c r="AH1343" t="str">
        <f>IFERROR(VLOOKUP(AG1343,[1]AKT!$E$4:$G$350,3,FALSE),"")</f>
        <v>0942</v>
      </c>
    </row>
    <row r="1344" spans="31:34">
      <c r="AE1344" t="s">
        <v>3000</v>
      </c>
      <c r="AF1344" t="s">
        <v>3001</v>
      </c>
      <c r="AG1344" t="str">
        <f t="shared" si="81"/>
        <v>A679078</v>
      </c>
      <c r="AH1344" t="str">
        <f>IFERROR(VLOOKUP(AG1344,[1]AKT!$E$4:$G$350,3,FALSE),"")</f>
        <v>0942</v>
      </c>
    </row>
    <row r="1345" spans="31:34">
      <c r="AE1345" t="s">
        <v>3002</v>
      </c>
      <c r="AF1345" t="s">
        <v>3003</v>
      </c>
      <c r="AG1345" t="str">
        <f t="shared" si="81"/>
        <v>A679078</v>
      </c>
      <c r="AH1345" t="str">
        <f>IFERROR(VLOOKUP(AG1345,[1]AKT!$E$4:$G$350,3,FALSE),"")</f>
        <v>0942</v>
      </c>
    </row>
    <row r="1346" spans="31:34">
      <c r="AE1346" t="s">
        <v>3004</v>
      </c>
      <c r="AF1346" t="s">
        <v>3005</v>
      </c>
      <c r="AG1346" t="str">
        <f t="shared" si="81"/>
        <v>A679078</v>
      </c>
      <c r="AH1346" t="str">
        <f>IFERROR(VLOOKUP(AG1346,[1]AKT!$E$4:$G$350,3,FALSE),"")</f>
        <v>0942</v>
      </c>
    </row>
    <row r="1347" spans="31:34">
      <c r="AE1347" t="s">
        <v>3006</v>
      </c>
      <c r="AF1347" t="s">
        <v>3007</v>
      </c>
      <c r="AG1347" t="str">
        <f t="shared" si="81"/>
        <v>A679078</v>
      </c>
      <c r="AH1347" t="str">
        <f>IFERROR(VLOOKUP(AG1347,[1]AKT!$E$4:$G$350,3,FALSE),"")</f>
        <v>0942</v>
      </c>
    </row>
    <row r="1348" spans="31:34">
      <c r="AE1348" t="s">
        <v>3008</v>
      </c>
      <c r="AF1348" t="s">
        <v>2302</v>
      </c>
      <c r="AG1348" t="str">
        <f t="shared" si="81"/>
        <v>A679078</v>
      </c>
      <c r="AH1348" t="str">
        <f>IFERROR(VLOOKUP(AG1348,[1]AKT!$E$4:$G$350,3,FALSE),"")</f>
        <v>0942</v>
      </c>
    </row>
    <row r="1349" spans="31:34">
      <c r="AE1349" t="s">
        <v>3009</v>
      </c>
      <c r="AF1349" t="s">
        <v>3010</v>
      </c>
      <c r="AG1349" t="str">
        <f t="shared" si="81"/>
        <v>A679078</v>
      </c>
      <c r="AH1349" t="str">
        <f>IFERROR(VLOOKUP(AG1349,[1]AKT!$E$4:$G$350,3,FALSE),"")</f>
        <v>0942</v>
      </c>
    </row>
    <row r="1350" spans="31:34">
      <c r="AE1350" t="s">
        <v>3011</v>
      </c>
      <c r="AF1350" t="s">
        <v>3012</v>
      </c>
      <c r="AG1350" t="str">
        <f t="shared" si="81"/>
        <v>A679078</v>
      </c>
      <c r="AH1350" t="str">
        <f>IFERROR(VLOOKUP(AG1350,[1]AKT!$E$4:$G$350,3,FALSE),"")</f>
        <v>0942</v>
      </c>
    </row>
    <row r="1351" spans="31:34">
      <c r="AE1351" t="s">
        <v>3013</v>
      </c>
      <c r="AF1351" t="s">
        <v>3014</v>
      </c>
      <c r="AG1351" t="str">
        <f t="shared" si="81"/>
        <v>A679078</v>
      </c>
      <c r="AH1351" t="str">
        <f>IFERROR(VLOOKUP(AG1351,[1]AKT!$E$4:$G$350,3,FALSE),"")</f>
        <v>0942</v>
      </c>
    </row>
    <row r="1352" spans="31:34">
      <c r="AE1352" t="s">
        <v>3015</v>
      </c>
      <c r="AF1352" t="s">
        <v>3016</v>
      </c>
      <c r="AG1352" t="str">
        <f t="shared" si="81"/>
        <v>A679078</v>
      </c>
      <c r="AH1352" t="str">
        <f>IFERROR(VLOOKUP(AG1352,[1]AKT!$E$4:$G$350,3,FALSE),"")</f>
        <v>0942</v>
      </c>
    </row>
    <row r="1353" spans="31:34">
      <c r="AE1353" t="s">
        <v>3017</v>
      </c>
      <c r="AF1353" t="s">
        <v>3018</v>
      </c>
      <c r="AG1353" t="str">
        <f t="shared" ref="AG1353:AG1416" si="82">LEFT(AE1353,7)</f>
        <v>A679078</v>
      </c>
      <c r="AH1353" t="str">
        <f>IFERROR(VLOOKUP(AG1353,[1]AKT!$E$4:$G$350,3,FALSE),"")</f>
        <v>0942</v>
      </c>
    </row>
    <row r="1354" spans="31:34">
      <c r="AE1354" t="s">
        <v>3019</v>
      </c>
      <c r="AF1354" t="s">
        <v>3020</v>
      </c>
      <c r="AG1354" t="str">
        <f t="shared" si="82"/>
        <v>A679078</v>
      </c>
      <c r="AH1354" t="str">
        <f>IFERROR(VLOOKUP(AG1354,[1]AKT!$E$4:$G$350,3,FALSE),"")</f>
        <v>0942</v>
      </c>
    </row>
    <row r="1355" spans="31:34">
      <c r="AE1355" t="s">
        <v>3021</v>
      </c>
      <c r="AF1355" t="s">
        <v>3022</v>
      </c>
      <c r="AG1355" t="str">
        <f t="shared" si="82"/>
        <v>A679078</v>
      </c>
      <c r="AH1355" t="str">
        <f>IFERROR(VLOOKUP(AG1355,[1]AKT!$E$4:$G$350,3,FALSE),"")</f>
        <v>0942</v>
      </c>
    </row>
    <row r="1356" spans="31:34">
      <c r="AE1356" t="s">
        <v>3023</v>
      </c>
      <c r="AF1356" t="s">
        <v>3024</v>
      </c>
      <c r="AG1356" t="str">
        <f t="shared" si="82"/>
        <v>A679078</v>
      </c>
      <c r="AH1356" t="str">
        <f>IFERROR(VLOOKUP(AG1356,[1]AKT!$E$4:$G$350,3,FALSE),"")</f>
        <v>0942</v>
      </c>
    </row>
    <row r="1357" spans="31:34">
      <c r="AE1357" t="s">
        <v>3025</v>
      </c>
      <c r="AF1357" t="s">
        <v>3026</v>
      </c>
      <c r="AG1357" t="str">
        <f t="shared" si="82"/>
        <v>A679078</v>
      </c>
      <c r="AH1357" t="str">
        <f>IFERROR(VLOOKUP(AG1357,[1]AKT!$E$4:$G$350,3,FALSE),"")</f>
        <v>0942</v>
      </c>
    </row>
    <row r="1358" spans="31:34">
      <c r="AE1358" t="s">
        <v>3027</v>
      </c>
      <c r="AF1358" t="s">
        <v>3028</v>
      </c>
      <c r="AG1358" t="str">
        <f t="shared" si="82"/>
        <v>A679078</v>
      </c>
      <c r="AH1358" t="str">
        <f>IFERROR(VLOOKUP(AG1358,[1]AKT!$E$4:$G$350,3,FALSE),"")</f>
        <v>0942</v>
      </c>
    </row>
    <row r="1359" spans="31:34">
      <c r="AE1359" t="s">
        <v>3029</v>
      </c>
      <c r="AF1359" t="s">
        <v>3030</v>
      </c>
      <c r="AG1359" t="str">
        <f t="shared" si="82"/>
        <v>A679078</v>
      </c>
      <c r="AH1359" t="str">
        <f>IFERROR(VLOOKUP(AG1359,[1]AKT!$E$4:$G$350,3,FALSE),"")</f>
        <v>0942</v>
      </c>
    </row>
    <row r="1360" spans="31:34">
      <c r="AE1360" t="s">
        <v>3031</v>
      </c>
      <c r="AF1360" t="s">
        <v>3032</v>
      </c>
      <c r="AG1360" t="str">
        <f t="shared" si="82"/>
        <v>A679078</v>
      </c>
      <c r="AH1360" t="str">
        <f>IFERROR(VLOOKUP(AG1360,[1]AKT!$E$4:$G$350,3,FALSE),"")</f>
        <v>0942</v>
      </c>
    </row>
    <row r="1361" spans="31:34">
      <c r="AE1361" t="s">
        <v>3033</v>
      </c>
      <c r="AF1361" t="s">
        <v>3034</v>
      </c>
      <c r="AG1361" t="str">
        <f t="shared" si="82"/>
        <v>A679078</v>
      </c>
      <c r="AH1361" t="str">
        <f>IFERROR(VLOOKUP(AG1361,[1]AKT!$E$4:$G$350,3,FALSE),"")</f>
        <v>0942</v>
      </c>
    </row>
    <row r="1362" spans="31:34">
      <c r="AE1362" t="s">
        <v>3035</v>
      </c>
      <c r="AF1362" t="s">
        <v>3036</v>
      </c>
      <c r="AG1362" t="str">
        <f t="shared" si="82"/>
        <v>A679078</v>
      </c>
      <c r="AH1362" t="str">
        <f>IFERROR(VLOOKUP(AG1362,[1]AKT!$E$4:$G$350,3,FALSE),"")</f>
        <v>0942</v>
      </c>
    </row>
    <row r="1363" spans="31:34">
      <c r="AE1363" t="s">
        <v>3037</v>
      </c>
      <c r="AF1363" t="s">
        <v>3038</v>
      </c>
      <c r="AG1363" t="str">
        <f t="shared" si="82"/>
        <v>A679078</v>
      </c>
      <c r="AH1363" t="str">
        <f>IFERROR(VLOOKUP(AG1363,[1]AKT!$E$4:$G$350,3,FALSE),"")</f>
        <v>0942</v>
      </c>
    </row>
    <row r="1364" spans="31:34">
      <c r="AE1364" t="s">
        <v>3039</v>
      </c>
      <c r="AF1364" t="s">
        <v>3040</v>
      </c>
      <c r="AG1364" t="str">
        <f t="shared" si="82"/>
        <v>A679078</v>
      </c>
      <c r="AH1364" t="str">
        <f>IFERROR(VLOOKUP(AG1364,[1]AKT!$E$4:$G$350,3,FALSE),"")</f>
        <v>0942</v>
      </c>
    </row>
    <row r="1365" spans="31:34">
      <c r="AE1365" t="s">
        <v>3041</v>
      </c>
      <c r="AF1365" t="s">
        <v>3042</v>
      </c>
      <c r="AG1365" t="str">
        <f t="shared" si="82"/>
        <v>A679078</v>
      </c>
      <c r="AH1365" t="str">
        <f>IFERROR(VLOOKUP(AG1365,[1]AKT!$E$4:$G$350,3,FALSE),"")</f>
        <v>0942</v>
      </c>
    </row>
    <row r="1366" spans="31:34">
      <c r="AE1366" t="s">
        <v>3043</v>
      </c>
      <c r="AF1366" t="s">
        <v>3044</v>
      </c>
      <c r="AG1366" t="str">
        <f t="shared" si="82"/>
        <v>A679078</v>
      </c>
      <c r="AH1366" t="str">
        <f>IFERROR(VLOOKUP(AG1366,[1]AKT!$E$4:$G$350,3,FALSE),"")</f>
        <v>0942</v>
      </c>
    </row>
    <row r="1367" spans="31:34">
      <c r="AE1367" t="s">
        <v>3045</v>
      </c>
      <c r="AF1367" t="s">
        <v>3046</v>
      </c>
      <c r="AG1367" t="str">
        <f t="shared" si="82"/>
        <v>A679078</v>
      </c>
      <c r="AH1367" t="str">
        <f>IFERROR(VLOOKUP(AG1367,[1]AKT!$E$4:$G$350,3,FALSE),"")</f>
        <v>0942</v>
      </c>
    </row>
    <row r="1368" spans="31:34">
      <c r="AE1368" t="s">
        <v>3047</v>
      </c>
      <c r="AF1368" t="s">
        <v>3048</v>
      </c>
      <c r="AG1368" t="str">
        <f t="shared" si="82"/>
        <v>A679078</v>
      </c>
      <c r="AH1368" t="str">
        <f>IFERROR(VLOOKUP(AG1368,[1]AKT!$E$4:$G$350,3,FALSE),"")</f>
        <v>0942</v>
      </c>
    </row>
    <row r="1369" spans="31:34">
      <c r="AE1369" t="s">
        <v>3049</v>
      </c>
      <c r="AF1369" t="s">
        <v>3050</v>
      </c>
      <c r="AG1369" t="str">
        <f t="shared" si="82"/>
        <v>A679078</v>
      </c>
      <c r="AH1369" t="str">
        <f>IFERROR(VLOOKUP(AG1369,[1]AKT!$E$4:$G$350,3,FALSE),"")</f>
        <v>0942</v>
      </c>
    </row>
    <row r="1370" spans="31:34">
      <c r="AE1370" t="s">
        <v>3051</v>
      </c>
      <c r="AF1370" t="s">
        <v>3052</v>
      </c>
      <c r="AG1370" t="str">
        <f t="shared" si="82"/>
        <v>A679078</v>
      </c>
      <c r="AH1370" t="str">
        <f>IFERROR(VLOOKUP(AG1370,[1]AKT!$E$4:$G$350,3,FALSE),"")</f>
        <v>0942</v>
      </c>
    </row>
    <row r="1371" spans="31:34">
      <c r="AE1371" t="s">
        <v>3053</v>
      </c>
      <c r="AF1371" t="s">
        <v>3054</v>
      </c>
      <c r="AG1371" t="str">
        <f t="shared" si="82"/>
        <v>A679078</v>
      </c>
      <c r="AH1371" t="str">
        <f>IFERROR(VLOOKUP(AG1371,[1]AKT!$E$4:$G$350,3,FALSE),"")</f>
        <v>0942</v>
      </c>
    </row>
    <row r="1372" spans="31:34">
      <c r="AE1372" t="s">
        <v>3055</v>
      </c>
      <c r="AF1372" t="s">
        <v>3056</v>
      </c>
      <c r="AG1372" t="str">
        <f t="shared" si="82"/>
        <v>A679078</v>
      </c>
      <c r="AH1372" t="str">
        <f>IFERROR(VLOOKUP(AG1372,[1]AKT!$E$4:$G$350,3,FALSE),"")</f>
        <v>0942</v>
      </c>
    </row>
    <row r="1373" spans="31:34">
      <c r="AE1373" t="s">
        <v>3057</v>
      </c>
      <c r="AF1373" t="s">
        <v>3058</v>
      </c>
      <c r="AG1373" t="str">
        <f t="shared" si="82"/>
        <v>A679078</v>
      </c>
      <c r="AH1373" t="str">
        <f>IFERROR(VLOOKUP(AG1373,[1]AKT!$E$4:$G$350,3,FALSE),"")</f>
        <v>0942</v>
      </c>
    </row>
    <row r="1374" spans="31:34">
      <c r="AE1374" t="s">
        <v>3059</v>
      </c>
      <c r="AF1374" t="s">
        <v>3060</v>
      </c>
      <c r="AG1374" t="str">
        <f t="shared" si="82"/>
        <v>A679078</v>
      </c>
      <c r="AH1374" t="str">
        <f>IFERROR(VLOOKUP(AG1374,[1]AKT!$E$4:$G$350,3,FALSE),"")</f>
        <v>0942</v>
      </c>
    </row>
    <row r="1375" spans="31:34">
      <c r="AE1375" t="s">
        <v>3061</v>
      </c>
      <c r="AF1375" t="s">
        <v>3062</v>
      </c>
      <c r="AG1375" t="str">
        <f t="shared" si="82"/>
        <v>A679078</v>
      </c>
      <c r="AH1375" t="str">
        <f>IFERROR(VLOOKUP(AG1375,[1]AKT!$E$4:$G$350,3,FALSE),"")</f>
        <v>0942</v>
      </c>
    </row>
    <row r="1376" spans="31:34">
      <c r="AE1376" t="s">
        <v>3063</v>
      </c>
      <c r="AF1376" t="s">
        <v>3064</v>
      </c>
      <c r="AG1376" t="str">
        <f t="shared" si="82"/>
        <v>A679078</v>
      </c>
      <c r="AH1376" t="str">
        <f>IFERROR(VLOOKUP(AG1376,[1]AKT!$E$4:$G$350,3,FALSE),"")</f>
        <v>0942</v>
      </c>
    </row>
    <row r="1377" spans="31:34">
      <c r="AE1377" t="s">
        <v>3065</v>
      </c>
      <c r="AF1377" t="s">
        <v>3066</v>
      </c>
      <c r="AG1377" t="str">
        <f t="shared" si="82"/>
        <v>A679078</v>
      </c>
      <c r="AH1377" t="str">
        <f>IFERROR(VLOOKUP(AG1377,[1]AKT!$E$4:$G$350,3,FALSE),"")</f>
        <v>0942</v>
      </c>
    </row>
    <row r="1378" spans="31:34">
      <c r="AE1378" t="s">
        <v>3067</v>
      </c>
      <c r="AF1378" t="s">
        <v>3068</v>
      </c>
      <c r="AG1378" t="str">
        <f t="shared" si="82"/>
        <v>A679078</v>
      </c>
      <c r="AH1378" t="str">
        <f>IFERROR(VLOOKUP(AG1378,[1]AKT!$E$4:$G$350,3,FALSE),"")</f>
        <v>0942</v>
      </c>
    </row>
    <row r="1379" spans="31:34">
      <c r="AE1379" t="s">
        <v>3069</v>
      </c>
      <c r="AF1379" t="s">
        <v>3070</v>
      </c>
      <c r="AG1379" t="str">
        <f t="shared" si="82"/>
        <v>A679078</v>
      </c>
      <c r="AH1379" t="str">
        <f>IFERROR(VLOOKUP(AG1379,[1]AKT!$E$4:$G$350,3,FALSE),"")</f>
        <v>0942</v>
      </c>
    </row>
    <row r="1380" spans="31:34">
      <c r="AE1380" t="s">
        <v>3071</v>
      </c>
      <c r="AF1380" t="s">
        <v>3072</v>
      </c>
      <c r="AG1380" t="str">
        <f t="shared" si="82"/>
        <v>A679078</v>
      </c>
      <c r="AH1380" t="str">
        <f>IFERROR(VLOOKUP(AG1380,[1]AKT!$E$4:$G$350,3,FALSE),"")</f>
        <v>0942</v>
      </c>
    </row>
    <row r="1381" spans="31:34">
      <c r="AE1381" t="s">
        <v>3073</v>
      </c>
      <c r="AF1381" t="s">
        <v>3074</v>
      </c>
      <c r="AG1381" t="str">
        <f t="shared" si="82"/>
        <v>A679078</v>
      </c>
      <c r="AH1381" t="str">
        <f>IFERROR(VLOOKUP(AG1381,[1]AKT!$E$4:$G$350,3,FALSE),"")</f>
        <v>0942</v>
      </c>
    </row>
    <row r="1382" spans="31:34">
      <c r="AE1382" t="s">
        <v>3075</v>
      </c>
      <c r="AF1382" t="s">
        <v>3076</v>
      </c>
      <c r="AG1382" t="str">
        <f t="shared" si="82"/>
        <v>A679078</v>
      </c>
      <c r="AH1382" t="str">
        <f>IFERROR(VLOOKUP(AG1382,[1]AKT!$E$4:$G$350,3,FALSE),"")</f>
        <v>0942</v>
      </c>
    </row>
    <row r="1383" spans="31:34">
      <c r="AE1383" t="s">
        <v>3077</v>
      </c>
      <c r="AF1383" t="s">
        <v>3078</v>
      </c>
      <c r="AG1383" t="str">
        <f t="shared" si="82"/>
        <v>A679078</v>
      </c>
      <c r="AH1383" t="str">
        <f>IFERROR(VLOOKUP(AG1383,[1]AKT!$E$4:$G$350,3,FALSE),"")</f>
        <v>0942</v>
      </c>
    </row>
    <row r="1384" spans="31:34">
      <c r="AE1384" t="s">
        <v>3079</v>
      </c>
      <c r="AF1384" t="s">
        <v>3080</v>
      </c>
      <c r="AG1384" t="str">
        <f t="shared" si="82"/>
        <v>A679078</v>
      </c>
      <c r="AH1384" t="str">
        <f>IFERROR(VLOOKUP(AG1384,[1]AKT!$E$4:$G$350,3,FALSE),"")</f>
        <v>0942</v>
      </c>
    </row>
    <row r="1385" spans="31:34">
      <c r="AE1385" t="s">
        <v>3081</v>
      </c>
      <c r="AF1385" t="s">
        <v>3082</v>
      </c>
      <c r="AG1385" t="str">
        <f t="shared" si="82"/>
        <v>A679078</v>
      </c>
      <c r="AH1385" t="str">
        <f>IFERROR(VLOOKUP(AG1385,[1]AKT!$E$4:$G$350,3,FALSE),"")</f>
        <v>0942</v>
      </c>
    </row>
    <row r="1386" spans="31:34">
      <c r="AE1386" t="s">
        <v>3083</v>
      </c>
      <c r="AF1386" t="s">
        <v>3084</v>
      </c>
      <c r="AG1386" t="str">
        <f t="shared" si="82"/>
        <v>A679078</v>
      </c>
      <c r="AH1386" t="str">
        <f>IFERROR(VLOOKUP(AG1386,[1]AKT!$E$4:$G$350,3,FALSE),"")</f>
        <v>0942</v>
      </c>
    </row>
    <row r="1387" spans="31:34">
      <c r="AE1387" t="s">
        <v>3085</v>
      </c>
      <c r="AF1387" t="s">
        <v>3086</v>
      </c>
      <c r="AG1387" t="str">
        <f t="shared" si="82"/>
        <v>A679078</v>
      </c>
      <c r="AH1387" t="str">
        <f>IFERROR(VLOOKUP(AG1387,[1]AKT!$E$4:$G$350,3,FALSE),"")</f>
        <v>0942</v>
      </c>
    </row>
    <row r="1388" spans="31:34">
      <c r="AE1388" t="s">
        <v>3087</v>
      </c>
      <c r="AF1388" t="s">
        <v>3088</v>
      </c>
      <c r="AG1388" t="str">
        <f t="shared" si="82"/>
        <v>A679078</v>
      </c>
      <c r="AH1388" t="str">
        <f>IFERROR(VLOOKUP(AG1388,[1]AKT!$E$4:$G$350,3,FALSE),"")</f>
        <v>0942</v>
      </c>
    </row>
    <row r="1389" spans="31:34">
      <c r="AE1389" t="s">
        <v>3089</v>
      </c>
      <c r="AF1389" t="s">
        <v>3090</v>
      </c>
      <c r="AG1389" t="str">
        <f t="shared" si="82"/>
        <v>A679078</v>
      </c>
      <c r="AH1389" t="str">
        <f>IFERROR(VLOOKUP(AG1389,[1]AKT!$E$4:$G$350,3,FALSE),"")</f>
        <v>0942</v>
      </c>
    </row>
    <row r="1390" spans="31:34">
      <c r="AE1390" t="s">
        <v>3091</v>
      </c>
      <c r="AF1390" t="s">
        <v>3092</v>
      </c>
      <c r="AG1390" t="str">
        <f t="shared" si="82"/>
        <v>A679078</v>
      </c>
      <c r="AH1390" t="str">
        <f>IFERROR(VLOOKUP(AG1390,[1]AKT!$E$4:$G$350,3,FALSE),"")</f>
        <v>0942</v>
      </c>
    </row>
    <row r="1391" spans="31:34">
      <c r="AE1391" t="s">
        <v>3093</v>
      </c>
      <c r="AF1391" t="s">
        <v>3094</v>
      </c>
      <c r="AG1391" t="str">
        <f t="shared" si="82"/>
        <v>A679078</v>
      </c>
      <c r="AH1391" t="str">
        <f>IFERROR(VLOOKUP(AG1391,[1]AKT!$E$4:$G$350,3,FALSE),"")</f>
        <v>0942</v>
      </c>
    </row>
    <row r="1392" spans="31:34">
      <c r="AE1392" t="s">
        <v>3095</v>
      </c>
      <c r="AF1392" t="s">
        <v>3096</v>
      </c>
      <c r="AG1392" t="str">
        <f t="shared" si="82"/>
        <v>A679078</v>
      </c>
      <c r="AH1392" t="str">
        <f>IFERROR(VLOOKUP(AG1392,[1]AKT!$E$4:$G$350,3,FALSE),"")</f>
        <v>0942</v>
      </c>
    </row>
    <row r="1393" spans="31:34">
      <c r="AE1393" t="s">
        <v>3097</v>
      </c>
      <c r="AF1393" t="s">
        <v>3098</v>
      </c>
      <c r="AG1393" t="str">
        <f t="shared" si="82"/>
        <v>A679078</v>
      </c>
      <c r="AH1393" t="str">
        <f>IFERROR(VLOOKUP(AG1393,[1]AKT!$E$4:$G$350,3,FALSE),"")</f>
        <v>0942</v>
      </c>
    </row>
    <row r="1394" spans="31:34">
      <c r="AE1394" t="s">
        <v>3099</v>
      </c>
      <c r="AF1394" t="s">
        <v>3100</v>
      </c>
      <c r="AG1394" t="str">
        <f t="shared" si="82"/>
        <v>A679078</v>
      </c>
      <c r="AH1394" t="str">
        <f>IFERROR(VLOOKUP(AG1394,[1]AKT!$E$4:$G$350,3,FALSE),"")</f>
        <v>0942</v>
      </c>
    </row>
    <row r="1395" spans="31:34">
      <c r="AE1395" t="s">
        <v>3101</v>
      </c>
      <c r="AF1395" t="s">
        <v>3102</v>
      </c>
      <c r="AG1395" t="str">
        <f t="shared" si="82"/>
        <v>A679078</v>
      </c>
      <c r="AH1395" t="str">
        <f>IFERROR(VLOOKUP(AG1395,[1]AKT!$E$4:$G$350,3,FALSE),"")</f>
        <v>0942</v>
      </c>
    </row>
    <row r="1396" spans="31:34">
      <c r="AE1396" t="s">
        <v>3103</v>
      </c>
      <c r="AF1396" t="s">
        <v>3104</v>
      </c>
      <c r="AG1396" t="str">
        <f t="shared" si="82"/>
        <v>A679078</v>
      </c>
      <c r="AH1396" t="str">
        <f>IFERROR(VLOOKUP(AG1396,[1]AKT!$E$4:$G$350,3,FALSE),"")</f>
        <v>0942</v>
      </c>
    </row>
    <row r="1397" spans="31:34">
      <c r="AE1397" t="s">
        <v>3105</v>
      </c>
      <c r="AF1397" t="s">
        <v>3106</v>
      </c>
      <c r="AG1397" t="str">
        <f t="shared" si="82"/>
        <v>A679078</v>
      </c>
      <c r="AH1397" t="str">
        <f>IFERROR(VLOOKUP(AG1397,[1]AKT!$E$4:$G$350,3,FALSE),"")</f>
        <v>0942</v>
      </c>
    </row>
    <row r="1398" spans="31:34">
      <c r="AE1398" t="s">
        <v>3107</v>
      </c>
      <c r="AF1398" t="s">
        <v>3108</v>
      </c>
      <c r="AG1398" t="str">
        <f t="shared" si="82"/>
        <v>A679078</v>
      </c>
      <c r="AH1398" t="str">
        <f>IFERROR(VLOOKUP(AG1398,[1]AKT!$E$4:$G$350,3,FALSE),"")</f>
        <v>0942</v>
      </c>
    </row>
    <row r="1399" spans="31:34">
      <c r="AE1399" t="s">
        <v>3109</v>
      </c>
      <c r="AF1399" t="s">
        <v>3110</v>
      </c>
      <c r="AG1399" t="str">
        <f t="shared" si="82"/>
        <v>A679078</v>
      </c>
      <c r="AH1399" t="str">
        <f>IFERROR(VLOOKUP(AG1399,[1]AKT!$E$4:$G$350,3,FALSE),"")</f>
        <v>0942</v>
      </c>
    </row>
    <row r="1400" spans="31:34">
      <c r="AE1400" t="s">
        <v>3111</v>
      </c>
      <c r="AF1400" t="s">
        <v>3112</v>
      </c>
      <c r="AG1400" t="str">
        <f t="shared" si="82"/>
        <v>A679078</v>
      </c>
      <c r="AH1400" t="str">
        <f>IFERROR(VLOOKUP(AG1400,[1]AKT!$E$4:$G$350,3,FALSE),"")</f>
        <v>0942</v>
      </c>
    </row>
    <row r="1401" spans="31:34">
      <c r="AE1401" t="s">
        <v>3113</v>
      </c>
      <c r="AF1401" t="s">
        <v>3114</v>
      </c>
      <c r="AG1401" t="str">
        <f t="shared" si="82"/>
        <v>A679078</v>
      </c>
      <c r="AH1401" t="str">
        <f>IFERROR(VLOOKUP(AG1401,[1]AKT!$E$4:$G$350,3,FALSE),"")</f>
        <v>0942</v>
      </c>
    </row>
    <row r="1402" spans="31:34">
      <c r="AE1402" t="s">
        <v>3115</v>
      </c>
      <c r="AF1402" t="s">
        <v>3116</v>
      </c>
      <c r="AG1402" t="str">
        <f t="shared" si="82"/>
        <v>A679078</v>
      </c>
      <c r="AH1402" t="str">
        <f>IFERROR(VLOOKUP(AG1402,[1]AKT!$E$4:$G$350,3,FALSE),"")</f>
        <v>0942</v>
      </c>
    </row>
    <row r="1403" spans="31:34">
      <c r="AE1403" t="s">
        <v>3117</v>
      </c>
      <c r="AF1403" t="s">
        <v>3118</v>
      </c>
      <c r="AG1403" t="str">
        <f t="shared" si="82"/>
        <v>A679078</v>
      </c>
      <c r="AH1403" t="str">
        <f>IFERROR(VLOOKUP(AG1403,[1]AKT!$E$4:$G$350,3,FALSE),"")</f>
        <v>0942</v>
      </c>
    </row>
    <row r="1404" spans="31:34">
      <c r="AE1404" t="s">
        <v>3119</v>
      </c>
      <c r="AF1404" t="s">
        <v>3120</v>
      </c>
      <c r="AG1404" t="str">
        <f t="shared" si="82"/>
        <v>A679078</v>
      </c>
      <c r="AH1404" t="str">
        <f>IFERROR(VLOOKUP(AG1404,[1]AKT!$E$4:$G$350,3,FALSE),"")</f>
        <v>0942</v>
      </c>
    </row>
    <row r="1405" spans="31:34">
      <c r="AE1405" t="s">
        <v>3121</v>
      </c>
      <c r="AF1405" t="s">
        <v>675</v>
      </c>
      <c r="AG1405" t="str">
        <f t="shared" si="82"/>
        <v>A679078</v>
      </c>
      <c r="AH1405" t="str">
        <f>IFERROR(VLOOKUP(AG1405,[1]AKT!$E$4:$G$350,3,FALSE),"")</f>
        <v>0942</v>
      </c>
    </row>
    <row r="1406" spans="31:34">
      <c r="AE1406" t="s">
        <v>3122</v>
      </c>
      <c r="AF1406" t="s">
        <v>448</v>
      </c>
      <c r="AG1406" t="str">
        <f t="shared" si="82"/>
        <v>A679078</v>
      </c>
      <c r="AH1406" t="str">
        <f>IFERROR(VLOOKUP(AG1406,[1]AKT!$E$4:$G$350,3,FALSE),"")</f>
        <v>0942</v>
      </c>
    </row>
    <row r="1407" spans="31:34">
      <c r="AE1407" t="s">
        <v>3123</v>
      </c>
      <c r="AF1407" t="s">
        <v>3124</v>
      </c>
      <c r="AG1407" t="str">
        <f t="shared" si="82"/>
        <v>A679078</v>
      </c>
      <c r="AH1407" t="str">
        <f>IFERROR(VLOOKUP(AG1407,[1]AKT!$E$4:$G$350,3,FALSE),"")</f>
        <v>0942</v>
      </c>
    </row>
    <row r="1408" spans="31:34">
      <c r="AE1408" t="s">
        <v>3125</v>
      </c>
      <c r="AF1408" t="s">
        <v>3126</v>
      </c>
      <c r="AG1408" t="str">
        <f t="shared" si="82"/>
        <v>A679078</v>
      </c>
      <c r="AH1408" t="str">
        <f>IFERROR(VLOOKUP(AG1408,[1]AKT!$E$4:$G$350,3,FALSE),"")</f>
        <v>0942</v>
      </c>
    </row>
    <row r="1409" spans="31:34">
      <c r="AE1409" t="s">
        <v>3127</v>
      </c>
      <c r="AF1409" t="s">
        <v>271</v>
      </c>
      <c r="AG1409" t="str">
        <f t="shared" si="82"/>
        <v>A679078</v>
      </c>
      <c r="AH1409" t="str">
        <f>IFERROR(VLOOKUP(AG1409,[1]AKT!$E$4:$G$350,3,FALSE),"")</f>
        <v>0942</v>
      </c>
    </row>
    <row r="1410" spans="31:34">
      <c r="AE1410" t="s">
        <v>3128</v>
      </c>
      <c r="AF1410" t="s">
        <v>390</v>
      </c>
      <c r="AG1410" t="str">
        <f t="shared" si="82"/>
        <v>A679078</v>
      </c>
      <c r="AH1410" t="str">
        <f>IFERROR(VLOOKUP(AG1410,[1]AKT!$E$4:$G$350,3,FALSE),"")</f>
        <v>0942</v>
      </c>
    </row>
    <row r="1411" spans="31:34">
      <c r="AE1411" t="s">
        <v>3129</v>
      </c>
      <c r="AF1411" t="s">
        <v>3130</v>
      </c>
      <c r="AG1411" t="str">
        <f t="shared" si="82"/>
        <v>A679078</v>
      </c>
      <c r="AH1411" t="str">
        <f>IFERROR(VLOOKUP(AG1411,[1]AKT!$E$4:$G$350,3,FALSE),"")</f>
        <v>0942</v>
      </c>
    </row>
    <row r="1412" spans="31:34">
      <c r="AE1412" t="s">
        <v>3131</v>
      </c>
      <c r="AF1412" t="s">
        <v>3132</v>
      </c>
      <c r="AG1412" t="str">
        <f t="shared" si="82"/>
        <v>A679078</v>
      </c>
      <c r="AH1412" t="str">
        <f>IFERROR(VLOOKUP(AG1412,[1]AKT!$E$4:$G$350,3,FALSE),"")</f>
        <v>0942</v>
      </c>
    </row>
    <row r="1413" spans="31:34">
      <c r="AE1413" t="s">
        <v>3133</v>
      </c>
      <c r="AF1413" t="s">
        <v>3134</v>
      </c>
      <c r="AG1413" t="str">
        <f t="shared" si="82"/>
        <v>A679078</v>
      </c>
      <c r="AH1413" t="str">
        <f>IFERROR(VLOOKUP(AG1413,[1]AKT!$E$4:$G$350,3,FALSE),"")</f>
        <v>0942</v>
      </c>
    </row>
    <row r="1414" spans="31:34">
      <c r="AE1414" t="s">
        <v>3135</v>
      </c>
      <c r="AF1414" t="s">
        <v>3136</v>
      </c>
      <c r="AG1414" t="str">
        <f t="shared" si="82"/>
        <v>A679078</v>
      </c>
      <c r="AH1414" t="str">
        <f>IFERROR(VLOOKUP(AG1414,[1]AKT!$E$4:$G$350,3,FALSE),"")</f>
        <v>0942</v>
      </c>
    </row>
    <row r="1415" spans="31:34">
      <c r="AE1415" t="s">
        <v>3137</v>
      </c>
      <c r="AF1415" t="s">
        <v>3138</v>
      </c>
      <c r="AG1415" t="str">
        <f t="shared" si="82"/>
        <v>A679078</v>
      </c>
      <c r="AH1415" t="str">
        <f>IFERROR(VLOOKUP(AG1415,[1]AKT!$E$4:$G$350,3,FALSE),"")</f>
        <v>0942</v>
      </c>
    </row>
    <row r="1416" spans="31:34">
      <c r="AE1416" t="s">
        <v>3139</v>
      </c>
      <c r="AF1416" t="s">
        <v>3140</v>
      </c>
      <c r="AG1416" t="str">
        <f t="shared" si="82"/>
        <v>A679078</v>
      </c>
      <c r="AH1416" t="str">
        <f>IFERROR(VLOOKUP(AG1416,[1]AKT!$E$4:$G$350,3,FALSE),"")</f>
        <v>0942</v>
      </c>
    </row>
    <row r="1417" spans="31:34">
      <c r="AE1417" t="s">
        <v>3141</v>
      </c>
      <c r="AF1417" t="s">
        <v>3142</v>
      </c>
      <c r="AG1417" t="str">
        <f t="shared" ref="AG1417:AG1480" si="83">LEFT(AE1417,7)</f>
        <v>A679078</v>
      </c>
      <c r="AH1417" t="str">
        <f>IFERROR(VLOOKUP(AG1417,[1]AKT!$E$4:$G$350,3,FALSE),"")</f>
        <v>0942</v>
      </c>
    </row>
    <row r="1418" spans="31:34">
      <c r="AE1418" t="s">
        <v>3143</v>
      </c>
      <c r="AF1418" t="s">
        <v>3144</v>
      </c>
      <c r="AG1418" t="str">
        <f t="shared" si="83"/>
        <v>A679078</v>
      </c>
      <c r="AH1418" t="str">
        <f>IFERROR(VLOOKUP(AG1418,[1]AKT!$E$4:$G$350,3,FALSE),"")</f>
        <v>0942</v>
      </c>
    </row>
    <row r="1419" spans="31:34">
      <c r="AE1419" t="s">
        <v>3145</v>
      </c>
      <c r="AF1419" t="s">
        <v>3084</v>
      </c>
      <c r="AG1419" t="str">
        <f t="shared" si="83"/>
        <v>A679078</v>
      </c>
      <c r="AH1419" t="str">
        <f>IFERROR(VLOOKUP(AG1419,[1]AKT!$E$4:$G$350,3,FALSE),"")</f>
        <v>0942</v>
      </c>
    </row>
    <row r="1420" spans="31:34">
      <c r="AE1420" t="s">
        <v>3146</v>
      </c>
      <c r="AF1420" t="s">
        <v>3147</v>
      </c>
      <c r="AG1420" t="str">
        <f t="shared" si="83"/>
        <v>A679078</v>
      </c>
      <c r="AH1420" t="str">
        <f>IFERROR(VLOOKUP(AG1420,[1]AKT!$E$4:$G$350,3,FALSE),"")</f>
        <v>0942</v>
      </c>
    </row>
    <row r="1421" spans="31:34">
      <c r="AE1421" t="s">
        <v>3148</v>
      </c>
      <c r="AF1421" t="s">
        <v>3149</v>
      </c>
      <c r="AG1421" t="str">
        <f t="shared" si="83"/>
        <v>A679078</v>
      </c>
      <c r="AH1421" t="str">
        <f>IFERROR(VLOOKUP(AG1421,[1]AKT!$E$4:$G$350,3,FALSE),"")</f>
        <v>0942</v>
      </c>
    </row>
    <row r="1422" spans="31:34">
      <c r="AE1422" t="s">
        <v>3150</v>
      </c>
      <c r="AF1422" t="s">
        <v>3151</v>
      </c>
      <c r="AG1422" t="str">
        <f t="shared" si="83"/>
        <v>A679078</v>
      </c>
      <c r="AH1422" t="str">
        <f>IFERROR(VLOOKUP(AG1422,[1]AKT!$E$4:$G$350,3,FALSE),"")</f>
        <v>0942</v>
      </c>
    </row>
    <row r="1423" spans="31:34">
      <c r="AE1423" t="s">
        <v>3152</v>
      </c>
      <c r="AF1423" t="s">
        <v>3153</v>
      </c>
      <c r="AG1423" t="str">
        <f t="shared" si="83"/>
        <v>A679078</v>
      </c>
      <c r="AH1423" t="str">
        <f>IFERROR(VLOOKUP(AG1423,[1]AKT!$E$4:$G$350,3,FALSE),"")</f>
        <v>0942</v>
      </c>
    </row>
    <row r="1424" spans="31:34">
      <c r="AE1424" t="s">
        <v>3154</v>
      </c>
      <c r="AF1424" t="s">
        <v>3155</v>
      </c>
      <c r="AG1424" t="str">
        <f t="shared" si="83"/>
        <v>A679078</v>
      </c>
      <c r="AH1424" t="str">
        <f>IFERROR(VLOOKUP(AG1424,[1]AKT!$E$4:$G$350,3,FALSE),"")</f>
        <v>0942</v>
      </c>
    </row>
    <row r="1425" spans="31:34">
      <c r="AE1425" t="s">
        <v>3156</v>
      </c>
      <c r="AF1425" t="s">
        <v>3157</v>
      </c>
      <c r="AG1425" t="str">
        <f t="shared" si="83"/>
        <v>A679078</v>
      </c>
      <c r="AH1425" t="str">
        <f>IFERROR(VLOOKUP(AG1425,[1]AKT!$E$4:$G$350,3,FALSE),"")</f>
        <v>0942</v>
      </c>
    </row>
    <row r="1426" spans="31:34">
      <c r="AE1426" t="s">
        <v>3158</v>
      </c>
      <c r="AF1426" t="s">
        <v>3159</v>
      </c>
      <c r="AG1426" t="str">
        <f t="shared" si="83"/>
        <v>A679078</v>
      </c>
      <c r="AH1426" t="str">
        <f>IFERROR(VLOOKUP(AG1426,[1]AKT!$E$4:$G$350,3,FALSE),"")</f>
        <v>0942</v>
      </c>
    </row>
    <row r="1427" spans="31:34">
      <c r="AE1427" t="s">
        <v>3160</v>
      </c>
      <c r="AF1427" t="s">
        <v>3161</v>
      </c>
      <c r="AG1427" t="str">
        <f t="shared" si="83"/>
        <v>A679078</v>
      </c>
      <c r="AH1427" t="str">
        <f>IFERROR(VLOOKUP(AG1427,[1]AKT!$E$4:$G$350,3,FALSE),"")</f>
        <v>0942</v>
      </c>
    </row>
    <row r="1428" spans="31:34">
      <c r="AE1428" t="s">
        <v>3162</v>
      </c>
      <c r="AF1428" t="s">
        <v>3163</v>
      </c>
      <c r="AG1428" t="str">
        <f t="shared" si="83"/>
        <v>A679078</v>
      </c>
      <c r="AH1428" t="str">
        <f>IFERROR(VLOOKUP(AG1428,[1]AKT!$E$4:$G$350,3,FALSE),"")</f>
        <v>0942</v>
      </c>
    </row>
    <row r="1429" spans="31:34">
      <c r="AE1429" t="s">
        <v>3164</v>
      </c>
      <c r="AF1429" t="s">
        <v>3165</v>
      </c>
      <c r="AG1429" t="str">
        <f t="shared" si="83"/>
        <v>A679078</v>
      </c>
      <c r="AH1429" t="str">
        <f>IFERROR(VLOOKUP(AG1429,[1]AKT!$E$4:$G$350,3,FALSE),"")</f>
        <v>0942</v>
      </c>
    </row>
    <row r="1430" spans="31:34">
      <c r="AE1430" t="s">
        <v>3166</v>
      </c>
      <c r="AF1430" t="s">
        <v>3167</v>
      </c>
      <c r="AG1430" t="str">
        <f t="shared" si="83"/>
        <v>A679078</v>
      </c>
      <c r="AH1430" t="str">
        <f>IFERROR(VLOOKUP(AG1430,[1]AKT!$E$4:$G$350,3,FALSE),"")</f>
        <v>0942</v>
      </c>
    </row>
    <row r="1431" spans="31:34">
      <c r="AE1431" t="s">
        <v>3168</v>
      </c>
      <c r="AF1431" t="s">
        <v>3169</v>
      </c>
      <c r="AG1431" t="str">
        <f t="shared" si="83"/>
        <v>A679078</v>
      </c>
      <c r="AH1431" t="str">
        <f>IFERROR(VLOOKUP(AG1431,[1]AKT!$E$4:$G$350,3,FALSE),"")</f>
        <v>0942</v>
      </c>
    </row>
    <row r="1432" spans="31:34">
      <c r="AE1432" t="s">
        <v>3170</v>
      </c>
      <c r="AF1432" t="s">
        <v>3171</v>
      </c>
      <c r="AG1432" t="str">
        <f t="shared" si="83"/>
        <v>A679078</v>
      </c>
      <c r="AH1432" t="str">
        <f>IFERROR(VLOOKUP(AG1432,[1]AKT!$E$4:$G$350,3,FALSE),"")</f>
        <v>0942</v>
      </c>
    </row>
    <row r="1433" spans="31:34">
      <c r="AE1433" t="s">
        <v>3172</v>
      </c>
      <c r="AF1433" t="s">
        <v>3149</v>
      </c>
      <c r="AG1433" t="str">
        <f t="shared" si="83"/>
        <v>A679078</v>
      </c>
      <c r="AH1433" t="str">
        <f>IFERROR(VLOOKUP(AG1433,[1]AKT!$E$4:$G$350,3,FALSE),"")</f>
        <v>0942</v>
      </c>
    </row>
    <row r="1434" spans="31:34">
      <c r="AE1434" t="s">
        <v>3173</v>
      </c>
      <c r="AF1434" t="s">
        <v>3174</v>
      </c>
      <c r="AG1434" t="str">
        <f t="shared" si="83"/>
        <v>A679078</v>
      </c>
      <c r="AH1434" t="str">
        <f>IFERROR(VLOOKUP(AG1434,[1]AKT!$E$4:$G$350,3,FALSE),"")</f>
        <v>0942</v>
      </c>
    </row>
    <row r="1435" spans="31:34">
      <c r="AE1435" t="s">
        <v>3175</v>
      </c>
      <c r="AF1435" t="s">
        <v>3176</v>
      </c>
      <c r="AG1435" t="str">
        <f t="shared" si="83"/>
        <v>A679078</v>
      </c>
      <c r="AH1435" t="str">
        <f>IFERROR(VLOOKUP(AG1435,[1]AKT!$E$4:$G$350,3,FALSE),"")</f>
        <v>0942</v>
      </c>
    </row>
    <row r="1436" spans="31:34">
      <c r="AE1436" t="s">
        <v>3177</v>
      </c>
      <c r="AF1436" t="s">
        <v>3178</v>
      </c>
      <c r="AG1436" t="str">
        <f t="shared" si="83"/>
        <v>A679078</v>
      </c>
      <c r="AH1436" t="str">
        <f>IFERROR(VLOOKUP(AG1436,[1]AKT!$E$4:$G$350,3,FALSE),"")</f>
        <v>0942</v>
      </c>
    </row>
    <row r="1437" spans="31:34">
      <c r="AE1437" t="s">
        <v>3179</v>
      </c>
      <c r="AF1437" t="s">
        <v>3180</v>
      </c>
      <c r="AG1437" t="str">
        <f t="shared" si="83"/>
        <v>A679078</v>
      </c>
      <c r="AH1437" t="str">
        <f>IFERROR(VLOOKUP(AG1437,[1]AKT!$E$4:$G$350,3,FALSE),"")</f>
        <v>0942</v>
      </c>
    </row>
    <row r="1438" spans="31:34">
      <c r="AE1438" t="s">
        <v>3181</v>
      </c>
      <c r="AF1438" t="s">
        <v>3182</v>
      </c>
      <c r="AG1438" t="str">
        <f t="shared" si="83"/>
        <v>A679078</v>
      </c>
      <c r="AH1438" t="str">
        <f>IFERROR(VLOOKUP(AG1438,[1]AKT!$E$4:$G$350,3,FALSE),"")</f>
        <v>0942</v>
      </c>
    </row>
    <row r="1439" spans="31:34">
      <c r="AE1439" t="s">
        <v>3183</v>
      </c>
      <c r="AF1439" t="s">
        <v>3184</v>
      </c>
      <c r="AG1439" t="str">
        <f t="shared" si="83"/>
        <v>A679078</v>
      </c>
      <c r="AH1439" t="str">
        <f>IFERROR(VLOOKUP(AG1439,[1]AKT!$E$4:$G$350,3,FALSE),"")</f>
        <v>0942</v>
      </c>
    </row>
    <row r="1440" spans="31:34">
      <c r="AE1440" t="s">
        <v>3185</v>
      </c>
      <c r="AF1440" t="s">
        <v>3186</v>
      </c>
      <c r="AG1440" t="str">
        <f t="shared" si="83"/>
        <v>A679078</v>
      </c>
      <c r="AH1440" t="str">
        <f>IFERROR(VLOOKUP(AG1440,[1]AKT!$E$4:$G$350,3,FALSE),"")</f>
        <v>0942</v>
      </c>
    </row>
    <row r="1441" spans="31:34">
      <c r="AE1441" t="s">
        <v>3187</v>
      </c>
      <c r="AF1441" t="s">
        <v>3188</v>
      </c>
      <c r="AG1441" t="str">
        <f t="shared" si="83"/>
        <v>A679078</v>
      </c>
      <c r="AH1441" t="str">
        <f>IFERROR(VLOOKUP(AG1441,[1]AKT!$E$4:$G$350,3,FALSE),"")</f>
        <v>0942</v>
      </c>
    </row>
    <row r="1442" spans="31:34">
      <c r="AE1442" t="s">
        <v>3189</v>
      </c>
      <c r="AF1442" t="s">
        <v>3190</v>
      </c>
      <c r="AG1442" t="str">
        <f t="shared" si="83"/>
        <v>A679078</v>
      </c>
      <c r="AH1442" t="str">
        <f>IFERROR(VLOOKUP(AG1442,[1]AKT!$E$4:$G$350,3,FALSE),"")</f>
        <v>0942</v>
      </c>
    </row>
    <row r="1443" spans="31:34">
      <c r="AE1443" t="s">
        <v>3191</v>
      </c>
      <c r="AF1443" t="s">
        <v>3192</v>
      </c>
      <c r="AG1443" t="str">
        <f t="shared" si="83"/>
        <v>A679078</v>
      </c>
      <c r="AH1443" t="str">
        <f>IFERROR(VLOOKUP(AG1443,[1]AKT!$E$4:$G$350,3,FALSE),"")</f>
        <v>0942</v>
      </c>
    </row>
    <row r="1444" spans="31:34">
      <c r="AE1444" t="s">
        <v>3193</v>
      </c>
      <c r="AF1444" t="s">
        <v>3194</v>
      </c>
      <c r="AG1444" t="str">
        <f t="shared" si="83"/>
        <v>A679078</v>
      </c>
      <c r="AH1444" t="str">
        <f>IFERROR(VLOOKUP(AG1444,[1]AKT!$E$4:$G$350,3,FALSE),"")</f>
        <v>0942</v>
      </c>
    </row>
    <row r="1445" spans="31:34">
      <c r="AE1445" t="s">
        <v>3195</v>
      </c>
      <c r="AF1445" t="s">
        <v>3196</v>
      </c>
      <c r="AG1445" t="str">
        <f t="shared" si="83"/>
        <v>A679078</v>
      </c>
      <c r="AH1445" t="str">
        <f>IFERROR(VLOOKUP(AG1445,[1]AKT!$E$4:$G$350,3,FALSE),"")</f>
        <v>0942</v>
      </c>
    </row>
    <row r="1446" spans="31:34">
      <c r="AE1446" t="s">
        <v>3197</v>
      </c>
      <c r="AF1446" t="s">
        <v>3198</v>
      </c>
      <c r="AG1446" t="str">
        <f t="shared" si="83"/>
        <v>A679078</v>
      </c>
      <c r="AH1446" t="str">
        <f>IFERROR(VLOOKUP(AG1446,[1]AKT!$E$4:$G$350,3,FALSE),"")</f>
        <v>0942</v>
      </c>
    </row>
    <row r="1447" spans="31:34">
      <c r="AE1447" t="s">
        <v>3199</v>
      </c>
      <c r="AF1447" t="s">
        <v>3200</v>
      </c>
      <c r="AG1447" t="str">
        <f t="shared" si="83"/>
        <v>A679078</v>
      </c>
      <c r="AH1447" t="str">
        <f>IFERROR(VLOOKUP(AG1447,[1]AKT!$E$4:$G$350,3,FALSE),"")</f>
        <v>0942</v>
      </c>
    </row>
    <row r="1448" spans="31:34">
      <c r="AE1448" t="s">
        <v>3201</v>
      </c>
      <c r="AF1448" t="s">
        <v>2526</v>
      </c>
      <c r="AG1448" t="str">
        <f t="shared" si="83"/>
        <v>A679078</v>
      </c>
      <c r="AH1448" t="str">
        <f>IFERROR(VLOOKUP(AG1448,[1]AKT!$E$4:$G$350,3,FALSE),"")</f>
        <v>0942</v>
      </c>
    </row>
    <row r="1449" spans="31:34">
      <c r="AE1449" t="s">
        <v>3202</v>
      </c>
      <c r="AF1449" t="s">
        <v>3203</v>
      </c>
      <c r="AG1449" t="str">
        <f t="shared" si="83"/>
        <v>A679078</v>
      </c>
      <c r="AH1449" t="str">
        <f>IFERROR(VLOOKUP(AG1449,[1]AKT!$E$4:$G$350,3,FALSE),"")</f>
        <v>0942</v>
      </c>
    </row>
    <row r="1450" spans="31:34">
      <c r="AE1450" t="s">
        <v>3204</v>
      </c>
      <c r="AF1450" t="s">
        <v>3205</v>
      </c>
      <c r="AG1450" t="str">
        <f t="shared" si="83"/>
        <v>A679078</v>
      </c>
      <c r="AH1450" t="str">
        <f>IFERROR(VLOOKUP(AG1450,[1]AKT!$E$4:$G$350,3,FALSE),"")</f>
        <v>0942</v>
      </c>
    </row>
    <row r="1451" spans="31:34">
      <c r="AE1451" t="s">
        <v>3206</v>
      </c>
      <c r="AF1451" t="s">
        <v>3207</v>
      </c>
      <c r="AG1451" t="str">
        <f t="shared" si="83"/>
        <v>A679078</v>
      </c>
      <c r="AH1451" t="str">
        <f>IFERROR(VLOOKUP(AG1451,[1]AKT!$E$4:$G$350,3,FALSE),"")</f>
        <v>0942</v>
      </c>
    </row>
    <row r="1452" spans="31:34">
      <c r="AE1452" t="s">
        <v>3208</v>
      </c>
      <c r="AF1452" t="s">
        <v>3209</v>
      </c>
      <c r="AG1452" t="str">
        <f t="shared" si="83"/>
        <v>A679078</v>
      </c>
      <c r="AH1452" t="str">
        <f>IFERROR(VLOOKUP(AG1452,[1]AKT!$E$4:$G$350,3,FALSE),"")</f>
        <v>0942</v>
      </c>
    </row>
    <row r="1453" spans="31:34">
      <c r="AE1453" t="s">
        <v>3210</v>
      </c>
      <c r="AF1453" t="s">
        <v>3211</v>
      </c>
      <c r="AG1453" t="str">
        <f t="shared" si="83"/>
        <v>A679078</v>
      </c>
      <c r="AH1453" t="str">
        <f>IFERROR(VLOOKUP(AG1453,[1]AKT!$E$4:$G$350,3,FALSE),"")</f>
        <v>0942</v>
      </c>
    </row>
    <row r="1454" spans="31:34">
      <c r="AE1454" t="s">
        <v>3212</v>
      </c>
      <c r="AF1454" t="s">
        <v>3213</v>
      </c>
      <c r="AG1454" t="str">
        <f t="shared" si="83"/>
        <v>A679078</v>
      </c>
      <c r="AH1454" t="str">
        <f>IFERROR(VLOOKUP(AG1454,[1]AKT!$E$4:$G$350,3,FALSE),"")</f>
        <v>0942</v>
      </c>
    </row>
    <row r="1455" spans="31:34">
      <c r="AE1455" t="s">
        <v>3214</v>
      </c>
      <c r="AF1455" t="s">
        <v>3215</v>
      </c>
      <c r="AG1455" t="str">
        <f t="shared" si="83"/>
        <v>A679078</v>
      </c>
      <c r="AH1455" t="str">
        <f>IFERROR(VLOOKUP(AG1455,[1]AKT!$E$4:$G$350,3,FALSE),"")</f>
        <v>0942</v>
      </c>
    </row>
    <row r="1456" spans="31:34">
      <c r="AE1456" t="s">
        <v>3216</v>
      </c>
      <c r="AF1456" t="s">
        <v>3217</v>
      </c>
      <c r="AG1456" t="str">
        <f t="shared" si="83"/>
        <v>A679078</v>
      </c>
      <c r="AH1456" t="str">
        <f>IFERROR(VLOOKUP(AG1456,[1]AKT!$E$4:$G$350,3,FALSE),"")</f>
        <v>0942</v>
      </c>
    </row>
    <row r="1457" spans="31:34">
      <c r="AE1457" t="s">
        <v>3218</v>
      </c>
      <c r="AF1457" t="s">
        <v>3219</v>
      </c>
      <c r="AG1457" t="str">
        <f t="shared" si="83"/>
        <v>A679078</v>
      </c>
      <c r="AH1457" t="str">
        <f>IFERROR(VLOOKUP(AG1457,[1]AKT!$E$4:$G$350,3,FALSE),"")</f>
        <v>0942</v>
      </c>
    </row>
    <row r="1458" spans="31:34">
      <c r="AE1458" t="s">
        <v>3220</v>
      </c>
      <c r="AF1458" t="s">
        <v>3221</v>
      </c>
      <c r="AG1458" t="str">
        <f t="shared" si="83"/>
        <v>A679078</v>
      </c>
      <c r="AH1458" t="str">
        <f>IFERROR(VLOOKUP(AG1458,[1]AKT!$E$4:$G$350,3,FALSE),"")</f>
        <v>0942</v>
      </c>
    </row>
    <row r="1459" spans="31:34">
      <c r="AE1459" t="s">
        <v>3222</v>
      </c>
      <c r="AF1459" t="s">
        <v>3223</v>
      </c>
      <c r="AG1459" t="str">
        <f t="shared" si="83"/>
        <v>A679078</v>
      </c>
      <c r="AH1459" t="str">
        <f>IFERROR(VLOOKUP(AG1459,[1]AKT!$E$4:$G$350,3,FALSE),"")</f>
        <v>0942</v>
      </c>
    </row>
    <row r="1460" spans="31:34">
      <c r="AE1460" t="s">
        <v>3224</v>
      </c>
      <c r="AF1460" t="s">
        <v>3225</v>
      </c>
      <c r="AG1460" t="str">
        <f t="shared" si="83"/>
        <v>A679078</v>
      </c>
      <c r="AH1460" t="str">
        <f>IFERROR(VLOOKUP(AG1460,[1]AKT!$E$4:$G$350,3,FALSE),"")</f>
        <v>0942</v>
      </c>
    </row>
    <row r="1461" spans="31:34">
      <c r="AE1461" t="s">
        <v>3226</v>
      </c>
      <c r="AF1461" t="s">
        <v>3227</v>
      </c>
      <c r="AG1461" t="str">
        <f t="shared" si="83"/>
        <v>A679078</v>
      </c>
      <c r="AH1461" t="str">
        <f>IFERROR(VLOOKUP(AG1461,[1]AKT!$E$4:$G$350,3,FALSE),"")</f>
        <v>0942</v>
      </c>
    </row>
    <row r="1462" spans="31:34">
      <c r="AE1462" t="s">
        <v>3228</v>
      </c>
      <c r="AF1462" t="s">
        <v>3229</v>
      </c>
      <c r="AG1462" t="str">
        <f t="shared" si="83"/>
        <v>A679078</v>
      </c>
      <c r="AH1462" t="str">
        <f>IFERROR(VLOOKUP(AG1462,[1]AKT!$E$4:$G$350,3,FALSE),"")</f>
        <v>0942</v>
      </c>
    </row>
    <row r="1463" spans="31:34">
      <c r="AE1463" t="s">
        <v>3230</v>
      </c>
      <c r="AF1463" t="s">
        <v>3231</v>
      </c>
      <c r="AG1463" t="str">
        <f t="shared" si="83"/>
        <v>A679078</v>
      </c>
      <c r="AH1463" t="str">
        <f>IFERROR(VLOOKUP(AG1463,[1]AKT!$E$4:$G$350,3,FALSE),"")</f>
        <v>0942</v>
      </c>
    </row>
    <row r="1464" spans="31:34">
      <c r="AE1464" t="s">
        <v>3232</v>
      </c>
      <c r="AF1464" t="s">
        <v>3233</v>
      </c>
      <c r="AG1464" t="str">
        <f t="shared" si="83"/>
        <v>A679078</v>
      </c>
      <c r="AH1464" t="str">
        <f>IFERROR(VLOOKUP(AG1464,[1]AKT!$E$4:$G$350,3,FALSE),"")</f>
        <v>0942</v>
      </c>
    </row>
    <row r="1465" spans="31:34">
      <c r="AE1465" t="s">
        <v>3234</v>
      </c>
      <c r="AF1465" t="s">
        <v>3235</v>
      </c>
      <c r="AG1465" t="str">
        <f t="shared" si="83"/>
        <v>A679078</v>
      </c>
      <c r="AH1465" t="str">
        <f>IFERROR(VLOOKUP(AG1465,[1]AKT!$E$4:$G$350,3,FALSE),"")</f>
        <v>0942</v>
      </c>
    </row>
    <row r="1466" spans="31:34">
      <c r="AE1466" t="s">
        <v>3236</v>
      </c>
      <c r="AF1466" t="s">
        <v>2741</v>
      </c>
      <c r="AG1466" t="str">
        <f t="shared" si="83"/>
        <v>A679078</v>
      </c>
      <c r="AH1466" t="str">
        <f>IFERROR(VLOOKUP(AG1466,[1]AKT!$E$4:$G$350,3,FALSE),"")</f>
        <v>0942</v>
      </c>
    </row>
    <row r="1467" spans="31:34">
      <c r="AE1467" t="s">
        <v>3237</v>
      </c>
      <c r="AF1467" t="s">
        <v>3238</v>
      </c>
      <c r="AG1467" t="str">
        <f t="shared" si="83"/>
        <v>A679078</v>
      </c>
      <c r="AH1467" t="str">
        <f>IFERROR(VLOOKUP(AG1467,[1]AKT!$E$4:$G$350,3,FALSE),"")</f>
        <v>0942</v>
      </c>
    </row>
    <row r="1468" spans="31:34">
      <c r="AE1468" t="s">
        <v>3239</v>
      </c>
      <c r="AF1468" t="s">
        <v>3240</v>
      </c>
      <c r="AG1468" t="str">
        <f t="shared" si="83"/>
        <v>A679078</v>
      </c>
      <c r="AH1468" t="str">
        <f>IFERROR(VLOOKUP(AG1468,[1]AKT!$E$4:$G$350,3,FALSE),"")</f>
        <v>0942</v>
      </c>
    </row>
    <row r="1469" spans="31:34">
      <c r="AE1469" t="s">
        <v>3241</v>
      </c>
      <c r="AF1469" t="s">
        <v>3242</v>
      </c>
      <c r="AG1469" t="str">
        <f t="shared" si="83"/>
        <v>A679078</v>
      </c>
      <c r="AH1469" t="str">
        <f>IFERROR(VLOOKUP(AG1469,[1]AKT!$E$4:$G$350,3,FALSE),"")</f>
        <v>0942</v>
      </c>
    </row>
    <row r="1470" spans="31:34">
      <c r="AE1470" t="s">
        <v>3243</v>
      </c>
      <c r="AF1470" t="s">
        <v>3244</v>
      </c>
      <c r="AG1470" t="str">
        <f t="shared" si="83"/>
        <v>A679078</v>
      </c>
      <c r="AH1470" t="str">
        <f>IFERROR(VLOOKUP(AG1470,[1]AKT!$E$4:$G$350,3,FALSE),"")</f>
        <v>0942</v>
      </c>
    </row>
    <row r="1471" spans="31:34">
      <c r="AE1471" t="s">
        <v>3245</v>
      </c>
      <c r="AF1471" t="s">
        <v>3246</v>
      </c>
      <c r="AG1471" t="str">
        <f t="shared" si="83"/>
        <v>A679078</v>
      </c>
      <c r="AH1471" t="str">
        <f>IFERROR(VLOOKUP(AG1471,[1]AKT!$E$4:$G$350,3,FALSE),"")</f>
        <v>0942</v>
      </c>
    </row>
    <row r="1472" spans="31:34">
      <c r="AE1472" t="s">
        <v>3247</v>
      </c>
      <c r="AF1472" t="s">
        <v>3248</v>
      </c>
      <c r="AG1472" t="str">
        <f t="shared" si="83"/>
        <v>A679078</v>
      </c>
      <c r="AH1472" t="str">
        <f>IFERROR(VLOOKUP(AG1472,[1]AKT!$E$4:$G$350,3,FALSE),"")</f>
        <v>0942</v>
      </c>
    </row>
    <row r="1473" spans="31:34">
      <c r="AE1473" t="s">
        <v>3249</v>
      </c>
      <c r="AF1473" t="s">
        <v>3250</v>
      </c>
      <c r="AG1473" t="str">
        <f t="shared" si="83"/>
        <v>A679078</v>
      </c>
      <c r="AH1473" t="str">
        <f>IFERROR(VLOOKUP(AG1473,[1]AKT!$E$4:$G$350,3,FALSE),"")</f>
        <v>0942</v>
      </c>
    </row>
    <row r="1474" spans="31:34">
      <c r="AE1474" t="s">
        <v>3251</v>
      </c>
      <c r="AF1474" t="s">
        <v>3252</v>
      </c>
      <c r="AG1474" t="str">
        <f t="shared" si="83"/>
        <v>A679078</v>
      </c>
      <c r="AH1474" t="str">
        <f>IFERROR(VLOOKUP(AG1474,[1]AKT!$E$4:$G$350,3,FALSE),"")</f>
        <v>0942</v>
      </c>
    </row>
    <row r="1475" spans="31:34">
      <c r="AE1475" t="s">
        <v>3253</v>
      </c>
      <c r="AF1475" t="s">
        <v>3254</v>
      </c>
      <c r="AG1475" t="str">
        <f t="shared" si="83"/>
        <v>A679078</v>
      </c>
      <c r="AH1475" t="str">
        <f>IFERROR(VLOOKUP(AG1475,[1]AKT!$E$4:$G$350,3,FALSE),"")</f>
        <v>0942</v>
      </c>
    </row>
    <row r="1476" spans="31:34">
      <c r="AE1476" t="s">
        <v>3255</v>
      </c>
      <c r="AF1476" t="s">
        <v>3256</v>
      </c>
      <c r="AG1476" t="str">
        <f t="shared" si="83"/>
        <v>A679078</v>
      </c>
      <c r="AH1476" t="str">
        <f>IFERROR(VLOOKUP(AG1476,[1]AKT!$E$4:$G$350,3,FALSE),"")</f>
        <v>0942</v>
      </c>
    </row>
    <row r="1477" spans="31:34">
      <c r="AE1477" t="s">
        <v>3257</v>
      </c>
      <c r="AF1477" t="s">
        <v>3258</v>
      </c>
      <c r="AG1477" t="str">
        <f t="shared" si="83"/>
        <v>A679078</v>
      </c>
      <c r="AH1477" t="str">
        <f>IFERROR(VLOOKUP(AG1477,[1]AKT!$E$4:$G$350,3,FALSE),"")</f>
        <v>0942</v>
      </c>
    </row>
    <row r="1478" spans="31:34">
      <c r="AE1478" t="s">
        <v>3259</v>
      </c>
      <c r="AF1478" t="s">
        <v>3260</v>
      </c>
      <c r="AG1478" t="str">
        <f t="shared" si="83"/>
        <v>A679078</v>
      </c>
      <c r="AH1478" t="str">
        <f>IFERROR(VLOOKUP(AG1478,[1]AKT!$E$4:$G$350,3,FALSE),"")</f>
        <v>0942</v>
      </c>
    </row>
    <row r="1479" spans="31:34">
      <c r="AE1479" t="s">
        <v>3261</v>
      </c>
      <c r="AF1479" t="s">
        <v>3262</v>
      </c>
      <c r="AG1479" t="str">
        <f t="shared" si="83"/>
        <v>A679078</v>
      </c>
      <c r="AH1479" t="str">
        <f>IFERROR(VLOOKUP(AG1479,[1]AKT!$E$4:$G$350,3,FALSE),"")</f>
        <v>0942</v>
      </c>
    </row>
    <row r="1480" spans="31:34">
      <c r="AE1480" t="s">
        <v>3263</v>
      </c>
      <c r="AF1480" t="s">
        <v>3264</v>
      </c>
      <c r="AG1480" t="str">
        <f t="shared" si="83"/>
        <v>A679078</v>
      </c>
      <c r="AH1480" t="str">
        <f>IFERROR(VLOOKUP(AG1480,[1]AKT!$E$4:$G$350,3,FALSE),"")</f>
        <v>0942</v>
      </c>
    </row>
    <row r="1481" spans="31:34">
      <c r="AE1481" t="s">
        <v>3265</v>
      </c>
      <c r="AF1481" t="s">
        <v>3266</v>
      </c>
      <c r="AG1481" t="str">
        <f t="shared" ref="AG1481:AG1544" si="84">LEFT(AE1481,7)</f>
        <v>A679078</v>
      </c>
      <c r="AH1481" t="str">
        <f>IFERROR(VLOOKUP(AG1481,[1]AKT!$E$4:$G$350,3,FALSE),"")</f>
        <v>0942</v>
      </c>
    </row>
    <row r="1482" spans="31:34">
      <c r="AE1482" t="s">
        <v>3267</v>
      </c>
      <c r="AF1482" t="s">
        <v>3268</v>
      </c>
      <c r="AG1482" t="str">
        <f t="shared" si="84"/>
        <v>A679078</v>
      </c>
      <c r="AH1482" t="str">
        <f>IFERROR(VLOOKUP(AG1482,[1]AKT!$E$4:$G$350,3,FALSE),"")</f>
        <v>0942</v>
      </c>
    </row>
    <row r="1483" spans="31:34">
      <c r="AE1483" t="s">
        <v>3269</v>
      </c>
      <c r="AF1483" t="s">
        <v>3270</v>
      </c>
      <c r="AG1483" t="str">
        <f t="shared" si="84"/>
        <v>A679078</v>
      </c>
      <c r="AH1483" t="str">
        <f>IFERROR(VLOOKUP(AG1483,[1]AKT!$E$4:$G$350,3,FALSE),"")</f>
        <v>0942</v>
      </c>
    </row>
    <row r="1484" spans="31:34">
      <c r="AE1484" t="s">
        <v>3271</v>
      </c>
      <c r="AF1484" t="s">
        <v>3272</v>
      </c>
      <c r="AG1484" t="str">
        <f t="shared" si="84"/>
        <v>A679078</v>
      </c>
      <c r="AH1484" t="str">
        <f>IFERROR(VLOOKUP(AG1484,[1]AKT!$E$4:$G$350,3,FALSE),"")</f>
        <v>0942</v>
      </c>
    </row>
    <row r="1485" spans="31:34">
      <c r="AE1485" t="s">
        <v>3273</v>
      </c>
      <c r="AF1485" t="s">
        <v>3274</v>
      </c>
      <c r="AG1485" t="str">
        <f t="shared" si="84"/>
        <v>A679078</v>
      </c>
      <c r="AH1485" t="str">
        <f>IFERROR(VLOOKUP(AG1485,[1]AKT!$E$4:$G$350,3,FALSE),"")</f>
        <v>0942</v>
      </c>
    </row>
    <row r="1486" spans="31:34">
      <c r="AE1486" t="s">
        <v>3275</v>
      </c>
      <c r="AF1486" t="s">
        <v>3276</v>
      </c>
      <c r="AG1486" t="str">
        <f t="shared" si="84"/>
        <v>A679078</v>
      </c>
      <c r="AH1486" t="str">
        <f>IFERROR(VLOOKUP(AG1486,[1]AKT!$E$4:$G$350,3,FALSE),"")</f>
        <v>0942</v>
      </c>
    </row>
    <row r="1487" spans="31:34">
      <c r="AE1487" t="s">
        <v>3277</v>
      </c>
      <c r="AF1487" t="s">
        <v>3278</v>
      </c>
      <c r="AG1487" t="str">
        <f t="shared" si="84"/>
        <v>A679078</v>
      </c>
      <c r="AH1487" t="str">
        <f>IFERROR(VLOOKUP(AG1487,[1]AKT!$E$4:$G$350,3,FALSE),"")</f>
        <v>0942</v>
      </c>
    </row>
    <row r="1488" spans="31:34">
      <c r="AE1488" t="s">
        <v>3279</v>
      </c>
      <c r="AF1488" t="s">
        <v>3280</v>
      </c>
      <c r="AG1488" t="str">
        <f t="shared" si="84"/>
        <v>A679078</v>
      </c>
      <c r="AH1488" t="str">
        <f>IFERROR(VLOOKUP(AG1488,[1]AKT!$E$4:$G$350,3,FALSE),"")</f>
        <v>0942</v>
      </c>
    </row>
    <row r="1489" spans="31:34">
      <c r="AE1489" t="s">
        <v>3281</v>
      </c>
      <c r="AF1489" t="s">
        <v>3282</v>
      </c>
      <c r="AG1489" t="str">
        <f t="shared" si="84"/>
        <v>A679078</v>
      </c>
      <c r="AH1489" t="str">
        <f>IFERROR(VLOOKUP(AG1489,[1]AKT!$E$4:$G$350,3,FALSE),"")</f>
        <v>0942</v>
      </c>
    </row>
    <row r="1490" spans="31:34">
      <c r="AE1490" t="s">
        <v>3283</v>
      </c>
      <c r="AF1490" t="s">
        <v>3284</v>
      </c>
      <c r="AG1490" t="str">
        <f t="shared" si="84"/>
        <v>A679078</v>
      </c>
      <c r="AH1490" t="str">
        <f>IFERROR(VLOOKUP(AG1490,[1]AKT!$E$4:$G$350,3,FALSE),"")</f>
        <v>0942</v>
      </c>
    </row>
    <row r="1491" spans="31:34">
      <c r="AE1491" t="s">
        <v>3285</v>
      </c>
      <c r="AF1491" t="s">
        <v>3286</v>
      </c>
      <c r="AG1491" t="str">
        <f t="shared" si="84"/>
        <v>A679078</v>
      </c>
      <c r="AH1491" t="str">
        <f>IFERROR(VLOOKUP(AG1491,[1]AKT!$E$4:$G$350,3,FALSE),"")</f>
        <v>0942</v>
      </c>
    </row>
    <row r="1492" spans="31:34">
      <c r="AE1492" t="s">
        <v>3287</v>
      </c>
      <c r="AF1492" t="s">
        <v>3288</v>
      </c>
      <c r="AG1492" t="str">
        <f t="shared" si="84"/>
        <v>A679078</v>
      </c>
      <c r="AH1492" t="str">
        <f>IFERROR(VLOOKUP(AG1492,[1]AKT!$E$4:$G$350,3,FALSE),"")</f>
        <v>0942</v>
      </c>
    </row>
    <row r="1493" spans="31:34">
      <c r="AE1493" t="s">
        <v>3289</v>
      </c>
      <c r="AF1493" t="s">
        <v>3290</v>
      </c>
      <c r="AG1493" t="str">
        <f t="shared" si="84"/>
        <v>A679078</v>
      </c>
      <c r="AH1493" t="str">
        <f>IFERROR(VLOOKUP(AG1493,[1]AKT!$E$4:$G$350,3,FALSE),"")</f>
        <v>0942</v>
      </c>
    </row>
    <row r="1494" spans="31:34">
      <c r="AE1494" t="s">
        <v>3291</v>
      </c>
      <c r="AF1494" t="s">
        <v>3290</v>
      </c>
      <c r="AG1494" t="str">
        <f t="shared" si="84"/>
        <v>A679078</v>
      </c>
      <c r="AH1494" t="str">
        <f>IFERROR(VLOOKUP(AG1494,[1]AKT!$E$4:$G$350,3,FALSE),"")</f>
        <v>0942</v>
      </c>
    </row>
    <row r="1495" spans="31:34">
      <c r="AE1495" t="s">
        <v>3292</v>
      </c>
      <c r="AF1495" t="s">
        <v>3293</v>
      </c>
      <c r="AG1495" t="str">
        <f t="shared" si="84"/>
        <v>A679078</v>
      </c>
      <c r="AH1495" t="str">
        <f>IFERROR(VLOOKUP(AG1495,[1]AKT!$E$4:$G$350,3,FALSE),"")</f>
        <v>0942</v>
      </c>
    </row>
    <row r="1496" spans="31:34">
      <c r="AE1496" t="s">
        <v>3294</v>
      </c>
      <c r="AF1496" t="s">
        <v>3295</v>
      </c>
      <c r="AG1496" t="str">
        <f t="shared" si="84"/>
        <v>A679078</v>
      </c>
      <c r="AH1496" t="str">
        <f>IFERROR(VLOOKUP(AG1496,[1]AKT!$E$4:$G$350,3,FALSE),"")</f>
        <v>0942</v>
      </c>
    </row>
    <row r="1497" spans="31:34">
      <c r="AE1497" t="s">
        <v>3296</v>
      </c>
      <c r="AF1497" t="s">
        <v>3297</v>
      </c>
      <c r="AG1497" t="str">
        <f t="shared" si="84"/>
        <v>A679078</v>
      </c>
      <c r="AH1497" t="str">
        <f>IFERROR(VLOOKUP(AG1497,[1]AKT!$E$4:$G$350,3,FALSE),"")</f>
        <v>0942</v>
      </c>
    </row>
    <row r="1498" spans="31:34">
      <c r="AE1498" t="s">
        <v>3298</v>
      </c>
      <c r="AF1498" t="s">
        <v>3299</v>
      </c>
      <c r="AG1498" t="str">
        <f t="shared" si="84"/>
        <v>A679078</v>
      </c>
      <c r="AH1498" t="str">
        <f>IFERROR(VLOOKUP(AG1498,[1]AKT!$E$4:$G$350,3,FALSE),"")</f>
        <v>0942</v>
      </c>
    </row>
    <row r="1499" spans="31:34">
      <c r="AE1499" t="s">
        <v>3300</v>
      </c>
      <c r="AF1499" t="s">
        <v>3301</v>
      </c>
      <c r="AG1499" t="str">
        <f t="shared" si="84"/>
        <v>A679078</v>
      </c>
      <c r="AH1499" t="str">
        <f>IFERROR(VLOOKUP(AG1499,[1]AKT!$E$4:$G$350,3,FALSE),"")</f>
        <v>0942</v>
      </c>
    </row>
    <row r="1500" spans="31:34">
      <c r="AE1500" t="s">
        <v>3302</v>
      </c>
      <c r="AF1500" t="s">
        <v>3303</v>
      </c>
      <c r="AG1500" t="str">
        <f t="shared" si="84"/>
        <v>A679078</v>
      </c>
      <c r="AH1500" t="str">
        <f>IFERROR(VLOOKUP(AG1500,[1]AKT!$E$4:$G$350,3,FALSE),"")</f>
        <v>0942</v>
      </c>
    </row>
    <row r="1501" spans="31:34">
      <c r="AE1501" t="s">
        <v>3304</v>
      </c>
      <c r="AF1501" t="s">
        <v>3305</v>
      </c>
      <c r="AG1501" t="str">
        <f t="shared" si="84"/>
        <v>A679078</v>
      </c>
      <c r="AH1501" t="str">
        <f>IFERROR(VLOOKUP(AG1501,[1]AKT!$E$4:$G$350,3,FALSE),"")</f>
        <v>0942</v>
      </c>
    </row>
    <row r="1502" spans="31:34">
      <c r="AE1502" t="s">
        <v>3306</v>
      </c>
      <c r="AF1502" t="s">
        <v>3307</v>
      </c>
      <c r="AG1502" t="str">
        <f t="shared" si="84"/>
        <v>A679078</v>
      </c>
      <c r="AH1502" t="str">
        <f>IFERROR(VLOOKUP(AG1502,[1]AKT!$E$4:$G$350,3,FALSE),"")</f>
        <v>0942</v>
      </c>
    </row>
    <row r="1503" spans="31:34">
      <c r="AE1503" t="s">
        <v>3308</v>
      </c>
      <c r="AF1503" t="s">
        <v>3309</v>
      </c>
      <c r="AG1503" t="str">
        <f t="shared" si="84"/>
        <v>A679078</v>
      </c>
      <c r="AH1503" t="str">
        <f>IFERROR(VLOOKUP(AG1503,[1]AKT!$E$4:$G$350,3,FALSE),"")</f>
        <v>0942</v>
      </c>
    </row>
    <row r="1504" spans="31:34">
      <c r="AE1504" t="s">
        <v>3310</v>
      </c>
      <c r="AF1504" t="s">
        <v>3311</v>
      </c>
      <c r="AG1504" t="str">
        <f t="shared" si="84"/>
        <v>A679078</v>
      </c>
      <c r="AH1504" t="str">
        <f>IFERROR(VLOOKUP(AG1504,[1]AKT!$E$4:$G$350,3,FALSE),"")</f>
        <v>0942</v>
      </c>
    </row>
    <row r="1505" spans="31:34">
      <c r="AE1505" t="s">
        <v>3312</v>
      </c>
      <c r="AF1505" t="s">
        <v>3313</v>
      </c>
      <c r="AG1505" t="str">
        <f t="shared" si="84"/>
        <v>A679078</v>
      </c>
      <c r="AH1505" t="str">
        <f>IFERROR(VLOOKUP(AG1505,[1]AKT!$E$4:$G$350,3,FALSE),"")</f>
        <v>0942</v>
      </c>
    </row>
    <row r="1506" spans="31:34">
      <c r="AE1506" t="s">
        <v>3314</v>
      </c>
      <c r="AF1506" t="s">
        <v>3315</v>
      </c>
      <c r="AG1506" t="str">
        <f t="shared" si="84"/>
        <v>A679078</v>
      </c>
      <c r="AH1506" t="str">
        <f>IFERROR(VLOOKUP(AG1506,[1]AKT!$E$4:$G$350,3,FALSE),"")</f>
        <v>0942</v>
      </c>
    </row>
    <row r="1507" spans="31:34">
      <c r="AE1507" t="s">
        <v>3316</v>
      </c>
      <c r="AF1507" t="s">
        <v>3317</v>
      </c>
      <c r="AG1507" t="str">
        <f t="shared" si="84"/>
        <v>A679078</v>
      </c>
      <c r="AH1507" t="str">
        <f>IFERROR(VLOOKUP(AG1507,[1]AKT!$E$4:$G$350,3,FALSE),"")</f>
        <v>0942</v>
      </c>
    </row>
    <row r="1508" spans="31:34">
      <c r="AE1508" t="s">
        <v>3318</v>
      </c>
      <c r="AF1508" t="s">
        <v>3319</v>
      </c>
      <c r="AG1508" t="str">
        <f t="shared" si="84"/>
        <v>A679078</v>
      </c>
      <c r="AH1508" t="str">
        <f>IFERROR(VLOOKUP(AG1508,[1]AKT!$E$4:$G$350,3,FALSE),"")</f>
        <v>0942</v>
      </c>
    </row>
    <row r="1509" spans="31:34">
      <c r="AE1509" t="s">
        <v>3320</v>
      </c>
      <c r="AF1509" t="s">
        <v>3321</v>
      </c>
      <c r="AG1509" t="str">
        <f t="shared" si="84"/>
        <v>A679078</v>
      </c>
      <c r="AH1509" t="str">
        <f>IFERROR(VLOOKUP(AG1509,[1]AKT!$E$4:$G$350,3,FALSE),"")</f>
        <v>0942</v>
      </c>
    </row>
    <row r="1510" spans="31:34">
      <c r="AE1510" t="s">
        <v>3322</v>
      </c>
      <c r="AF1510" t="s">
        <v>3323</v>
      </c>
      <c r="AG1510" t="str">
        <f t="shared" si="84"/>
        <v>A679078</v>
      </c>
      <c r="AH1510" t="str">
        <f>IFERROR(VLOOKUP(AG1510,[1]AKT!$E$4:$G$350,3,FALSE),"")</f>
        <v>0942</v>
      </c>
    </row>
    <row r="1511" spans="31:34">
      <c r="AE1511" t="s">
        <v>3324</v>
      </c>
      <c r="AF1511" t="s">
        <v>3325</v>
      </c>
      <c r="AG1511" t="str">
        <f t="shared" si="84"/>
        <v>A679078</v>
      </c>
      <c r="AH1511" t="str">
        <f>IFERROR(VLOOKUP(AG1511,[1]AKT!$E$4:$G$350,3,FALSE),"")</f>
        <v>0942</v>
      </c>
    </row>
    <row r="1512" spans="31:34">
      <c r="AE1512" t="s">
        <v>3326</v>
      </c>
      <c r="AF1512" t="s">
        <v>3327</v>
      </c>
      <c r="AG1512" t="str">
        <f t="shared" si="84"/>
        <v>A679078</v>
      </c>
      <c r="AH1512" t="str">
        <f>IFERROR(VLOOKUP(AG1512,[1]AKT!$E$4:$G$350,3,FALSE),"")</f>
        <v>0942</v>
      </c>
    </row>
    <row r="1513" spans="31:34">
      <c r="AE1513" t="s">
        <v>3328</v>
      </c>
      <c r="AF1513" t="s">
        <v>3329</v>
      </c>
      <c r="AG1513" t="str">
        <f t="shared" si="84"/>
        <v>A679078</v>
      </c>
      <c r="AH1513" t="str">
        <f>IFERROR(VLOOKUP(AG1513,[1]AKT!$E$4:$G$350,3,FALSE),"")</f>
        <v>0942</v>
      </c>
    </row>
    <row r="1514" spans="31:34">
      <c r="AE1514" t="s">
        <v>3330</v>
      </c>
      <c r="AF1514" t="s">
        <v>3331</v>
      </c>
      <c r="AG1514" t="str">
        <f t="shared" si="84"/>
        <v>A679078</v>
      </c>
      <c r="AH1514" t="str">
        <f>IFERROR(VLOOKUP(AG1514,[1]AKT!$E$4:$G$350,3,FALSE),"")</f>
        <v>0942</v>
      </c>
    </row>
    <row r="1515" spans="31:34">
      <c r="AE1515" t="s">
        <v>3332</v>
      </c>
      <c r="AF1515" t="s">
        <v>3333</v>
      </c>
      <c r="AG1515" t="str">
        <f t="shared" si="84"/>
        <v>A679078</v>
      </c>
      <c r="AH1515" t="str">
        <f>IFERROR(VLOOKUP(AG1515,[1]AKT!$E$4:$G$350,3,FALSE),"")</f>
        <v>0942</v>
      </c>
    </row>
    <row r="1516" spans="31:34">
      <c r="AE1516" t="s">
        <v>3334</v>
      </c>
      <c r="AF1516" t="s">
        <v>3335</v>
      </c>
      <c r="AG1516" t="str">
        <f t="shared" si="84"/>
        <v>A679078</v>
      </c>
      <c r="AH1516" t="str">
        <f>IFERROR(VLOOKUP(AG1516,[1]AKT!$E$4:$G$350,3,FALSE),"")</f>
        <v>0942</v>
      </c>
    </row>
    <row r="1517" spans="31:34">
      <c r="AE1517" t="s">
        <v>3336</v>
      </c>
      <c r="AF1517" t="s">
        <v>3337</v>
      </c>
      <c r="AG1517" t="str">
        <f t="shared" si="84"/>
        <v>A679078</v>
      </c>
      <c r="AH1517" t="str">
        <f>IFERROR(VLOOKUP(AG1517,[1]AKT!$E$4:$G$350,3,FALSE),"")</f>
        <v>0942</v>
      </c>
    </row>
    <row r="1518" spans="31:34">
      <c r="AE1518" t="s">
        <v>3338</v>
      </c>
      <c r="AF1518" t="s">
        <v>3339</v>
      </c>
      <c r="AG1518" t="str">
        <f t="shared" si="84"/>
        <v>A679078</v>
      </c>
      <c r="AH1518" t="str">
        <f>IFERROR(VLOOKUP(AG1518,[1]AKT!$E$4:$G$350,3,FALSE),"")</f>
        <v>0942</v>
      </c>
    </row>
    <row r="1519" spans="31:34">
      <c r="AE1519" t="s">
        <v>3340</v>
      </c>
      <c r="AF1519" t="s">
        <v>3341</v>
      </c>
      <c r="AG1519" t="str">
        <f t="shared" si="84"/>
        <v>A679078</v>
      </c>
      <c r="AH1519" t="str">
        <f>IFERROR(VLOOKUP(AG1519,[1]AKT!$E$4:$G$350,3,FALSE),"")</f>
        <v>0942</v>
      </c>
    </row>
    <row r="1520" spans="31:34">
      <c r="AE1520" t="s">
        <v>3342</v>
      </c>
      <c r="AF1520" t="s">
        <v>3343</v>
      </c>
      <c r="AG1520" t="str">
        <f t="shared" si="84"/>
        <v>A679078</v>
      </c>
      <c r="AH1520" t="str">
        <f>IFERROR(VLOOKUP(AG1520,[1]AKT!$E$4:$G$350,3,FALSE),"")</f>
        <v>0942</v>
      </c>
    </row>
    <row r="1521" spans="31:34">
      <c r="AE1521" t="s">
        <v>3344</v>
      </c>
      <c r="AF1521" t="s">
        <v>3345</v>
      </c>
      <c r="AG1521" t="str">
        <f t="shared" si="84"/>
        <v>A679078</v>
      </c>
      <c r="AH1521" t="str">
        <f>IFERROR(VLOOKUP(AG1521,[1]AKT!$E$4:$G$350,3,FALSE),"")</f>
        <v>0942</v>
      </c>
    </row>
    <row r="1522" spans="31:34">
      <c r="AE1522" t="s">
        <v>3346</v>
      </c>
      <c r="AF1522" t="s">
        <v>3347</v>
      </c>
      <c r="AG1522" t="str">
        <f t="shared" si="84"/>
        <v>A679078</v>
      </c>
      <c r="AH1522" t="str">
        <f>IFERROR(VLOOKUP(AG1522,[1]AKT!$E$4:$G$350,3,FALSE),"")</f>
        <v>0942</v>
      </c>
    </row>
    <row r="1523" spans="31:34">
      <c r="AE1523" t="s">
        <v>3348</v>
      </c>
      <c r="AF1523" t="s">
        <v>3349</v>
      </c>
      <c r="AG1523" t="str">
        <f t="shared" si="84"/>
        <v>A679078</v>
      </c>
      <c r="AH1523" t="str">
        <f>IFERROR(VLOOKUP(AG1523,[1]AKT!$E$4:$G$350,3,FALSE),"")</f>
        <v>0942</v>
      </c>
    </row>
    <row r="1524" spans="31:34">
      <c r="AE1524" t="s">
        <v>3350</v>
      </c>
      <c r="AF1524" t="s">
        <v>3351</v>
      </c>
      <c r="AG1524" t="str">
        <f t="shared" si="84"/>
        <v>A679078</v>
      </c>
      <c r="AH1524" t="str">
        <f>IFERROR(VLOOKUP(AG1524,[1]AKT!$E$4:$G$350,3,FALSE),"")</f>
        <v>0942</v>
      </c>
    </row>
    <row r="1525" spans="31:34">
      <c r="AE1525" t="s">
        <v>3352</v>
      </c>
      <c r="AF1525" t="s">
        <v>3353</v>
      </c>
      <c r="AG1525" t="str">
        <f t="shared" si="84"/>
        <v>A679078</v>
      </c>
      <c r="AH1525" t="str">
        <f>IFERROR(VLOOKUP(AG1525,[1]AKT!$E$4:$G$350,3,FALSE),"")</f>
        <v>0942</v>
      </c>
    </row>
    <row r="1526" spans="31:34">
      <c r="AE1526" t="s">
        <v>3354</v>
      </c>
      <c r="AF1526" t="s">
        <v>3355</v>
      </c>
      <c r="AG1526" t="str">
        <f t="shared" si="84"/>
        <v>A679078</v>
      </c>
      <c r="AH1526" t="str">
        <f>IFERROR(VLOOKUP(AG1526,[1]AKT!$E$4:$G$350,3,FALSE),"")</f>
        <v>0942</v>
      </c>
    </row>
    <row r="1527" spans="31:34">
      <c r="AE1527" t="s">
        <v>3356</v>
      </c>
      <c r="AF1527" t="s">
        <v>3357</v>
      </c>
      <c r="AG1527" t="str">
        <f t="shared" si="84"/>
        <v>A679078</v>
      </c>
      <c r="AH1527" t="str">
        <f>IFERROR(VLOOKUP(AG1527,[1]AKT!$E$4:$G$350,3,FALSE),"")</f>
        <v>0942</v>
      </c>
    </row>
    <row r="1528" spans="31:34">
      <c r="AE1528" t="s">
        <v>3358</v>
      </c>
      <c r="AF1528" t="s">
        <v>3359</v>
      </c>
      <c r="AG1528" t="str">
        <f t="shared" si="84"/>
        <v>A679078</v>
      </c>
      <c r="AH1528" t="str">
        <f>IFERROR(VLOOKUP(AG1528,[1]AKT!$E$4:$G$350,3,FALSE),"")</f>
        <v>0942</v>
      </c>
    </row>
    <row r="1529" spans="31:34">
      <c r="AE1529" t="s">
        <v>3360</v>
      </c>
      <c r="AF1529" t="s">
        <v>3361</v>
      </c>
      <c r="AG1529" t="str">
        <f t="shared" si="84"/>
        <v>A679078</v>
      </c>
      <c r="AH1529" t="str">
        <f>IFERROR(VLOOKUP(AG1529,[1]AKT!$E$4:$G$350,3,FALSE),"")</f>
        <v>0942</v>
      </c>
    </row>
    <row r="1530" spans="31:34">
      <c r="AE1530" t="s">
        <v>3362</v>
      </c>
      <c r="AF1530" t="s">
        <v>3363</v>
      </c>
      <c r="AG1530" t="str">
        <f t="shared" si="84"/>
        <v>A679078</v>
      </c>
      <c r="AH1530" t="str">
        <f>IFERROR(VLOOKUP(AG1530,[1]AKT!$E$4:$G$350,3,FALSE),"")</f>
        <v>0942</v>
      </c>
    </row>
    <row r="1531" spans="31:34">
      <c r="AE1531" t="s">
        <v>3364</v>
      </c>
      <c r="AF1531" t="s">
        <v>3365</v>
      </c>
      <c r="AG1531" t="str">
        <f t="shared" si="84"/>
        <v>A679078</v>
      </c>
      <c r="AH1531" t="str">
        <f>IFERROR(VLOOKUP(AG1531,[1]AKT!$E$4:$G$350,3,FALSE),"")</f>
        <v>0942</v>
      </c>
    </row>
    <row r="1532" spans="31:34">
      <c r="AE1532" t="s">
        <v>3366</v>
      </c>
      <c r="AF1532" t="s">
        <v>3367</v>
      </c>
      <c r="AG1532" t="str">
        <f t="shared" si="84"/>
        <v>A679078</v>
      </c>
      <c r="AH1532" t="str">
        <f>IFERROR(VLOOKUP(AG1532,[1]AKT!$E$4:$G$350,3,FALSE),"")</f>
        <v>0942</v>
      </c>
    </row>
    <row r="1533" spans="31:34">
      <c r="AE1533" t="s">
        <v>3368</v>
      </c>
      <c r="AF1533" t="s">
        <v>3369</v>
      </c>
      <c r="AG1533" t="str">
        <f t="shared" si="84"/>
        <v>A679078</v>
      </c>
      <c r="AH1533" t="str">
        <f>IFERROR(VLOOKUP(AG1533,[1]AKT!$E$4:$G$350,3,FALSE),"")</f>
        <v>0942</v>
      </c>
    </row>
    <row r="1534" spans="31:34">
      <c r="AE1534" t="s">
        <v>3370</v>
      </c>
      <c r="AF1534" t="s">
        <v>3371</v>
      </c>
      <c r="AG1534" t="str">
        <f t="shared" si="84"/>
        <v>A679078</v>
      </c>
      <c r="AH1534" t="str">
        <f>IFERROR(VLOOKUP(AG1534,[1]AKT!$E$4:$G$350,3,FALSE),"")</f>
        <v>0942</v>
      </c>
    </row>
    <row r="1535" spans="31:34">
      <c r="AE1535" t="s">
        <v>3372</v>
      </c>
      <c r="AF1535" t="s">
        <v>3373</v>
      </c>
      <c r="AG1535" t="str">
        <f t="shared" si="84"/>
        <v>A679078</v>
      </c>
      <c r="AH1535" t="str">
        <f>IFERROR(VLOOKUP(AG1535,[1]AKT!$E$4:$G$350,3,FALSE),"")</f>
        <v>0942</v>
      </c>
    </row>
    <row r="1536" spans="31:34">
      <c r="AE1536" t="s">
        <v>3374</v>
      </c>
      <c r="AF1536" t="s">
        <v>3375</v>
      </c>
      <c r="AG1536" t="str">
        <f t="shared" si="84"/>
        <v>A679078</v>
      </c>
      <c r="AH1536" t="str">
        <f>IFERROR(VLOOKUP(AG1536,[1]AKT!$E$4:$G$350,3,FALSE),"")</f>
        <v>0942</v>
      </c>
    </row>
    <row r="1537" spans="31:34">
      <c r="AE1537" t="s">
        <v>3376</v>
      </c>
      <c r="AF1537" t="s">
        <v>3377</v>
      </c>
      <c r="AG1537" t="str">
        <f t="shared" si="84"/>
        <v>A679078</v>
      </c>
      <c r="AH1537" t="str">
        <f>IFERROR(VLOOKUP(AG1537,[1]AKT!$E$4:$G$350,3,FALSE),"")</f>
        <v>0942</v>
      </c>
    </row>
    <row r="1538" spans="31:34">
      <c r="AE1538" t="s">
        <v>3378</v>
      </c>
      <c r="AF1538" t="s">
        <v>3379</v>
      </c>
      <c r="AG1538" t="str">
        <f t="shared" si="84"/>
        <v>A679078</v>
      </c>
      <c r="AH1538" t="str">
        <f>IFERROR(VLOOKUP(AG1538,[1]AKT!$E$4:$G$350,3,FALSE),"")</f>
        <v>0942</v>
      </c>
    </row>
    <row r="1539" spans="31:34">
      <c r="AE1539" t="s">
        <v>3380</v>
      </c>
      <c r="AF1539" t="s">
        <v>3381</v>
      </c>
      <c r="AG1539" t="str">
        <f t="shared" si="84"/>
        <v>A679078</v>
      </c>
      <c r="AH1539" t="str">
        <f>IFERROR(VLOOKUP(AG1539,[1]AKT!$E$4:$G$350,3,FALSE),"")</f>
        <v>0942</v>
      </c>
    </row>
    <row r="1540" spans="31:34">
      <c r="AE1540" t="s">
        <v>3382</v>
      </c>
      <c r="AF1540" t="s">
        <v>3383</v>
      </c>
      <c r="AG1540" t="str">
        <f t="shared" si="84"/>
        <v>A679078</v>
      </c>
      <c r="AH1540" t="str">
        <f>IFERROR(VLOOKUP(AG1540,[1]AKT!$E$4:$G$350,3,FALSE),"")</f>
        <v>0942</v>
      </c>
    </row>
    <row r="1541" spans="31:34">
      <c r="AE1541" t="s">
        <v>3384</v>
      </c>
      <c r="AF1541" t="s">
        <v>3385</v>
      </c>
      <c r="AG1541" t="str">
        <f t="shared" si="84"/>
        <v>A679078</v>
      </c>
      <c r="AH1541" t="str">
        <f>IFERROR(VLOOKUP(AG1541,[1]AKT!$E$4:$G$350,3,FALSE),"")</f>
        <v>0942</v>
      </c>
    </row>
    <row r="1542" spans="31:34">
      <c r="AE1542" t="s">
        <v>3386</v>
      </c>
      <c r="AF1542" t="s">
        <v>3387</v>
      </c>
      <c r="AG1542" t="str">
        <f t="shared" si="84"/>
        <v>A679078</v>
      </c>
      <c r="AH1542" t="str">
        <f>IFERROR(VLOOKUP(AG1542,[1]AKT!$E$4:$G$350,3,FALSE),"")</f>
        <v>0942</v>
      </c>
    </row>
    <row r="1543" spans="31:34">
      <c r="AE1543" t="s">
        <v>3388</v>
      </c>
      <c r="AF1543" t="s">
        <v>3389</v>
      </c>
      <c r="AG1543" t="str">
        <f t="shared" si="84"/>
        <v>A679078</v>
      </c>
      <c r="AH1543" t="str">
        <f>IFERROR(VLOOKUP(AG1543,[1]AKT!$E$4:$G$350,3,FALSE),"")</f>
        <v>0942</v>
      </c>
    </row>
    <row r="1544" spans="31:34">
      <c r="AE1544" t="s">
        <v>3390</v>
      </c>
      <c r="AF1544" t="s">
        <v>3391</v>
      </c>
      <c r="AG1544" t="str">
        <f t="shared" si="84"/>
        <v>A679078</v>
      </c>
      <c r="AH1544" t="str">
        <f>IFERROR(VLOOKUP(AG1544,[1]AKT!$E$4:$G$350,3,FALSE),"")</f>
        <v>0942</v>
      </c>
    </row>
    <row r="1545" spans="31:34">
      <c r="AE1545" t="s">
        <v>3392</v>
      </c>
      <c r="AF1545" t="s">
        <v>3393</v>
      </c>
      <c r="AG1545" t="str">
        <f t="shared" ref="AG1545:AG1608" si="85">LEFT(AE1545,7)</f>
        <v>A679078</v>
      </c>
      <c r="AH1545" t="str">
        <f>IFERROR(VLOOKUP(AG1545,[1]AKT!$E$4:$G$350,3,FALSE),"")</f>
        <v>0942</v>
      </c>
    </row>
    <row r="1546" spans="31:34">
      <c r="AE1546" t="s">
        <v>3394</v>
      </c>
      <c r="AF1546" t="s">
        <v>3395</v>
      </c>
      <c r="AG1546" t="str">
        <f t="shared" si="85"/>
        <v>A679078</v>
      </c>
      <c r="AH1546" t="str">
        <f>IFERROR(VLOOKUP(AG1546,[1]AKT!$E$4:$G$350,3,FALSE),"")</f>
        <v>0942</v>
      </c>
    </row>
    <row r="1547" spans="31:34">
      <c r="AE1547" t="s">
        <v>3396</v>
      </c>
      <c r="AF1547" t="s">
        <v>3046</v>
      </c>
      <c r="AG1547" t="str">
        <f t="shared" si="85"/>
        <v>A679078</v>
      </c>
      <c r="AH1547" t="str">
        <f>IFERROR(VLOOKUP(AG1547,[1]AKT!$E$4:$G$350,3,FALSE),"")</f>
        <v>0942</v>
      </c>
    </row>
    <row r="1548" spans="31:34">
      <c r="AE1548" t="s">
        <v>3397</v>
      </c>
      <c r="AF1548" t="s">
        <v>3398</v>
      </c>
      <c r="AG1548" t="str">
        <f t="shared" si="85"/>
        <v>A679078</v>
      </c>
      <c r="AH1548" t="str">
        <f>IFERROR(VLOOKUP(AG1548,[1]AKT!$E$4:$G$350,3,FALSE),"")</f>
        <v>0942</v>
      </c>
    </row>
    <row r="1549" spans="31:34">
      <c r="AE1549" t="s">
        <v>3399</v>
      </c>
      <c r="AF1549" t="s">
        <v>3400</v>
      </c>
      <c r="AG1549" t="str">
        <f t="shared" si="85"/>
        <v>A679078</v>
      </c>
      <c r="AH1549" t="str">
        <f>IFERROR(VLOOKUP(AG1549,[1]AKT!$E$4:$G$350,3,FALSE),"")</f>
        <v>0942</v>
      </c>
    </row>
    <row r="1550" spans="31:34">
      <c r="AE1550" t="s">
        <v>3401</v>
      </c>
      <c r="AF1550" t="s">
        <v>3402</v>
      </c>
      <c r="AG1550" t="str">
        <f t="shared" si="85"/>
        <v>A679078</v>
      </c>
      <c r="AH1550" t="str">
        <f>IFERROR(VLOOKUP(AG1550,[1]AKT!$E$4:$G$350,3,FALSE),"")</f>
        <v>0942</v>
      </c>
    </row>
    <row r="1551" spans="31:34">
      <c r="AE1551" t="s">
        <v>3403</v>
      </c>
      <c r="AF1551" t="s">
        <v>3402</v>
      </c>
      <c r="AG1551" t="str">
        <f t="shared" si="85"/>
        <v>A679078</v>
      </c>
      <c r="AH1551" t="str">
        <f>IFERROR(VLOOKUP(AG1551,[1]AKT!$E$4:$G$350,3,FALSE),"")</f>
        <v>0942</v>
      </c>
    </row>
    <row r="1552" spans="31:34">
      <c r="AE1552" t="s">
        <v>3404</v>
      </c>
      <c r="AF1552" t="s">
        <v>3405</v>
      </c>
      <c r="AG1552" t="str">
        <f t="shared" si="85"/>
        <v>A679078</v>
      </c>
      <c r="AH1552" t="str">
        <f>IFERROR(VLOOKUP(AG1552,[1]AKT!$E$4:$G$350,3,FALSE),"")</f>
        <v>0942</v>
      </c>
    </row>
    <row r="1553" spans="31:34">
      <c r="AE1553" t="s">
        <v>3406</v>
      </c>
      <c r="AF1553" t="s">
        <v>3407</v>
      </c>
      <c r="AG1553" t="str">
        <f t="shared" si="85"/>
        <v>A679078</v>
      </c>
      <c r="AH1553" t="str">
        <f>IFERROR(VLOOKUP(AG1553,[1]AKT!$E$4:$G$350,3,FALSE),"")</f>
        <v>0942</v>
      </c>
    </row>
    <row r="1554" spans="31:34">
      <c r="AE1554" t="s">
        <v>3408</v>
      </c>
      <c r="AF1554" t="s">
        <v>3409</v>
      </c>
      <c r="AG1554" t="str">
        <f t="shared" si="85"/>
        <v>A679078</v>
      </c>
      <c r="AH1554" t="str">
        <f>IFERROR(VLOOKUP(AG1554,[1]AKT!$E$4:$G$350,3,FALSE),"")</f>
        <v>0942</v>
      </c>
    </row>
    <row r="1555" spans="31:34">
      <c r="AE1555" t="s">
        <v>3410</v>
      </c>
      <c r="AF1555" t="s">
        <v>3411</v>
      </c>
      <c r="AG1555" t="str">
        <f t="shared" si="85"/>
        <v>A679078</v>
      </c>
      <c r="AH1555" t="str">
        <f>IFERROR(VLOOKUP(AG1555,[1]AKT!$E$4:$G$350,3,FALSE),"")</f>
        <v>0942</v>
      </c>
    </row>
    <row r="1556" spans="31:34">
      <c r="AE1556" t="s">
        <v>3412</v>
      </c>
      <c r="AF1556" t="s">
        <v>3413</v>
      </c>
      <c r="AG1556" t="str">
        <f t="shared" si="85"/>
        <v>A679078</v>
      </c>
      <c r="AH1556" t="str">
        <f>IFERROR(VLOOKUP(AG1556,[1]AKT!$E$4:$G$350,3,FALSE),"")</f>
        <v>0942</v>
      </c>
    </row>
    <row r="1557" spans="31:34">
      <c r="AE1557" t="s">
        <v>3414</v>
      </c>
      <c r="AF1557" t="s">
        <v>3415</v>
      </c>
      <c r="AG1557" t="str">
        <f t="shared" si="85"/>
        <v>A679078</v>
      </c>
      <c r="AH1557" t="str">
        <f>IFERROR(VLOOKUP(AG1557,[1]AKT!$E$4:$G$350,3,FALSE),"")</f>
        <v>0942</v>
      </c>
    </row>
    <row r="1558" spans="31:34">
      <c r="AE1558" t="s">
        <v>3416</v>
      </c>
      <c r="AF1558" t="s">
        <v>3417</v>
      </c>
      <c r="AG1558" t="str">
        <f t="shared" si="85"/>
        <v>A679078</v>
      </c>
      <c r="AH1558" t="str">
        <f>IFERROR(VLOOKUP(AG1558,[1]AKT!$E$4:$G$350,3,FALSE),"")</f>
        <v>0942</v>
      </c>
    </row>
    <row r="1559" spans="31:34">
      <c r="AE1559" t="s">
        <v>3418</v>
      </c>
      <c r="AF1559" t="s">
        <v>3419</v>
      </c>
      <c r="AG1559" t="str">
        <f t="shared" si="85"/>
        <v>A679078</v>
      </c>
      <c r="AH1559" t="str">
        <f>IFERROR(VLOOKUP(AG1559,[1]AKT!$E$4:$G$350,3,FALSE),"")</f>
        <v>0942</v>
      </c>
    </row>
    <row r="1560" spans="31:34">
      <c r="AE1560" t="s">
        <v>3420</v>
      </c>
      <c r="AF1560" t="s">
        <v>3421</v>
      </c>
      <c r="AG1560" t="str">
        <f t="shared" si="85"/>
        <v>A679078</v>
      </c>
      <c r="AH1560" t="str">
        <f>IFERROR(VLOOKUP(AG1560,[1]AKT!$E$4:$G$350,3,FALSE),"")</f>
        <v>0942</v>
      </c>
    </row>
    <row r="1561" spans="31:34">
      <c r="AE1561" t="s">
        <v>3422</v>
      </c>
      <c r="AF1561" t="s">
        <v>3423</v>
      </c>
      <c r="AG1561" t="str">
        <f t="shared" si="85"/>
        <v>A679078</v>
      </c>
      <c r="AH1561" t="str">
        <f>IFERROR(VLOOKUP(AG1561,[1]AKT!$E$4:$G$350,3,FALSE),"")</f>
        <v>0942</v>
      </c>
    </row>
    <row r="1562" spans="31:34">
      <c r="AE1562" t="s">
        <v>3424</v>
      </c>
      <c r="AF1562" t="s">
        <v>3425</v>
      </c>
      <c r="AG1562" t="str">
        <f t="shared" si="85"/>
        <v>A679078</v>
      </c>
      <c r="AH1562" t="str">
        <f>IFERROR(VLOOKUP(AG1562,[1]AKT!$E$4:$G$350,3,FALSE),"")</f>
        <v>0942</v>
      </c>
    </row>
    <row r="1563" spans="31:34">
      <c r="AE1563" t="s">
        <v>3426</v>
      </c>
      <c r="AF1563" t="s">
        <v>3427</v>
      </c>
      <c r="AG1563" t="str">
        <f t="shared" si="85"/>
        <v>A679078</v>
      </c>
      <c r="AH1563" t="str">
        <f>IFERROR(VLOOKUP(AG1563,[1]AKT!$E$4:$G$350,3,FALSE),"")</f>
        <v>0942</v>
      </c>
    </row>
    <row r="1564" spans="31:34">
      <c r="AE1564" t="s">
        <v>3428</v>
      </c>
      <c r="AF1564" t="s">
        <v>3429</v>
      </c>
      <c r="AG1564" t="str">
        <f t="shared" si="85"/>
        <v>A679078</v>
      </c>
      <c r="AH1564" t="str">
        <f>IFERROR(VLOOKUP(AG1564,[1]AKT!$E$4:$G$350,3,FALSE),"")</f>
        <v>0942</v>
      </c>
    </row>
    <row r="1565" spans="31:34">
      <c r="AE1565" t="s">
        <v>3430</v>
      </c>
      <c r="AF1565" t="s">
        <v>3431</v>
      </c>
      <c r="AG1565" t="str">
        <f t="shared" si="85"/>
        <v>A679078</v>
      </c>
      <c r="AH1565" t="str">
        <f>IFERROR(VLOOKUP(AG1565,[1]AKT!$E$4:$G$350,3,FALSE),"")</f>
        <v>0942</v>
      </c>
    </row>
    <row r="1566" spans="31:34">
      <c r="AE1566" t="s">
        <v>3432</v>
      </c>
      <c r="AF1566" t="s">
        <v>3433</v>
      </c>
      <c r="AG1566" t="str">
        <f t="shared" si="85"/>
        <v>A679078</v>
      </c>
      <c r="AH1566" t="str">
        <f>IFERROR(VLOOKUP(AG1566,[1]AKT!$E$4:$G$350,3,FALSE),"")</f>
        <v>0942</v>
      </c>
    </row>
    <row r="1567" spans="31:34">
      <c r="AE1567" t="s">
        <v>3434</v>
      </c>
      <c r="AF1567" t="s">
        <v>3435</v>
      </c>
      <c r="AG1567" t="str">
        <f t="shared" si="85"/>
        <v>A679078</v>
      </c>
      <c r="AH1567" t="str">
        <f>IFERROR(VLOOKUP(AG1567,[1]AKT!$E$4:$G$350,3,FALSE),"")</f>
        <v>0942</v>
      </c>
    </row>
    <row r="1568" spans="31:34">
      <c r="AE1568" t="s">
        <v>3436</v>
      </c>
      <c r="AF1568" t="s">
        <v>3437</v>
      </c>
      <c r="AG1568" t="str">
        <f t="shared" si="85"/>
        <v>A679078</v>
      </c>
      <c r="AH1568" t="str">
        <f>IFERROR(VLOOKUP(AG1568,[1]AKT!$E$4:$G$350,3,FALSE),"")</f>
        <v>0942</v>
      </c>
    </row>
    <row r="1569" spans="31:34">
      <c r="AE1569" t="s">
        <v>3438</v>
      </c>
      <c r="AF1569" t="s">
        <v>3439</v>
      </c>
      <c r="AG1569" t="str">
        <f t="shared" si="85"/>
        <v>A679078</v>
      </c>
      <c r="AH1569" t="str">
        <f>IFERROR(VLOOKUP(AG1569,[1]AKT!$E$4:$G$350,3,FALSE),"")</f>
        <v>0942</v>
      </c>
    </row>
    <row r="1570" spans="31:34">
      <c r="AE1570" t="s">
        <v>3440</v>
      </c>
      <c r="AF1570" t="s">
        <v>3441</v>
      </c>
      <c r="AG1570" t="str">
        <f t="shared" si="85"/>
        <v>A679078</v>
      </c>
      <c r="AH1570" t="str">
        <f>IFERROR(VLOOKUP(AG1570,[1]AKT!$E$4:$G$350,3,FALSE),"")</f>
        <v>0942</v>
      </c>
    </row>
    <row r="1571" spans="31:34">
      <c r="AE1571" t="s">
        <v>3442</v>
      </c>
      <c r="AF1571" t="s">
        <v>3443</v>
      </c>
      <c r="AG1571" t="str">
        <f t="shared" si="85"/>
        <v>A679078</v>
      </c>
      <c r="AH1571" t="str">
        <f>IFERROR(VLOOKUP(AG1571,[1]AKT!$E$4:$G$350,3,FALSE),"")</f>
        <v>0942</v>
      </c>
    </row>
    <row r="1572" spans="31:34">
      <c r="AE1572" t="s">
        <v>3444</v>
      </c>
      <c r="AF1572" t="s">
        <v>3445</v>
      </c>
      <c r="AG1572" t="str">
        <f t="shared" si="85"/>
        <v>A679078</v>
      </c>
      <c r="AH1572" t="str">
        <f>IFERROR(VLOOKUP(AG1572,[1]AKT!$E$4:$G$350,3,FALSE),"")</f>
        <v>0942</v>
      </c>
    </row>
    <row r="1573" spans="31:34">
      <c r="AE1573" t="s">
        <v>3446</v>
      </c>
      <c r="AF1573" t="s">
        <v>3447</v>
      </c>
      <c r="AG1573" t="str">
        <f t="shared" si="85"/>
        <v>A679078</v>
      </c>
      <c r="AH1573" t="str">
        <f>IFERROR(VLOOKUP(AG1573,[1]AKT!$E$4:$G$350,3,FALSE),"")</f>
        <v>0942</v>
      </c>
    </row>
    <row r="1574" spans="31:34">
      <c r="AE1574" t="s">
        <v>3448</v>
      </c>
      <c r="AF1574" t="s">
        <v>3449</v>
      </c>
      <c r="AG1574" t="str">
        <f t="shared" si="85"/>
        <v>A679078</v>
      </c>
      <c r="AH1574" t="str">
        <f>IFERROR(VLOOKUP(AG1574,[1]AKT!$E$4:$G$350,3,FALSE),"")</f>
        <v>0942</v>
      </c>
    </row>
    <row r="1575" spans="31:34">
      <c r="AE1575" t="s">
        <v>3450</v>
      </c>
      <c r="AF1575" t="s">
        <v>3451</v>
      </c>
      <c r="AG1575" t="str">
        <f t="shared" si="85"/>
        <v>A679078</v>
      </c>
      <c r="AH1575" t="str">
        <f>IFERROR(VLOOKUP(AG1575,[1]AKT!$E$4:$G$350,3,FALSE),"")</f>
        <v>0942</v>
      </c>
    </row>
    <row r="1576" spans="31:34">
      <c r="AE1576" t="s">
        <v>3452</v>
      </c>
      <c r="AF1576" t="s">
        <v>3453</v>
      </c>
      <c r="AG1576" t="str">
        <f t="shared" si="85"/>
        <v>A679078</v>
      </c>
      <c r="AH1576" t="str">
        <f>IFERROR(VLOOKUP(AG1576,[1]AKT!$E$4:$G$350,3,FALSE),"")</f>
        <v>0942</v>
      </c>
    </row>
    <row r="1577" spans="31:34">
      <c r="AE1577" t="s">
        <v>3454</v>
      </c>
      <c r="AF1577" t="s">
        <v>3455</v>
      </c>
      <c r="AG1577" t="str">
        <f t="shared" si="85"/>
        <v>A679078</v>
      </c>
      <c r="AH1577" t="str">
        <f>IFERROR(VLOOKUP(AG1577,[1]AKT!$E$4:$G$350,3,FALSE),"")</f>
        <v>0942</v>
      </c>
    </row>
    <row r="1578" spans="31:34">
      <c r="AE1578" t="s">
        <v>3456</v>
      </c>
      <c r="AF1578" t="s">
        <v>3457</v>
      </c>
      <c r="AG1578" t="str">
        <f t="shared" si="85"/>
        <v>A679078</v>
      </c>
      <c r="AH1578" t="str">
        <f>IFERROR(VLOOKUP(AG1578,[1]AKT!$E$4:$G$350,3,FALSE),"")</f>
        <v>0942</v>
      </c>
    </row>
    <row r="1579" spans="31:34">
      <c r="AE1579" t="s">
        <v>3458</v>
      </c>
      <c r="AF1579" t="s">
        <v>3459</v>
      </c>
      <c r="AG1579" t="str">
        <f t="shared" si="85"/>
        <v>A679078</v>
      </c>
      <c r="AH1579" t="str">
        <f>IFERROR(VLOOKUP(AG1579,[1]AKT!$E$4:$G$350,3,FALSE),"")</f>
        <v>0942</v>
      </c>
    </row>
    <row r="1580" spans="31:34">
      <c r="AE1580" t="s">
        <v>3460</v>
      </c>
      <c r="AF1580" t="s">
        <v>3461</v>
      </c>
      <c r="AG1580" t="str">
        <f t="shared" si="85"/>
        <v>A679078</v>
      </c>
      <c r="AH1580" t="str">
        <f>IFERROR(VLOOKUP(AG1580,[1]AKT!$E$4:$G$350,3,FALSE),"")</f>
        <v>0942</v>
      </c>
    </row>
    <row r="1581" spans="31:34">
      <c r="AE1581" t="s">
        <v>3462</v>
      </c>
      <c r="AF1581" t="s">
        <v>3463</v>
      </c>
      <c r="AG1581" t="str">
        <f t="shared" si="85"/>
        <v>A679078</v>
      </c>
      <c r="AH1581" t="str">
        <f>IFERROR(VLOOKUP(AG1581,[1]AKT!$E$4:$G$350,3,FALSE),"")</f>
        <v>0942</v>
      </c>
    </row>
    <row r="1582" spans="31:34">
      <c r="AE1582" t="s">
        <v>3464</v>
      </c>
      <c r="AF1582" t="s">
        <v>3465</v>
      </c>
      <c r="AG1582" t="str">
        <f t="shared" si="85"/>
        <v>A679078</v>
      </c>
      <c r="AH1582" t="str">
        <f>IFERROR(VLOOKUP(AG1582,[1]AKT!$E$4:$G$350,3,FALSE),"")</f>
        <v>0942</v>
      </c>
    </row>
    <row r="1583" spans="31:34">
      <c r="AE1583" t="s">
        <v>3466</v>
      </c>
      <c r="AF1583" t="s">
        <v>3467</v>
      </c>
      <c r="AG1583" t="str">
        <f t="shared" si="85"/>
        <v>A679078</v>
      </c>
      <c r="AH1583" t="str">
        <f>IFERROR(VLOOKUP(AG1583,[1]AKT!$E$4:$G$350,3,FALSE),"")</f>
        <v>0942</v>
      </c>
    </row>
    <row r="1584" spans="31:34">
      <c r="AE1584" t="s">
        <v>3468</v>
      </c>
      <c r="AF1584" t="s">
        <v>3469</v>
      </c>
      <c r="AG1584" t="str">
        <f t="shared" si="85"/>
        <v>A679078</v>
      </c>
      <c r="AH1584" t="str">
        <f>IFERROR(VLOOKUP(AG1584,[1]AKT!$E$4:$G$350,3,FALSE),"")</f>
        <v>0942</v>
      </c>
    </row>
    <row r="1585" spans="31:34">
      <c r="AE1585" t="s">
        <v>3470</v>
      </c>
      <c r="AF1585" t="s">
        <v>3471</v>
      </c>
      <c r="AG1585" t="str">
        <f t="shared" si="85"/>
        <v>A679078</v>
      </c>
      <c r="AH1585" t="str">
        <f>IFERROR(VLOOKUP(AG1585,[1]AKT!$E$4:$G$350,3,FALSE),"")</f>
        <v>0942</v>
      </c>
    </row>
    <row r="1586" spans="31:34">
      <c r="AE1586" t="s">
        <v>3472</v>
      </c>
      <c r="AF1586" t="s">
        <v>3473</v>
      </c>
      <c r="AG1586" t="str">
        <f t="shared" si="85"/>
        <v>A679078</v>
      </c>
      <c r="AH1586" t="str">
        <f>IFERROR(VLOOKUP(AG1586,[1]AKT!$E$4:$G$350,3,FALSE),"")</f>
        <v>0942</v>
      </c>
    </row>
    <row r="1587" spans="31:34">
      <c r="AE1587" t="s">
        <v>3474</v>
      </c>
      <c r="AF1587" t="s">
        <v>3475</v>
      </c>
      <c r="AG1587" t="str">
        <f t="shared" si="85"/>
        <v>A679078</v>
      </c>
      <c r="AH1587" t="str">
        <f>IFERROR(VLOOKUP(AG1587,[1]AKT!$E$4:$G$350,3,FALSE),"")</f>
        <v>0942</v>
      </c>
    </row>
    <row r="1588" spans="31:34">
      <c r="AE1588" t="s">
        <v>3476</v>
      </c>
      <c r="AF1588" t="s">
        <v>3477</v>
      </c>
      <c r="AG1588" t="str">
        <f t="shared" si="85"/>
        <v>A679078</v>
      </c>
      <c r="AH1588" t="str">
        <f>IFERROR(VLOOKUP(AG1588,[1]AKT!$E$4:$G$350,3,FALSE),"")</f>
        <v>0942</v>
      </c>
    </row>
    <row r="1589" spans="31:34">
      <c r="AE1589" t="s">
        <v>3478</v>
      </c>
      <c r="AF1589" t="s">
        <v>3479</v>
      </c>
      <c r="AG1589" t="str">
        <f t="shared" si="85"/>
        <v>A679078</v>
      </c>
      <c r="AH1589" t="str">
        <f>IFERROR(VLOOKUP(AG1589,[1]AKT!$E$4:$G$350,3,FALSE),"")</f>
        <v>0942</v>
      </c>
    </row>
    <row r="1590" spans="31:34">
      <c r="AE1590" t="s">
        <v>3480</v>
      </c>
      <c r="AF1590" t="s">
        <v>3481</v>
      </c>
      <c r="AG1590" t="str">
        <f t="shared" si="85"/>
        <v>A679078</v>
      </c>
      <c r="AH1590" t="str">
        <f>IFERROR(VLOOKUP(AG1590,[1]AKT!$E$4:$G$350,3,FALSE),"")</f>
        <v>0942</v>
      </c>
    </row>
    <row r="1591" spans="31:34">
      <c r="AE1591" t="s">
        <v>3482</v>
      </c>
      <c r="AF1591" t="s">
        <v>3473</v>
      </c>
      <c r="AG1591" t="str">
        <f t="shared" si="85"/>
        <v>A679078</v>
      </c>
      <c r="AH1591" t="str">
        <f>IFERROR(VLOOKUP(AG1591,[1]AKT!$E$4:$G$350,3,FALSE),"")</f>
        <v>0942</v>
      </c>
    </row>
    <row r="1592" spans="31:34">
      <c r="AE1592" t="s">
        <v>3483</v>
      </c>
      <c r="AF1592" t="s">
        <v>3484</v>
      </c>
      <c r="AG1592" t="str">
        <f t="shared" si="85"/>
        <v>A679078</v>
      </c>
      <c r="AH1592" t="str">
        <f>IFERROR(VLOOKUP(AG1592,[1]AKT!$E$4:$G$350,3,FALSE),"")</f>
        <v>0942</v>
      </c>
    </row>
    <row r="1593" spans="31:34">
      <c r="AE1593" t="s">
        <v>3485</v>
      </c>
      <c r="AF1593" t="s">
        <v>3486</v>
      </c>
      <c r="AG1593" t="str">
        <f t="shared" si="85"/>
        <v>A679078</v>
      </c>
      <c r="AH1593" t="str">
        <f>IFERROR(VLOOKUP(AG1593,[1]AKT!$E$4:$G$350,3,FALSE),"")</f>
        <v>0942</v>
      </c>
    </row>
    <row r="1594" spans="31:34">
      <c r="AE1594" t="s">
        <v>3487</v>
      </c>
      <c r="AF1594" t="s">
        <v>3488</v>
      </c>
      <c r="AG1594" t="str">
        <f t="shared" si="85"/>
        <v>A679078</v>
      </c>
      <c r="AH1594" t="str">
        <f>IFERROR(VLOOKUP(AG1594,[1]AKT!$E$4:$G$350,3,FALSE),"")</f>
        <v>0942</v>
      </c>
    </row>
    <row r="1595" spans="31:34">
      <c r="AE1595" t="s">
        <v>3489</v>
      </c>
      <c r="AF1595" t="s">
        <v>3490</v>
      </c>
      <c r="AG1595" t="str">
        <f t="shared" si="85"/>
        <v>A679078</v>
      </c>
      <c r="AH1595" t="str">
        <f>IFERROR(VLOOKUP(AG1595,[1]AKT!$E$4:$G$350,3,FALSE),"")</f>
        <v>0942</v>
      </c>
    </row>
    <row r="1596" spans="31:34">
      <c r="AE1596" t="s">
        <v>3491</v>
      </c>
      <c r="AF1596" t="s">
        <v>3492</v>
      </c>
      <c r="AG1596" t="str">
        <f t="shared" si="85"/>
        <v>A679078</v>
      </c>
      <c r="AH1596" t="str">
        <f>IFERROR(VLOOKUP(AG1596,[1]AKT!$E$4:$G$350,3,FALSE),"")</f>
        <v>0942</v>
      </c>
    </row>
    <row r="1597" spans="31:34">
      <c r="AE1597" t="s">
        <v>3493</v>
      </c>
      <c r="AF1597" t="s">
        <v>3494</v>
      </c>
      <c r="AG1597" t="str">
        <f t="shared" si="85"/>
        <v>A679078</v>
      </c>
      <c r="AH1597" t="str">
        <f>IFERROR(VLOOKUP(AG1597,[1]AKT!$E$4:$G$350,3,FALSE),"")</f>
        <v>0942</v>
      </c>
    </row>
    <row r="1598" spans="31:34">
      <c r="AE1598" t="s">
        <v>3495</v>
      </c>
      <c r="AF1598" t="s">
        <v>3496</v>
      </c>
      <c r="AG1598" t="str">
        <f t="shared" si="85"/>
        <v>A679078</v>
      </c>
      <c r="AH1598" t="str">
        <f>IFERROR(VLOOKUP(AG1598,[1]AKT!$E$4:$G$350,3,FALSE),"")</f>
        <v>0942</v>
      </c>
    </row>
    <row r="1599" spans="31:34">
      <c r="AE1599" t="s">
        <v>3497</v>
      </c>
      <c r="AF1599" t="s">
        <v>3498</v>
      </c>
      <c r="AG1599" t="str">
        <f t="shared" si="85"/>
        <v>A679078</v>
      </c>
      <c r="AH1599" t="str">
        <f>IFERROR(VLOOKUP(AG1599,[1]AKT!$E$4:$G$350,3,FALSE),"")</f>
        <v>0942</v>
      </c>
    </row>
    <row r="1600" spans="31:34">
      <c r="AE1600" t="s">
        <v>3499</v>
      </c>
      <c r="AF1600" t="s">
        <v>3500</v>
      </c>
      <c r="AG1600" t="str">
        <f t="shared" si="85"/>
        <v>A679078</v>
      </c>
      <c r="AH1600" t="str">
        <f>IFERROR(VLOOKUP(AG1600,[1]AKT!$E$4:$G$350,3,FALSE),"")</f>
        <v>0942</v>
      </c>
    </row>
    <row r="1601" spans="31:34">
      <c r="AE1601" t="s">
        <v>3501</v>
      </c>
      <c r="AF1601" t="s">
        <v>3502</v>
      </c>
      <c r="AG1601" t="str">
        <f t="shared" si="85"/>
        <v>A679078</v>
      </c>
      <c r="AH1601" t="str">
        <f>IFERROR(VLOOKUP(AG1601,[1]AKT!$E$4:$G$350,3,FALSE),"")</f>
        <v>0942</v>
      </c>
    </row>
    <row r="1602" spans="31:34">
      <c r="AE1602" t="s">
        <v>3503</v>
      </c>
      <c r="AF1602" t="s">
        <v>3504</v>
      </c>
      <c r="AG1602" t="str">
        <f t="shared" si="85"/>
        <v>A679078</v>
      </c>
      <c r="AH1602" t="str">
        <f>IFERROR(VLOOKUP(AG1602,[1]AKT!$E$4:$G$350,3,FALSE),"")</f>
        <v>0942</v>
      </c>
    </row>
    <row r="1603" spans="31:34">
      <c r="AE1603" t="s">
        <v>3505</v>
      </c>
      <c r="AF1603" t="s">
        <v>3506</v>
      </c>
      <c r="AG1603" t="str">
        <f t="shared" si="85"/>
        <v>A679078</v>
      </c>
      <c r="AH1603" t="str">
        <f>IFERROR(VLOOKUP(AG1603,[1]AKT!$E$4:$G$350,3,FALSE),"")</f>
        <v>0942</v>
      </c>
    </row>
    <row r="1604" spans="31:34">
      <c r="AE1604" t="s">
        <v>3507</v>
      </c>
      <c r="AF1604" t="s">
        <v>3508</v>
      </c>
      <c r="AG1604" t="str">
        <f t="shared" si="85"/>
        <v>A679078</v>
      </c>
      <c r="AH1604" t="str">
        <f>IFERROR(VLOOKUP(AG1604,[1]AKT!$E$4:$G$350,3,FALSE),"")</f>
        <v>0942</v>
      </c>
    </row>
    <row r="1605" spans="31:34">
      <c r="AE1605" t="s">
        <v>3509</v>
      </c>
      <c r="AF1605" t="s">
        <v>3510</v>
      </c>
      <c r="AG1605" t="str">
        <f t="shared" si="85"/>
        <v>A679078</v>
      </c>
      <c r="AH1605" t="str">
        <f>IFERROR(VLOOKUP(AG1605,[1]AKT!$E$4:$G$350,3,FALSE),"")</f>
        <v>0942</v>
      </c>
    </row>
    <row r="1606" spans="31:34">
      <c r="AE1606" t="s">
        <v>3511</v>
      </c>
      <c r="AF1606" t="s">
        <v>3512</v>
      </c>
      <c r="AG1606" t="str">
        <f t="shared" si="85"/>
        <v>A679078</v>
      </c>
      <c r="AH1606" t="str">
        <f>IFERROR(VLOOKUP(AG1606,[1]AKT!$E$4:$G$350,3,FALSE),"")</f>
        <v>0942</v>
      </c>
    </row>
    <row r="1607" spans="31:34">
      <c r="AE1607" t="s">
        <v>3513</v>
      </c>
      <c r="AF1607" t="s">
        <v>3514</v>
      </c>
      <c r="AG1607" t="str">
        <f t="shared" si="85"/>
        <v>A679078</v>
      </c>
      <c r="AH1607" t="str">
        <f>IFERROR(VLOOKUP(AG1607,[1]AKT!$E$4:$G$350,3,FALSE),"")</f>
        <v>0942</v>
      </c>
    </row>
    <row r="1608" spans="31:34">
      <c r="AE1608" t="s">
        <v>3515</v>
      </c>
      <c r="AF1608" t="s">
        <v>3516</v>
      </c>
      <c r="AG1608" t="str">
        <f t="shared" si="85"/>
        <v>A679078</v>
      </c>
      <c r="AH1608" t="str">
        <f>IFERROR(VLOOKUP(AG1608,[1]AKT!$E$4:$G$350,3,FALSE),"")</f>
        <v>0942</v>
      </c>
    </row>
    <row r="1609" spans="31:34">
      <c r="AE1609" t="s">
        <v>3517</v>
      </c>
      <c r="AF1609" t="s">
        <v>3518</v>
      </c>
      <c r="AG1609" t="str">
        <f t="shared" ref="AG1609:AG1672" si="86">LEFT(AE1609,7)</f>
        <v>A679078</v>
      </c>
      <c r="AH1609" t="str">
        <f>IFERROR(VLOOKUP(AG1609,[1]AKT!$E$4:$G$350,3,FALSE),"")</f>
        <v>0942</v>
      </c>
    </row>
    <row r="1610" spans="31:34">
      <c r="AE1610" t="s">
        <v>3519</v>
      </c>
      <c r="AF1610" t="s">
        <v>3520</v>
      </c>
      <c r="AG1610" t="str">
        <f t="shared" si="86"/>
        <v>A679078</v>
      </c>
      <c r="AH1610" t="str">
        <f>IFERROR(VLOOKUP(AG1610,[1]AKT!$E$4:$G$350,3,FALSE),"")</f>
        <v>0942</v>
      </c>
    </row>
    <row r="1611" spans="31:34">
      <c r="AE1611" t="s">
        <v>3521</v>
      </c>
      <c r="AF1611" t="s">
        <v>3522</v>
      </c>
      <c r="AG1611" t="str">
        <f t="shared" si="86"/>
        <v>A679078</v>
      </c>
      <c r="AH1611" t="str">
        <f>IFERROR(VLOOKUP(AG1611,[1]AKT!$E$4:$G$350,3,FALSE),"")</f>
        <v>0942</v>
      </c>
    </row>
    <row r="1612" spans="31:34">
      <c r="AE1612" t="s">
        <v>3523</v>
      </c>
      <c r="AF1612" t="s">
        <v>3524</v>
      </c>
      <c r="AG1612" t="str">
        <f t="shared" si="86"/>
        <v>A679078</v>
      </c>
      <c r="AH1612" t="str">
        <f>IFERROR(VLOOKUP(AG1612,[1]AKT!$E$4:$G$350,3,FALSE),"")</f>
        <v>0942</v>
      </c>
    </row>
    <row r="1613" spans="31:34">
      <c r="AE1613" t="s">
        <v>3525</v>
      </c>
      <c r="AF1613" t="s">
        <v>3526</v>
      </c>
      <c r="AG1613" t="str">
        <f t="shared" si="86"/>
        <v>A679078</v>
      </c>
      <c r="AH1613" t="str">
        <f>IFERROR(VLOOKUP(AG1613,[1]AKT!$E$4:$G$350,3,FALSE),"")</f>
        <v>0942</v>
      </c>
    </row>
    <row r="1614" spans="31:34">
      <c r="AE1614" t="s">
        <v>3527</v>
      </c>
      <c r="AF1614" t="s">
        <v>3528</v>
      </c>
      <c r="AG1614" t="str">
        <f t="shared" si="86"/>
        <v>A679078</v>
      </c>
      <c r="AH1614" t="str">
        <f>IFERROR(VLOOKUP(AG1614,[1]AKT!$E$4:$G$350,3,FALSE),"")</f>
        <v>0942</v>
      </c>
    </row>
    <row r="1615" spans="31:34">
      <c r="AE1615" t="s">
        <v>3529</v>
      </c>
      <c r="AF1615" t="s">
        <v>3530</v>
      </c>
      <c r="AG1615" t="str">
        <f t="shared" si="86"/>
        <v>A679078</v>
      </c>
      <c r="AH1615" t="str">
        <f>IFERROR(VLOOKUP(AG1615,[1]AKT!$E$4:$G$350,3,FALSE),"")</f>
        <v>0942</v>
      </c>
    </row>
    <row r="1616" spans="31:34">
      <c r="AE1616" t="s">
        <v>3531</v>
      </c>
      <c r="AF1616" t="s">
        <v>3532</v>
      </c>
      <c r="AG1616" t="str">
        <f t="shared" si="86"/>
        <v>A679078</v>
      </c>
      <c r="AH1616" t="str">
        <f>IFERROR(VLOOKUP(AG1616,[1]AKT!$E$4:$G$350,3,FALSE),"")</f>
        <v>0942</v>
      </c>
    </row>
    <row r="1617" spans="31:34">
      <c r="AE1617" t="s">
        <v>3533</v>
      </c>
      <c r="AF1617" t="s">
        <v>3534</v>
      </c>
      <c r="AG1617" t="str">
        <f t="shared" si="86"/>
        <v>A679078</v>
      </c>
      <c r="AH1617" t="str">
        <f>IFERROR(VLOOKUP(AG1617,[1]AKT!$E$4:$G$350,3,FALSE),"")</f>
        <v>0942</v>
      </c>
    </row>
    <row r="1618" spans="31:34">
      <c r="AE1618" t="s">
        <v>3535</v>
      </c>
      <c r="AF1618" t="s">
        <v>3536</v>
      </c>
      <c r="AG1618" t="str">
        <f t="shared" si="86"/>
        <v>A679078</v>
      </c>
      <c r="AH1618" t="str">
        <f>IFERROR(VLOOKUP(AG1618,[1]AKT!$E$4:$G$350,3,FALSE),"")</f>
        <v>0942</v>
      </c>
    </row>
    <row r="1619" spans="31:34">
      <c r="AE1619" t="s">
        <v>3537</v>
      </c>
      <c r="AF1619" t="s">
        <v>3538</v>
      </c>
      <c r="AG1619" t="str">
        <f t="shared" si="86"/>
        <v>A679078</v>
      </c>
      <c r="AH1619" t="str">
        <f>IFERROR(VLOOKUP(AG1619,[1]AKT!$E$4:$G$350,3,FALSE),"")</f>
        <v>0942</v>
      </c>
    </row>
    <row r="1620" spans="31:34">
      <c r="AE1620" t="s">
        <v>3539</v>
      </c>
      <c r="AF1620" t="s">
        <v>3540</v>
      </c>
      <c r="AG1620" t="str">
        <f t="shared" si="86"/>
        <v>A679078</v>
      </c>
      <c r="AH1620" t="str">
        <f>IFERROR(VLOOKUP(AG1620,[1]AKT!$E$4:$G$350,3,FALSE),"")</f>
        <v>0942</v>
      </c>
    </row>
    <row r="1621" spans="31:34">
      <c r="AE1621" t="s">
        <v>3541</v>
      </c>
      <c r="AF1621" t="s">
        <v>3542</v>
      </c>
      <c r="AG1621" t="str">
        <f t="shared" si="86"/>
        <v>A679078</v>
      </c>
      <c r="AH1621" t="str">
        <f>IFERROR(VLOOKUP(AG1621,[1]AKT!$E$4:$G$350,3,FALSE),"")</f>
        <v>0942</v>
      </c>
    </row>
    <row r="1622" spans="31:34">
      <c r="AE1622" t="s">
        <v>3543</v>
      </c>
      <c r="AF1622" t="s">
        <v>3544</v>
      </c>
      <c r="AG1622" t="str">
        <f t="shared" si="86"/>
        <v>A679078</v>
      </c>
      <c r="AH1622" t="str">
        <f>IFERROR(VLOOKUP(AG1622,[1]AKT!$E$4:$G$350,3,FALSE),"")</f>
        <v>0942</v>
      </c>
    </row>
    <row r="1623" spans="31:34">
      <c r="AE1623" t="s">
        <v>3545</v>
      </c>
      <c r="AF1623" t="s">
        <v>3546</v>
      </c>
      <c r="AG1623" t="str">
        <f t="shared" si="86"/>
        <v>A679078</v>
      </c>
      <c r="AH1623" t="str">
        <f>IFERROR(VLOOKUP(AG1623,[1]AKT!$E$4:$G$350,3,FALSE),"")</f>
        <v>0942</v>
      </c>
    </row>
    <row r="1624" spans="31:34">
      <c r="AE1624" t="s">
        <v>3547</v>
      </c>
      <c r="AF1624" t="s">
        <v>3548</v>
      </c>
      <c r="AG1624" t="str">
        <f t="shared" si="86"/>
        <v>A679078</v>
      </c>
      <c r="AH1624" t="str">
        <f>IFERROR(VLOOKUP(AG1624,[1]AKT!$E$4:$G$350,3,FALSE),"")</f>
        <v>0942</v>
      </c>
    </row>
    <row r="1625" spans="31:34">
      <c r="AE1625" t="s">
        <v>3549</v>
      </c>
      <c r="AF1625" t="s">
        <v>3550</v>
      </c>
      <c r="AG1625" t="str">
        <f t="shared" si="86"/>
        <v>A679078</v>
      </c>
      <c r="AH1625" t="str">
        <f>IFERROR(VLOOKUP(AG1625,[1]AKT!$E$4:$G$350,3,FALSE),"")</f>
        <v>0942</v>
      </c>
    </row>
    <row r="1626" spans="31:34">
      <c r="AE1626" t="s">
        <v>3551</v>
      </c>
      <c r="AF1626" t="s">
        <v>3552</v>
      </c>
      <c r="AG1626" t="str">
        <f t="shared" si="86"/>
        <v>A679078</v>
      </c>
      <c r="AH1626" t="str">
        <f>IFERROR(VLOOKUP(AG1626,[1]AKT!$E$4:$G$350,3,FALSE),"")</f>
        <v>0942</v>
      </c>
    </row>
    <row r="1627" spans="31:34">
      <c r="AE1627" t="s">
        <v>3553</v>
      </c>
      <c r="AF1627" t="s">
        <v>3178</v>
      </c>
      <c r="AG1627" t="str">
        <f t="shared" si="86"/>
        <v>A679078</v>
      </c>
      <c r="AH1627" t="str">
        <f>IFERROR(VLOOKUP(AG1627,[1]AKT!$E$4:$G$350,3,FALSE),"")</f>
        <v>0942</v>
      </c>
    </row>
    <row r="1628" spans="31:34">
      <c r="AE1628" t="s">
        <v>3554</v>
      </c>
      <c r="AF1628" t="s">
        <v>3555</v>
      </c>
      <c r="AG1628" t="str">
        <f t="shared" si="86"/>
        <v>A679078</v>
      </c>
      <c r="AH1628" t="str">
        <f>IFERROR(VLOOKUP(AG1628,[1]AKT!$E$4:$G$350,3,FALSE),"")</f>
        <v>0942</v>
      </c>
    </row>
    <row r="1629" spans="31:34">
      <c r="AE1629" t="s">
        <v>3556</v>
      </c>
      <c r="AF1629" t="s">
        <v>3557</v>
      </c>
      <c r="AG1629" t="str">
        <f t="shared" si="86"/>
        <v>A679078</v>
      </c>
      <c r="AH1629" t="str">
        <f>IFERROR(VLOOKUP(AG1629,[1]AKT!$E$4:$G$350,3,FALSE),"")</f>
        <v>0942</v>
      </c>
    </row>
    <row r="1630" spans="31:34">
      <c r="AE1630" t="s">
        <v>3558</v>
      </c>
      <c r="AF1630" t="s">
        <v>3559</v>
      </c>
      <c r="AG1630" t="str">
        <f t="shared" si="86"/>
        <v>A679078</v>
      </c>
      <c r="AH1630" t="str">
        <f>IFERROR(VLOOKUP(AG1630,[1]AKT!$E$4:$G$350,3,FALSE),"")</f>
        <v>0942</v>
      </c>
    </row>
    <row r="1631" spans="31:34">
      <c r="AE1631" t="s">
        <v>3560</v>
      </c>
      <c r="AF1631" t="s">
        <v>3561</v>
      </c>
      <c r="AG1631" t="str">
        <f t="shared" si="86"/>
        <v>A679078</v>
      </c>
      <c r="AH1631" t="str">
        <f>IFERROR(VLOOKUP(AG1631,[1]AKT!$E$4:$G$350,3,FALSE),"")</f>
        <v>0942</v>
      </c>
    </row>
    <row r="1632" spans="31:34">
      <c r="AE1632" t="s">
        <v>3562</v>
      </c>
      <c r="AF1632" t="s">
        <v>3563</v>
      </c>
      <c r="AG1632" t="str">
        <f t="shared" si="86"/>
        <v>A679078</v>
      </c>
      <c r="AH1632" t="str">
        <f>IFERROR(VLOOKUP(AG1632,[1]AKT!$E$4:$G$350,3,FALSE),"")</f>
        <v>0942</v>
      </c>
    </row>
    <row r="1633" spans="31:34">
      <c r="AE1633" t="s">
        <v>3564</v>
      </c>
      <c r="AF1633" t="s">
        <v>3565</v>
      </c>
      <c r="AG1633" t="str">
        <f t="shared" si="86"/>
        <v>A679078</v>
      </c>
      <c r="AH1633" t="str">
        <f>IFERROR(VLOOKUP(AG1633,[1]AKT!$E$4:$G$350,3,FALSE),"")</f>
        <v>0942</v>
      </c>
    </row>
    <row r="1634" spans="31:34">
      <c r="AE1634" t="s">
        <v>3566</v>
      </c>
      <c r="AF1634" t="s">
        <v>3209</v>
      </c>
      <c r="AG1634" t="str">
        <f t="shared" si="86"/>
        <v>A679078</v>
      </c>
      <c r="AH1634" t="str">
        <f>IFERROR(VLOOKUP(AG1634,[1]AKT!$E$4:$G$350,3,FALSE),"")</f>
        <v>0942</v>
      </c>
    </row>
    <row r="1635" spans="31:34">
      <c r="AE1635" t="s">
        <v>3567</v>
      </c>
      <c r="AF1635" t="s">
        <v>3568</v>
      </c>
      <c r="AG1635" t="str">
        <f t="shared" si="86"/>
        <v>A679078</v>
      </c>
      <c r="AH1635" t="str">
        <f>IFERROR(VLOOKUP(AG1635,[1]AKT!$E$4:$G$350,3,FALSE),"")</f>
        <v>0942</v>
      </c>
    </row>
    <row r="1636" spans="31:34">
      <c r="AE1636" t="s">
        <v>3569</v>
      </c>
      <c r="AF1636" t="s">
        <v>3570</v>
      </c>
      <c r="AG1636" t="str">
        <f t="shared" si="86"/>
        <v>A679078</v>
      </c>
      <c r="AH1636" t="str">
        <f>IFERROR(VLOOKUP(AG1636,[1]AKT!$E$4:$G$350,3,FALSE),"")</f>
        <v>0942</v>
      </c>
    </row>
    <row r="1637" spans="31:34">
      <c r="AE1637" t="s">
        <v>3571</v>
      </c>
      <c r="AF1637" t="s">
        <v>3572</v>
      </c>
      <c r="AG1637" t="str">
        <f t="shared" si="86"/>
        <v>A679078</v>
      </c>
      <c r="AH1637" t="str">
        <f>IFERROR(VLOOKUP(AG1637,[1]AKT!$E$4:$G$350,3,FALSE),"")</f>
        <v>0942</v>
      </c>
    </row>
    <row r="1638" spans="31:34">
      <c r="AE1638" t="s">
        <v>3573</v>
      </c>
      <c r="AF1638" t="s">
        <v>3574</v>
      </c>
      <c r="AG1638" t="str">
        <f t="shared" si="86"/>
        <v>A679078</v>
      </c>
      <c r="AH1638" t="str">
        <f>IFERROR(VLOOKUP(AG1638,[1]AKT!$E$4:$G$350,3,FALSE),"")</f>
        <v>0942</v>
      </c>
    </row>
    <row r="1639" spans="31:34">
      <c r="AE1639" t="s">
        <v>3575</v>
      </c>
      <c r="AF1639" t="s">
        <v>3576</v>
      </c>
      <c r="AG1639" t="str">
        <f t="shared" si="86"/>
        <v>A679078</v>
      </c>
      <c r="AH1639" t="str">
        <f>IFERROR(VLOOKUP(AG1639,[1]AKT!$E$4:$G$350,3,FALSE),"")</f>
        <v>0942</v>
      </c>
    </row>
    <row r="1640" spans="31:34">
      <c r="AE1640" t="s">
        <v>3577</v>
      </c>
      <c r="AF1640" t="s">
        <v>3578</v>
      </c>
      <c r="AG1640" t="str">
        <f t="shared" si="86"/>
        <v>A679078</v>
      </c>
      <c r="AH1640" t="str">
        <f>IFERROR(VLOOKUP(AG1640,[1]AKT!$E$4:$G$350,3,FALSE),"")</f>
        <v>0942</v>
      </c>
    </row>
    <row r="1641" spans="31:34">
      <c r="AE1641" t="s">
        <v>3579</v>
      </c>
      <c r="AF1641" t="s">
        <v>3580</v>
      </c>
      <c r="AG1641" t="str">
        <f t="shared" si="86"/>
        <v>A679078</v>
      </c>
      <c r="AH1641" t="str">
        <f>IFERROR(VLOOKUP(AG1641,[1]AKT!$E$4:$G$350,3,FALSE),"")</f>
        <v>0942</v>
      </c>
    </row>
    <row r="1642" spans="31:34">
      <c r="AE1642" t="s">
        <v>3581</v>
      </c>
      <c r="AF1642" t="s">
        <v>3582</v>
      </c>
      <c r="AG1642" t="str">
        <f t="shared" si="86"/>
        <v>A679078</v>
      </c>
      <c r="AH1642" t="str">
        <f>IFERROR(VLOOKUP(AG1642,[1]AKT!$E$4:$G$350,3,FALSE),"")</f>
        <v>0942</v>
      </c>
    </row>
    <row r="1643" spans="31:34">
      <c r="AE1643" t="s">
        <v>3583</v>
      </c>
      <c r="AF1643" t="s">
        <v>3584</v>
      </c>
      <c r="AG1643" t="str">
        <f t="shared" si="86"/>
        <v>A679078</v>
      </c>
      <c r="AH1643" t="str">
        <f>IFERROR(VLOOKUP(AG1643,[1]AKT!$E$4:$G$350,3,FALSE),"")</f>
        <v>0942</v>
      </c>
    </row>
    <row r="1644" spans="31:34">
      <c r="AE1644" t="s">
        <v>3585</v>
      </c>
      <c r="AF1644" t="s">
        <v>3586</v>
      </c>
      <c r="AG1644" t="str">
        <f t="shared" si="86"/>
        <v>A679078</v>
      </c>
      <c r="AH1644" t="str">
        <f>IFERROR(VLOOKUP(AG1644,[1]AKT!$E$4:$G$350,3,FALSE),"")</f>
        <v>0942</v>
      </c>
    </row>
    <row r="1645" spans="31:34">
      <c r="AE1645" t="s">
        <v>3587</v>
      </c>
      <c r="AF1645" t="s">
        <v>3588</v>
      </c>
      <c r="AG1645" t="str">
        <f t="shared" si="86"/>
        <v>A679078</v>
      </c>
      <c r="AH1645" t="str">
        <f>IFERROR(VLOOKUP(AG1645,[1]AKT!$E$4:$G$350,3,FALSE),"")</f>
        <v>0942</v>
      </c>
    </row>
    <row r="1646" spans="31:34">
      <c r="AE1646" t="s">
        <v>3589</v>
      </c>
      <c r="AF1646" t="s">
        <v>3590</v>
      </c>
      <c r="AG1646" t="str">
        <f t="shared" si="86"/>
        <v>A679078</v>
      </c>
      <c r="AH1646" t="str">
        <f>IFERROR(VLOOKUP(AG1646,[1]AKT!$E$4:$G$350,3,FALSE),"")</f>
        <v>0942</v>
      </c>
    </row>
    <row r="1647" spans="31:34">
      <c r="AE1647" t="s">
        <v>3591</v>
      </c>
      <c r="AF1647" t="s">
        <v>3592</v>
      </c>
      <c r="AG1647" t="str">
        <f t="shared" si="86"/>
        <v>A679078</v>
      </c>
      <c r="AH1647" t="str">
        <f>IFERROR(VLOOKUP(AG1647,[1]AKT!$E$4:$G$350,3,FALSE),"")</f>
        <v>0942</v>
      </c>
    </row>
    <row r="1648" spans="31:34">
      <c r="AE1648" t="s">
        <v>3593</v>
      </c>
      <c r="AF1648" t="s">
        <v>3594</v>
      </c>
      <c r="AG1648" t="str">
        <f t="shared" si="86"/>
        <v>A679078</v>
      </c>
      <c r="AH1648" t="str">
        <f>IFERROR(VLOOKUP(AG1648,[1]AKT!$E$4:$G$350,3,FALSE),"")</f>
        <v>0942</v>
      </c>
    </row>
    <row r="1649" spans="31:34">
      <c r="AE1649" t="s">
        <v>3595</v>
      </c>
      <c r="AF1649" t="s">
        <v>3596</v>
      </c>
      <c r="AG1649" t="str">
        <f t="shared" si="86"/>
        <v>A679078</v>
      </c>
      <c r="AH1649" t="str">
        <f>IFERROR(VLOOKUP(AG1649,[1]AKT!$E$4:$G$350,3,FALSE),"")</f>
        <v>0942</v>
      </c>
    </row>
    <row r="1650" spans="31:34">
      <c r="AE1650" t="s">
        <v>3597</v>
      </c>
      <c r="AF1650" t="s">
        <v>3598</v>
      </c>
      <c r="AG1650" t="str">
        <f t="shared" si="86"/>
        <v>A679078</v>
      </c>
      <c r="AH1650" t="str">
        <f>IFERROR(VLOOKUP(AG1650,[1]AKT!$E$4:$G$350,3,FALSE),"")</f>
        <v>0942</v>
      </c>
    </row>
    <row r="1651" spans="31:34">
      <c r="AE1651" t="s">
        <v>3599</v>
      </c>
      <c r="AF1651" t="s">
        <v>3600</v>
      </c>
      <c r="AG1651" t="str">
        <f t="shared" si="86"/>
        <v>A679078</v>
      </c>
      <c r="AH1651" t="str">
        <f>IFERROR(VLOOKUP(AG1651,[1]AKT!$E$4:$G$350,3,FALSE),"")</f>
        <v>0942</v>
      </c>
    </row>
    <row r="1652" spans="31:34">
      <c r="AE1652" t="s">
        <v>3601</v>
      </c>
      <c r="AF1652" t="s">
        <v>3602</v>
      </c>
      <c r="AG1652" t="str">
        <f t="shared" si="86"/>
        <v>A679078</v>
      </c>
      <c r="AH1652" t="str">
        <f>IFERROR(VLOOKUP(AG1652,[1]AKT!$E$4:$G$350,3,FALSE),"")</f>
        <v>0942</v>
      </c>
    </row>
    <row r="1653" spans="31:34">
      <c r="AE1653" t="s">
        <v>3603</v>
      </c>
      <c r="AF1653" t="s">
        <v>3604</v>
      </c>
      <c r="AG1653" t="str">
        <f t="shared" si="86"/>
        <v>A679078</v>
      </c>
      <c r="AH1653" t="str">
        <f>IFERROR(VLOOKUP(AG1653,[1]AKT!$E$4:$G$350,3,FALSE),"")</f>
        <v>0942</v>
      </c>
    </row>
    <row r="1654" spans="31:34">
      <c r="AE1654" t="s">
        <v>3605</v>
      </c>
      <c r="AF1654" t="s">
        <v>3606</v>
      </c>
      <c r="AG1654" t="str">
        <f t="shared" si="86"/>
        <v>A679078</v>
      </c>
      <c r="AH1654" t="str">
        <f>IFERROR(VLOOKUP(AG1654,[1]AKT!$E$4:$G$350,3,FALSE),"")</f>
        <v>0942</v>
      </c>
    </row>
    <row r="1655" spans="31:34">
      <c r="AE1655" t="s">
        <v>3607</v>
      </c>
      <c r="AF1655" t="s">
        <v>3606</v>
      </c>
      <c r="AG1655" t="str">
        <f t="shared" si="86"/>
        <v>A679078</v>
      </c>
      <c r="AH1655" t="str">
        <f>IFERROR(VLOOKUP(AG1655,[1]AKT!$E$4:$G$350,3,FALSE),"")</f>
        <v>0942</v>
      </c>
    </row>
    <row r="1656" spans="31:34">
      <c r="AE1656" t="s">
        <v>3608</v>
      </c>
      <c r="AF1656" t="s">
        <v>3609</v>
      </c>
      <c r="AG1656" t="str">
        <f t="shared" si="86"/>
        <v>A679078</v>
      </c>
      <c r="AH1656" t="str">
        <f>IFERROR(VLOOKUP(AG1656,[1]AKT!$E$4:$G$350,3,FALSE),"")</f>
        <v>0942</v>
      </c>
    </row>
    <row r="1657" spans="31:34">
      <c r="AE1657" t="s">
        <v>3610</v>
      </c>
      <c r="AF1657" t="s">
        <v>3611</v>
      </c>
      <c r="AG1657" t="str">
        <f t="shared" si="86"/>
        <v>A679078</v>
      </c>
      <c r="AH1657" t="str">
        <f>IFERROR(VLOOKUP(AG1657,[1]AKT!$E$4:$G$350,3,FALSE),"")</f>
        <v>0942</v>
      </c>
    </row>
    <row r="1658" spans="31:34">
      <c r="AE1658" t="s">
        <v>3612</v>
      </c>
      <c r="AF1658" t="s">
        <v>3613</v>
      </c>
      <c r="AG1658" t="str">
        <f t="shared" si="86"/>
        <v>A679078</v>
      </c>
      <c r="AH1658" t="str">
        <f>IFERROR(VLOOKUP(AG1658,[1]AKT!$E$4:$G$350,3,FALSE),"")</f>
        <v>0942</v>
      </c>
    </row>
    <row r="1659" spans="31:34">
      <c r="AE1659" t="s">
        <v>3614</v>
      </c>
      <c r="AF1659" t="s">
        <v>3615</v>
      </c>
      <c r="AG1659" t="str">
        <f t="shared" si="86"/>
        <v>A679078</v>
      </c>
      <c r="AH1659" t="str">
        <f>IFERROR(VLOOKUP(AG1659,[1]AKT!$E$4:$G$350,3,FALSE),"")</f>
        <v>0942</v>
      </c>
    </row>
    <row r="1660" spans="31:34">
      <c r="AE1660" t="s">
        <v>3616</v>
      </c>
      <c r="AF1660" t="s">
        <v>3617</v>
      </c>
      <c r="AG1660" t="str">
        <f t="shared" si="86"/>
        <v>A679078</v>
      </c>
      <c r="AH1660" t="str">
        <f>IFERROR(VLOOKUP(AG1660,[1]AKT!$E$4:$G$350,3,FALSE),"")</f>
        <v>0942</v>
      </c>
    </row>
    <row r="1661" spans="31:34">
      <c r="AE1661" t="s">
        <v>3618</v>
      </c>
      <c r="AF1661" t="s">
        <v>3619</v>
      </c>
      <c r="AG1661" t="str">
        <f t="shared" si="86"/>
        <v>A679078</v>
      </c>
      <c r="AH1661" t="str">
        <f>IFERROR(VLOOKUP(AG1661,[1]AKT!$E$4:$G$350,3,FALSE),"")</f>
        <v>0942</v>
      </c>
    </row>
    <row r="1662" spans="31:34">
      <c r="AE1662" t="s">
        <v>3620</v>
      </c>
      <c r="AF1662" t="s">
        <v>3621</v>
      </c>
      <c r="AG1662" t="str">
        <f t="shared" si="86"/>
        <v>A679078</v>
      </c>
      <c r="AH1662" t="str">
        <f>IFERROR(VLOOKUP(AG1662,[1]AKT!$E$4:$G$350,3,FALSE),"")</f>
        <v>0942</v>
      </c>
    </row>
    <row r="1663" spans="31:34">
      <c r="AE1663" t="s">
        <v>3622</v>
      </c>
      <c r="AF1663" t="s">
        <v>3623</v>
      </c>
      <c r="AG1663" t="str">
        <f t="shared" si="86"/>
        <v>A679078</v>
      </c>
      <c r="AH1663" t="str">
        <f>IFERROR(VLOOKUP(AG1663,[1]AKT!$E$4:$G$350,3,FALSE),"")</f>
        <v>0942</v>
      </c>
    </row>
    <row r="1664" spans="31:34">
      <c r="AE1664" t="s">
        <v>3624</v>
      </c>
      <c r="AF1664" t="s">
        <v>3625</v>
      </c>
      <c r="AG1664" t="str">
        <f t="shared" si="86"/>
        <v>A679078</v>
      </c>
      <c r="AH1664" t="str">
        <f>IFERROR(VLOOKUP(AG1664,[1]AKT!$E$4:$G$350,3,FALSE),"")</f>
        <v>0942</v>
      </c>
    </row>
    <row r="1665" spans="31:34">
      <c r="AE1665" t="s">
        <v>3626</v>
      </c>
      <c r="AF1665" t="s">
        <v>3627</v>
      </c>
      <c r="AG1665" t="str">
        <f t="shared" si="86"/>
        <v>A679078</v>
      </c>
      <c r="AH1665" t="str">
        <f>IFERROR(VLOOKUP(AG1665,[1]AKT!$E$4:$G$350,3,FALSE),"")</f>
        <v>0942</v>
      </c>
    </row>
    <row r="1666" spans="31:34">
      <c r="AE1666" t="s">
        <v>3628</v>
      </c>
      <c r="AF1666" t="s">
        <v>3629</v>
      </c>
      <c r="AG1666" t="str">
        <f t="shared" si="86"/>
        <v>A679078</v>
      </c>
      <c r="AH1666" t="str">
        <f>IFERROR(VLOOKUP(AG1666,[1]AKT!$E$4:$G$350,3,FALSE),"")</f>
        <v>0942</v>
      </c>
    </row>
    <row r="1667" spans="31:34">
      <c r="AE1667" t="s">
        <v>3630</v>
      </c>
      <c r="AF1667" t="s">
        <v>3631</v>
      </c>
      <c r="AG1667" t="str">
        <f t="shared" si="86"/>
        <v>A679078</v>
      </c>
      <c r="AH1667" t="str">
        <f>IFERROR(VLOOKUP(AG1667,[1]AKT!$E$4:$G$350,3,FALSE),"")</f>
        <v>0942</v>
      </c>
    </row>
    <row r="1668" spans="31:34">
      <c r="AE1668" t="s">
        <v>3632</v>
      </c>
      <c r="AF1668" t="s">
        <v>3633</v>
      </c>
      <c r="AG1668" t="str">
        <f t="shared" si="86"/>
        <v>A679078</v>
      </c>
      <c r="AH1668" t="str">
        <f>IFERROR(VLOOKUP(AG1668,[1]AKT!$E$4:$G$350,3,FALSE),"")</f>
        <v>0942</v>
      </c>
    </row>
    <row r="1669" spans="31:34">
      <c r="AE1669" t="s">
        <v>3634</v>
      </c>
      <c r="AF1669" t="s">
        <v>3635</v>
      </c>
      <c r="AG1669" t="str">
        <f t="shared" si="86"/>
        <v>A679078</v>
      </c>
      <c r="AH1669" t="str">
        <f>IFERROR(VLOOKUP(AG1669,[1]AKT!$E$4:$G$350,3,FALSE),"")</f>
        <v>0942</v>
      </c>
    </row>
    <row r="1670" spans="31:34">
      <c r="AE1670" t="s">
        <v>3636</v>
      </c>
      <c r="AF1670" t="s">
        <v>3637</v>
      </c>
      <c r="AG1670" t="str">
        <f t="shared" si="86"/>
        <v>A679078</v>
      </c>
      <c r="AH1670" t="str">
        <f>IFERROR(VLOOKUP(AG1670,[1]AKT!$E$4:$G$350,3,FALSE),"")</f>
        <v>0942</v>
      </c>
    </row>
    <row r="1671" spans="31:34">
      <c r="AE1671" t="s">
        <v>3638</v>
      </c>
      <c r="AF1671" t="s">
        <v>3343</v>
      </c>
      <c r="AG1671" t="str">
        <f t="shared" si="86"/>
        <v>A679078</v>
      </c>
      <c r="AH1671" t="str">
        <f>IFERROR(VLOOKUP(AG1671,[1]AKT!$E$4:$G$350,3,FALSE),"")</f>
        <v>0942</v>
      </c>
    </row>
    <row r="1672" spans="31:34">
      <c r="AE1672" t="s">
        <v>3639</v>
      </c>
      <c r="AF1672" t="s">
        <v>3640</v>
      </c>
      <c r="AG1672" t="str">
        <f t="shared" si="86"/>
        <v>A679078</v>
      </c>
      <c r="AH1672" t="str">
        <f>IFERROR(VLOOKUP(AG1672,[1]AKT!$E$4:$G$350,3,FALSE),"")</f>
        <v>0942</v>
      </c>
    </row>
    <row r="1673" spans="31:34">
      <c r="AE1673" t="s">
        <v>3641</v>
      </c>
      <c r="AF1673" t="s">
        <v>3642</v>
      </c>
      <c r="AG1673" t="str">
        <f t="shared" ref="AG1673:AG1736" si="87">LEFT(AE1673,7)</f>
        <v>A679078</v>
      </c>
      <c r="AH1673" t="str">
        <f>IFERROR(VLOOKUP(AG1673,[1]AKT!$E$4:$G$350,3,FALSE),"")</f>
        <v>0942</v>
      </c>
    </row>
    <row r="1674" spans="31:34">
      <c r="AE1674" t="s">
        <v>3643</v>
      </c>
      <c r="AF1674" t="s">
        <v>3644</v>
      </c>
      <c r="AG1674" t="str">
        <f t="shared" si="87"/>
        <v>A679078</v>
      </c>
      <c r="AH1674" t="str">
        <f>IFERROR(VLOOKUP(AG1674,[1]AKT!$E$4:$G$350,3,FALSE),"")</f>
        <v>0942</v>
      </c>
    </row>
    <row r="1675" spans="31:34">
      <c r="AE1675" t="s">
        <v>3645</v>
      </c>
      <c r="AF1675" t="s">
        <v>3646</v>
      </c>
      <c r="AG1675" t="str">
        <f t="shared" si="87"/>
        <v>A679078</v>
      </c>
      <c r="AH1675" t="str">
        <f>IFERROR(VLOOKUP(AG1675,[1]AKT!$E$4:$G$350,3,FALSE),"")</f>
        <v>0942</v>
      </c>
    </row>
    <row r="1676" spans="31:34">
      <c r="AE1676" t="s">
        <v>3647</v>
      </c>
      <c r="AF1676" t="s">
        <v>3648</v>
      </c>
      <c r="AG1676" t="str">
        <f t="shared" si="87"/>
        <v>A679078</v>
      </c>
      <c r="AH1676" t="str">
        <f>IFERROR(VLOOKUP(AG1676,[1]AKT!$E$4:$G$350,3,FALSE),"")</f>
        <v>0942</v>
      </c>
    </row>
    <row r="1677" spans="31:34">
      <c r="AE1677" t="s">
        <v>3649</v>
      </c>
      <c r="AF1677" t="s">
        <v>3650</v>
      </c>
      <c r="AG1677" t="str">
        <f t="shared" si="87"/>
        <v>A679078</v>
      </c>
      <c r="AH1677" t="str">
        <f>IFERROR(VLOOKUP(AG1677,[1]AKT!$E$4:$G$350,3,FALSE),"")</f>
        <v>0942</v>
      </c>
    </row>
    <row r="1678" spans="31:34">
      <c r="AE1678" t="s">
        <v>3651</v>
      </c>
      <c r="AF1678" t="s">
        <v>3652</v>
      </c>
      <c r="AG1678" t="str">
        <f t="shared" si="87"/>
        <v>A679078</v>
      </c>
      <c r="AH1678" t="str">
        <f>IFERROR(VLOOKUP(AG1678,[1]AKT!$E$4:$G$350,3,FALSE),"")</f>
        <v>0942</v>
      </c>
    </row>
    <row r="1679" spans="31:34">
      <c r="AE1679" t="s">
        <v>3653</v>
      </c>
      <c r="AF1679" t="s">
        <v>3654</v>
      </c>
      <c r="AG1679" t="str">
        <f t="shared" si="87"/>
        <v>A679078</v>
      </c>
      <c r="AH1679" t="str">
        <f>IFERROR(VLOOKUP(AG1679,[1]AKT!$E$4:$G$350,3,FALSE),"")</f>
        <v>0942</v>
      </c>
    </row>
    <row r="1680" spans="31:34">
      <c r="AE1680" t="s">
        <v>3655</v>
      </c>
      <c r="AF1680" t="s">
        <v>3656</v>
      </c>
      <c r="AG1680" t="str">
        <f t="shared" si="87"/>
        <v>A679078</v>
      </c>
      <c r="AH1680" t="str">
        <f>IFERROR(VLOOKUP(AG1680,[1]AKT!$E$4:$G$350,3,FALSE),"")</f>
        <v>0942</v>
      </c>
    </row>
    <row r="1681" spans="31:34">
      <c r="AE1681" t="s">
        <v>3657</v>
      </c>
      <c r="AF1681" t="s">
        <v>3140</v>
      </c>
      <c r="AG1681" t="str">
        <f t="shared" si="87"/>
        <v>A679078</v>
      </c>
      <c r="AH1681" t="str">
        <f>IFERROR(VLOOKUP(AG1681,[1]AKT!$E$4:$G$350,3,FALSE),"")</f>
        <v>0942</v>
      </c>
    </row>
    <row r="1682" spans="31:34">
      <c r="AE1682" t="s">
        <v>3658</v>
      </c>
      <c r="AF1682" t="s">
        <v>3650</v>
      </c>
      <c r="AG1682" t="str">
        <f t="shared" si="87"/>
        <v>A679078</v>
      </c>
      <c r="AH1682" t="str">
        <f>IFERROR(VLOOKUP(AG1682,[1]AKT!$E$4:$G$350,3,FALSE),"")</f>
        <v>0942</v>
      </c>
    </row>
    <row r="1683" spans="31:34">
      <c r="AE1683" t="s">
        <v>3659</v>
      </c>
      <c r="AF1683" t="s">
        <v>3652</v>
      </c>
      <c r="AG1683" t="str">
        <f t="shared" si="87"/>
        <v>A679078</v>
      </c>
      <c r="AH1683" t="str">
        <f>IFERROR(VLOOKUP(AG1683,[1]AKT!$E$4:$G$350,3,FALSE),"")</f>
        <v>0942</v>
      </c>
    </row>
    <row r="1684" spans="31:34">
      <c r="AE1684" t="s">
        <v>3660</v>
      </c>
      <c r="AF1684" t="s">
        <v>3654</v>
      </c>
      <c r="AG1684" t="str">
        <f t="shared" si="87"/>
        <v>A679078</v>
      </c>
      <c r="AH1684" t="str">
        <f>IFERROR(VLOOKUP(AG1684,[1]AKT!$E$4:$G$350,3,FALSE),"")</f>
        <v>0942</v>
      </c>
    </row>
    <row r="1685" spans="31:34">
      <c r="AE1685" t="s">
        <v>3661</v>
      </c>
      <c r="AF1685" t="s">
        <v>3656</v>
      </c>
      <c r="AG1685" t="str">
        <f t="shared" si="87"/>
        <v>A679078</v>
      </c>
      <c r="AH1685" t="str">
        <f>IFERROR(VLOOKUP(AG1685,[1]AKT!$E$4:$G$350,3,FALSE),"")</f>
        <v>0942</v>
      </c>
    </row>
    <row r="1686" spans="31:34">
      <c r="AE1686" t="s">
        <v>3662</v>
      </c>
      <c r="AF1686" t="s">
        <v>3663</v>
      </c>
      <c r="AG1686" t="str">
        <f t="shared" si="87"/>
        <v>A679081</v>
      </c>
      <c r="AH1686" t="str">
        <f>IFERROR(VLOOKUP(AG1686,[1]AKT!$E$4:$G$350,3,FALSE),"")</f>
        <v>0942</v>
      </c>
    </row>
    <row r="1687" spans="31:34">
      <c r="AE1687" t="s">
        <v>3664</v>
      </c>
      <c r="AF1687" t="s">
        <v>3665</v>
      </c>
      <c r="AG1687" t="str">
        <f t="shared" si="87"/>
        <v>A679081</v>
      </c>
      <c r="AH1687" t="str">
        <f>IFERROR(VLOOKUP(AG1687,[1]AKT!$E$4:$G$350,3,FALSE),"")</f>
        <v>0942</v>
      </c>
    </row>
    <row r="1688" spans="31:34">
      <c r="AE1688" t="s">
        <v>3666</v>
      </c>
      <c r="AF1688" t="s">
        <v>3667</v>
      </c>
      <c r="AG1688" t="str">
        <f t="shared" si="87"/>
        <v>A679081</v>
      </c>
      <c r="AH1688" t="str">
        <f>IFERROR(VLOOKUP(AG1688,[1]AKT!$E$4:$G$350,3,FALSE),"")</f>
        <v>0942</v>
      </c>
    </row>
    <row r="1689" spans="31:34">
      <c r="AE1689" t="s">
        <v>3668</v>
      </c>
      <c r="AF1689" t="s">
        <v>3669</v>
      </c>
      <c r="AG1689" t="str">
        <f t="shared" si="87"/>
        <v>A679081</v>
      </c>
      <c r="AH1689" t="str">
        <f>IFERROR(VLOOKUP(AG1689,[1]AKT!$E$4:$G$350,3,FALSE),"")</f>
        <v>0942</v>
      </c>
    </row>
    <row r="1690" spans="31:34">
      <c r="AE1690" t="s">
        <v>3670</v>
      </c>
      <c r="AF1690" t="s">
        <v>3671</v>
      </c>
      <c r="AG1690" t="str">
        <f t="shared" si="87"/>
        <v>A679081</v>
      </c>
      <c r="AH1690" t="str">
        <f>IFERROR(VLOOKUP(AG1690,[1]AKT!$E$4:$G$350,3,FALSE),"")</f>
        <v>0942</v>
      </c>
    </row>
    <row r="1691" spans="31:34">
      <c r="AE1691" t="s">
        <v>3672</v>
      </c>
      <c r="AF1691" t="s">
        <v>3673</v>
      </c>
      <c r="AG1691" t="str">
        <f t="shared" si="87"/>
        <v>A679081</v>
      </c>
      <c r="AH1691" t="str">
        <f>IFERROR(VLOOKUP(AG1691,[1]AKT!$E$4:$G$350,3,FALSE),"")</f>
        <v>0942</v>
      </c>
    </row>
    <row r="1692" spans="31:34">
      <c r="AE1692" t="s">
        <v>3674</v>
      </c>
      <c r="AF1692" t="s">
        <v>3675</v>
      </c>
      <c r="AG1692" t="str">
        <f t="shared" si="87"/>
        <v>A679081</v>
      </c>
      <c r="AH1692" t="str">
        <f>IFERROR(VLOOKUP(AG1692,[1]AKT!$E$4:$G$350,3,FALSE),"")</f>
        <v>0942</v>
      </c>
    </row>
    <row r="1693" spans="31:34">
      <c r="AE1693" t="s">
        <v>3676</v>
      </c>
      <c r="AF1693" t="s">
        <v>3677</v>
      </c>
      <c r="AG1693" t="str">
        <f t="shared" si="87"/>
        <v>A679081</v>
      </c>
      <c r="AH1693" t="str">
        <f>IFERROR(VLOOKUP(AG1693,[1]AKT!$E$4:$G$350,3,FALSE),"")</f>
        <v>0942</v>
      </c>
    </row>
    <row r="1694" spans="31:34">
      <c r="AE1694" t="s">
        <v>3678</v>
      </c>
      <c r="AF1694" t="s">
        <v>2977</v>
      </c>
      <c r="AG1694" t="str">
        <f t="shared" si="87"/>
        <v>A679081</v>
      </c>
      <c r="AH1694" t="str">
        <f>IFERROR(VLOOKUP(AG1694,[1]AKT!$E$4:$G$350,3,FALSE),"")</f>
        <v>0942</v>
      </c>
    </row>
    <row r="1695" spans="31:34">
      <c r="AE1695" t="s">
        <v>3679</v>
      </c>
      <c r="AF1695" t="s">
        <v>3680</v>
      </c>
      <c r="AG1695" t="str">
        <f t="shared" si="87"/>
        <v>A679081</v>
      </c>
      <c r="AH1695" t="str">
        <f>IFERROR(VLOOKUP(AG1695,[1]AKT!$E$4:$G$350,3,FALSE),"")</f>
        <v>0942</v>
      </c>
    </row>
    <row r="1696" spans="31:34">
      <c r="AE1696" t="s">
        <v>3681</v>
      </c>
      <c r="AF1696" t="s">
        <v>3682</v>
      </c>
      <c r="AG1696" t="str">
        <f t="shared" si="87"/>
        <v>A679081</v>
      </c>
      <c r="AH1696" t="str">
        <f>IFERROR(VLOOKUP(AG1696,[1]AKT!$E$4:$G$350,3,FALSE),"")</f>
        <v>0942</v>
      </c>
    </row>
    <row r="1697" spans="31:34">
      <c r="AE1697" t="s">
        <v>3683</v>
      </c>
      <c r="AF1697" t="s">
        <v>3684</v>
      </c>
      <c r="AG1697" t="str">
        <f t="shared" si="87"/>
        <v>A679081</v>
      </c>
      <c r="AH1697" t="str">
        <f>IFERROR(VLOOKUP(AG1697,[1]AKT!$E$4:$G$350,3,FALSE),"")</f>
        <v>0942</v>
      </c>
    </row>
    <row r="1698" spans="31:34">
      <c r="AE1698" t="s">
        <v>3685</v>
      </c>
      <c r="AF1698" t="s">
        <v>3686</v>
      </c>
      <c r="AG1698" t="str">
        <f t="shared" si="87"/>
        <v>A679081</v>
      </c>
      <c r="AH1698" t="str">
        <f>IFERROR(VLOOKUP(AG1698,[1]AKT!$E$4:$G$350,3,FALSE),"")</f>
        <v>0942</v>
      </c>
    </row>
    <row r="1699" spans="31:34">
      <c r="AE1699" t="s">
        <v>3687</v>
      </c>
      <c r="AF1699" t="s">
        <v>3688</v>
      </c>
      <c r="AG1699" t="str">
        <f t="shared" si="87"/>
        <v>A679081</v>
      </c>
      <c r="AH1699" t="str">
        <f>IFERROR(VLOOKUP(AG1699,[1]AKT!$E$4:$G$350,3,FALSE),"")</f>
        <v>0942</v>
      </c>
    </row>
    <row r="1700" spans="31:34">
      <c r="AE1700" t="s">
        <v>3689</v>
      </c>
      <c r="AF1700" t="s">
        <v>3690</v>
      </c>
      <c r="AG1700" t="str">
        <f t="shared" si="87"/>
        <v>A679081</v>
      </c>
      <c r="AH1700" t="str">
        <f>IFERROR(VLOOKUP(AG1700,[1]AKT!$E$4:$G$350,3,FALSE),"")</f>
        <v>0942</v>
      </c>
    </row>
    <row r="1701" spans="31:34">
      <c r="AE1701" t="s">
        <v>3691</v>
      </c>
      <c r="AF1701" t="s">
        <v>3692</v>
      </c>
      <c r="AG1701" t="str">
        <f t="shared" si="87"/>
        <v>A679081</v>
      </c>
      <c r="AH1701" t="str">
        <f>IFERROR(VLOOKUP(AG1701,[1]AKT!$E$4:$G$350,3,FALSE),"")</f>
        <v>0942</v>
      </c>
    </row>
    <row r="1702" spans="31:34">
      <c r="AE1702" t="s">
        <v>3693</v>
      </c>
      <c r="AF1702" t="s">
        <v>3692</v>
      </c>
      <c r="AG1702" t="str">
        <f t="shared" si="87"/>
        <v>A679081</v>
      </c>
      <c r="AH1702" t="str">
        <f>IFERROR(VLOOKUP(AG1702,[1]AKT!$E$4:$G$350,3,FALSE),"")</f>
        <v>0942</v>
      </c>
    </row>
    <row r="1703" spans="31:34">
      <c r="AE1703" t="s">
        <v>3694</v>
      </c>
      <c r="AF1703" t="s">
        <v>3695</v>
      </c>
      <c r="AG1703" t="str">
        <f t="shared" si="87"/>
        <v>A679115</v>
      </c>
      <c r="AH1703" t="str">
        <f>IFERROR(VLOOKUP(AG1703,[1]AKT!$E$4:$G$350,3,FALSE),"")</f>
        <v>0942</v>
      </c>
    </row>
    <row r="1704" spans="31:34">
      <c r="AE1704" t="s">
        <v>3696</v>
      </c>
      <c r="AF1704" t="s">
        <v>3697</v>
      </c>
      <c r="AG1704" t="str">
        <f t="shared" si="87"/>
        <v>A679115</v>
      </c>
      <c r="AH1704" t="str">
        <f>IFERROR(VLOOKUP(AG1704,[1]AKT!$E$4:$G$350,3,FALSE),"")</f>
        <v>0942</v>
      </c>
    </row>
    <row r="1705" spans="31:34">
      <c r="AE1705" t="s">
        <v>3698</v>
      </c>
      <c r="AF1705" t="s">
        <v>3699</v>
      </c>
      <c r="AG1705" t="str">
        <f t="shared" si="87"/>
        <v>A679115</v>
      </c>
      <c r="AH1705" t="str">
        <f>IFERROR(VLOOKUP(AG1705,[1]AKT!$E$4:$G$350,3,FALSE),"")</f>
        <v>0942</v>
      </c>
    </row>
    <row r="1706" spans="31:34">
      <c r="AE1706" t="s">
        <v>3700</v>
      </c>
      <c r="AF1706" t="s">
        <v>3699</v>
      </c>
      <c r="AG1706" t="str">
        <f t="shared" si="87"/>
        <v>A679115</v>
      </c>
      <c r="AH1706" t="str">
        <f>IFERROR(VLOOKUP(AG1706,[1]AKT!$E$4:$G$350,3,FALSE),"")</f>
        <v>0942</v>
      </c>
    </row>
    <row r="1707" spans="31:34">
      <c r="AE1707" t="s">
        <v>3701</v>
      </c>
      <c r="AF1707" t="s">
        <v>3702</v>
      </c>
      <c r="AG1707" t="str">
        <f t="shared" si="87"/>
        <v>A679115</v>
      </c>
      <c r="AH1707" t="str">
        <f>IFERROR(VLOOKUP(AG1707,[1]AKT!$E$4:$G$350,3,FALSE),"")</f>
        <v>0942</v>
      </c>
    </row>
    <row r="1708" spans="31:34">
      <c r="AE1708" t="s">
        <v>3703</v>
      </c>
      <c r="AF1708" t="s">
        <v>3704</v>
      </c>
      <c r="AG1708" t="str">
        <f t="shared" si="87"/>
        <v>A679115</v>
      </c>
      <c r="AH1708" t="str">
        <f>IFERROR(VLOOKUP(AG1708,[1]AKT!$E$4:$G$350,3,FALSE),"")</f>
        <v>0942</v>
      </c>
    </row>
    <row r="1709" spans="31:34">
      <c r="AE1709" t="s">
        <v>3705</v>
      </c>
      <c r="AF1709" t="s">
        <v>3699</v>
      </c>
      <c r="AG1709" t="str">
        <f t="shared" si="87"/>
        <v>A679115</v>
      </c>
      <c r="AH1709" t="str">
        <f>IFERROR(VLOOKUP(AG1709,[1]AKT!$E$4:$G$350,3,FALSE),"")</f>
        <v>0942</v>
      </c>
    </row>
    <row r="1710" spans="31:34">
      <c r="AE1710" t="s">
        <v>3706</v>
      </c>
      <c r="AF1710" t="s">
        <v>3707</v>
      </c>
      <c r="AG1710" t="str">
        <f t="shared" si="87"/>
        <v>A679115</v>
      </c>
      <c r="AH1710" t="str">
        <f>IFERROR(VLOOKUP(AG1710,[1]AKT!$E$4:$G$350,3,FALSE),"")</f>
        <v>0942</v>
      </c>
    </row>
    <row r="1711" spans="31:34">
      <c r="AE1711" t="s">
        <v>3708</v>
      </c>
      <c r="AF1711" t="s">
        <v>3709</v>
      </c>
      <c r="AG1711" t="str">
        <f t="shared" si="87"/>
        <v>A679115</v>
      </c>
      <c r="AH1711" t="str">
        <f>IFERROR(VLOOKUP(AG1711,[1]AKT!$E$4:$G$350,3,FALSE),"")</f>
        <v>0942</v>
      </c>
    </row>
    <row r="1712" spans="31:34">
      <c r="AE1712" t="s">
        <v>3710</v>
      </c>
      <c r="AF1712" t="s">
        <v>3711</v>
      </c>
      <c r="AG1712" t="str">
        <f t="shared" si="87"/>
        <v>A679115</v>
      </c>
      <c r="AH1712" t="str">
        <f>IFERROR(VLOOKUP(AG1712,[1]AKT!$E$4:$G$350,3,FALSE),"")</f>
        <v>0942</v>
      </c>
    </row>
    <row r="1713" spans="31:34">
      <c r="AE1713" t="s">
        <v>3712</v>
      </c>
      <c r="AF1713" t="s">
        <v>3713</v>
      </c>
      <c r="AG1713" t="str">
        <f t="shared" si="87"/>
        <v>A679115</v>
      </c>
      <c r="AH1713" t="str">
        <f>IFERROR(VLOOKUP(AG1713,[1]AKT!$E$4:$G$350,3,FALSE),"")</f>
        <v>0942</v>
      </c>
    </row>
    <row r="1714" spans="31:34">
      <c r="AE1714" t="s">
        <v>3714</v>
      </c>
      <c r="AF1714" t="s">
        <v>3715</v>
      </c>
      <c r="AG1714" t="str">
        <f t="shared" si="87"/>
        <v>A679115</v>
      </c>
      <c r="AH1714" t="str">
        <f>IFERROR(VLOOKUP(AG1714,[1]AKT!$E$4:$G$350,3,FALSE),"")</f>
        <v>0942</v>
      </c>
    </row>
    <row r="1715" spans="31:34">
      <c r="AE1715" t="s">
        <v>3716</v>
      </c>
      <c r="AF1715" t="s">
        <v>3717</v>
      </c>
      <c r="AG1715" t="str">
        <f t="shared" si="87"/>
        <v>A679115</v>
      </c>
      <c r="AH1715" t="str">
        <f>IFERROR(VLOOKUP(AG1715,[1]AKT!$E$4:$G$350,3,FALSE),"")</f>
        <v>0942</v>
      </c>
    </row>
    <row r="1716" spans="31:34">
      <c r="AE1716" t="s">
        <v>3718</v>
      </c>
      <c r="AF1716" t="s">
        <v>3719</v>
      </c>
      <c r="AG1716" t="str">
        <f t="shared" si="87"/>
        <v>A679115</v>
      </c>
      <c r="AH1716" t="str">
        <f>IFERROR(VLOOKUP(AG1716,[1]AKT!$E$4:$G$350,3,FALSE),"")</f>
        <v>0942</v>
      </c>
    </row>
    <row r="1717" spans="31:34">
      <c r="AE1717" t="s">
        <v>3720</v>
      </c>
      <c r="AF1717" t="s">
        <v>3721</v>
      </c>
      <c r="AG1717" t="str">
        <f t="shared" si="87"/>
        <v>A679115</v>
      </c>
      <c r="AH1717" t="str">
        <f>IFERROR(VLOOKUP(AG1717,[1]AKT!$E$4:$G$350,3,FALSE),"")</f>
        <v>0942</v>
      </c>
    </row>
    <row r="1718" spans="31:34">
      <c r="AE1718" t="s">
        <v>3722</v>
      </c>
      <c r="AF1718" t="s">
        <v>3723</v>
      </c>
      <c r="AG1718" t="str">
        <f t="shared" si="87"/>
        <v>K679126</v>
      </c>
      <c r="AH1718" t="str">
        <f>IFERROR(VLOOKUP(AG1718,[1]AKT!$E$4:$G$350,3,FALSE),"")</f>
        <v>0942</v>
      </c>
    </row>
    <row r="1719" spans="31:34">
      <c r="AE1719" t="s">
        <v>3724</v>
      </c>
      <c r="AF1719" t="s">
        <v>3725</v>
      </c>
      <c r="AG1719" t="str">
        <f t="shared" si="87"/>
        <v>K679126</v>
      </c>
      <c r="AH1719" t="str">
        <f>IFERROR(VLOOKUP(AG1719,[1]AKT!$E$4:$G$350,3,FALSE),"")</f>
        <v>0942</v>
      </c>
    </row>
    <row r="1720" spans="31:34">
      <c r="AE1720" t="s">
        <v>3726</v>
      </c>
      <c r="AF1720" t="s">
        <v>3727</v>
      </c>
      <c r="AG1720" t="str">
        <f t="shared" si="87"/>
        <v>K679128</v>
      </c>
      <c r="AH1720" t="str">
        <f>IFERROR(VLOOKUP(AG1720,[1]AKT!$E$4:$G$350,3,FALSE),"")</f>
        <v>0942</v>
      </c>
    </row>
    <row r="1721" spans="31:34">
      <c r="AE1721" t="s">
        <v>3728</v>
      </c>
      <c r="AF1721" t="s">
        <v>3729</v>
      </c>
      <c r="AG1721" t="str">
        <f t="shared" si="87"/>
        <v>K679128</v>
      </c>
      <c r="AH1721" t="str">
        <f>IFERROR(VLOOKUP(AG1721,[1]AKT!$E$4:$G$350,3,FALSE),"")</f>
        <v>0942</v>
      </c>
    </row>
    <row r="1722" spans="31:34">
      <c r="AE1722" t="s">
        <v>3726</v>
      </c>
      <c r="AF1722" t="s">
        <v>3730</v>
      </c>
      <c r="AG1722" t="str">
        <f t="shared" si="87"/>
        <v>K679128</v>
      </c>
      <c r="AH1722" t="str">
        <f>IFERROR(VLOOKUP(AG1722,[1]AKT!$E$4:$G$350,3,FALSE),"")</f>
        <v>0942</v>
      </c>
    </row>
    <row r="1723" spans="31:34">
      <c r="AE1723" t="s">
        <v>3731</v>
      </c>
      <c r="AF1723" t="s">
        <v>3732</v>
      </c>
      <c r="AG1723" t="str">
        <f t="shared" si="87"/>
        <v>K679129</v>
      </c>
      <c r="AH1723" t="str">
        <f>IFERROR(VLOOKUP(AG1723,[1]AKT!$E$4:$G$350,3,FALSE),"")</f>
        <v>0942</v>
      </c>
    </row>
    <row r="1724" spans="31:34">
      <c r="AE1724" t="s">
        <v>3733</v>
      </c>
      <c r="AF1724" t="s">
        <v>3734</v>
      </c>
      <c r="AG1724" t="str">
        <f t="shared" si="87"/>
        <v>K679129</v>
      </c>
      <c r="AH1724" t="str">
        <f>IFERROR(VLOOKUP(AG1724,[1]AKT!$E$4:$G$350,3,FALSE),"")</f>
        <v>0942</v>
      </c>
    </row>
    <row r="1725" spans="31:34">
      <c r="AE1725" t="s">
        <v>3735</v>
      </c>
      <c r="AF1725" t="s">
        <v>3736</v>
      </c>
      <c r="AG1725" t="str">
        <f t="shared" si="87"/>
        <v>K679129</v>
      </c>
      <c r="AH1725" t="str">
        <f>IFERROR(VLOOKUP(AG1725,[1]AKT!$E$4:$G$350,3,FALSE),"")</f>
        <v>0942</v>
      </c>
    </row>
    <row r="1726" spans="31:34">
      <c r="AE1726" t="s">
        <v>3737</v>
      </c>
      <c r="AF1726" t="s">
        <v>3723</v>
      </c>
      <c r="AG1726" t="str">
        <f t="shared" si="87"/>
        <v>A622152</v>
      </c>
      <c r="AH1726" t="str">
        <f>IFERROR(VLOOKUP(AG1726,[1]AKT!$E$4:$G$350,3,FALSE),"")</f>
        <v>0150</v>
      </c>
    </row>
    <row r="1727" spans="31:34">
      <c r="AE1727" t="s">
        <v>3738</v>
      </c>
      <c r="AF1727" t="s">
        <v>3739</v>
      </c>
      <c r="AG1727" t="str">
        <f t="shared" si="87"/>
        <v>A622152</v>
      </c>
      <c r="AH1727" t="str">
        <f>IFERROR(VLOOKUP(AG1727,[1]AKT!$E$4:$G$350,3,FALSE),"")</f>
        <v>0150</v>
      </c>
    </row>
    <row r="1728" spans="31:34">
      <c r="AE1728" t="s">
        <v>3740</v>
      </c>
      <c r="AF1728" t="s">
        <v>3741</v>
      </c>
      <c r="AG1728" t="str">
        <f t="shared" si="87"/>
        <v>A622152</v>
      </c>
      <c r="AH1728" t="str">
        <f>IFERROR(VLOOKUP(AG1728,[1]AKT!$E$4:$G$350,3,FALSE),"")</f>
        <v>0150</v>
      </c>
    </row>
    <row r="1729" spans="31:34">
      <c r="AE1729" t="s">
        <v>3742</v>
      </c>
      <c r="AF1729" t="s">
        <v>3743</v>
      </c>
      <c r="AG1729" t="str">
        <f t="shared" si="87"/>
        <v>A622152</v>
      </c>
      <c r="AH1729" t="str">
        <f>IFERROR(VLOOKUP(AG1729,[1]AKT!$E$4:$G$350,3,FALSE),"")</f>
        <v>0150</v>
      </c>
    </row>
    <row r="1730" spans="31:34">
      <c r="AE1730" t="s">
        <v>3744</v>
      </c>
      <c r="AF1730" t="s">
        <v>3729</v>
      </c>
      <c r="AG1730" t="str">
        <f t="shared" si="87"/>
        <v>A622152</v>
      </c>
      <c r="AH1730" t="str">
        <f>IFERROR(VLOOKUP(AG1730,[1]AKT!$E$4:$G$350,3,FALSE),"")</f>
        <v>0150</v>
      </c>
    </row>
    <row r="1731" spans="31:34">
      <c r="AE1731" t="s">
        <v>3745</v>
      </c>
      <c r="AF1731" t="s">
        <v>3730</v>
      </c>
      <c r="AG1731" t="str">
        <f t="shared" si="87"/>
        <v>A622152</v>
      </c>
      <c r="AH1731" t="str">
        <f>IFERROR(VLOOKUP(AG1731,[1]AKT!$E$4:$G$350,3,FALSE),"")</f>
        <v>0150</v>
      </c>
    </row>
    <row r="1732" spans="31:34">
      <c r="AE1732" t="s">
        <v>3746</v>
      </c>
      <c r="AF1732" t="s">
        <v>3747</v>
      </c>
      <c r="AG1732" t="str">
        <f t="shared" si="87"/>
        <v>A622152</v>
      </c>
      <c r="AH1732" t="str">
        <f>IFERROR(VLOOKUP(AG1732,[1]AKT!$E$4:$G$350,3,FALSE),"")</f>
        <v>0150</v>
      </c>
    </row>
    <row r="1733" spans="31:34">
      <c r="AE1733" t="s">
        <v>3748</v>
      </c>
      <c r="AF1733" t="s">
        <v>3749</v>
      </c>
      <c r="AG1733" t="str">
        <f t="shared" si="87"/>
        <v>A622152</v>
      </c>
      <c r="AH1733" t="str">
        <f>IFERROR(VLOOKUP(AG1733,[1]AKT!$E$4:$G$350,3,FALSE),"")</f>
        <v>0150</v>
      </c>
    </row>
    <row r="1734" spans="31:34">
      <c r="AE1734" t="s">
        <v>3750</v>
      </c>
      <c r="AF1734" t="s">
        <v>3751</v>
      </c>
      <c r="AG1734" t="str">
        <f t="shared" si="87"/>
        <v>K628080</v>
      </c>
      <c r="AH1734" t="str">
        <f>IFERROR(VLOOKUP(AG1734,[1]AKT!$E$4:$G$350,3,FALSE),"")</f>
        <v>0970</v>
      </c>
    </row>
    <row r="1735" spans="31:34">
      <c r="AE1735" t="s">
        <v>3752</v>
      </c>
      <c r="AF1735" t="s">
        <v>3753</v>
      </c>
      <c r="AG1735" t="str">
        <f t="shared" si="87"/>
        <v>K628081</v>
      </c>
      <c r="AH1735" t="str">
        <f>IFERROR(VLOOKUP(AG1735,[1]AKT!$E$4:$G$350,3,FALSE),"")</f>
        <v>0970</v>
      </c>
    </row>
    <row r="1736" spans="31:34">
      <c r="AE1736" t="s">
        <v>3754</v>
      </c>
      <c r="AF1736" t="s">
        <v>332</v>
      </c>
      <c r="AG1736" t="str">
        <f t="shared" si="87"/>
        <v>K628081</v>
      </c>
      <c r="AH1736" t="str">
        <f>IFERROR(VLOOKUP(AG1736,[1]AKT!$E$4:$G$350,3,FALSE),"")</f>
        <v>0970</v>
      </c>
    </row>
    <row r="1737" spans="31:34">
      <c r="AE1737" t="s">
        <v>3755</v>
      </c>
      <c r="AF1737" t="s">
        <v>3751</v>
      </c>
      <c r="AG1737" t="str">
        <f t="shared" ref="AG1737:AG1777" si="88">LEFT(AE1737,7)</f>
        <v>K628081</v>
      </c>
      <c r="AH1737" t="str">
        <f>IFERROR(VLOOKUP(AG1737,[1]AKT!$E$4:$G$350,3,FALSE),"")</f>
        <v>0970</v>
      </c>
    </row>
    <row r="1738" spans="31:34">
      <c r="AE1738" t="s">
        <v>3756</v>
      </c>
      <c r="AF1738" t="s">
        <v>3757</v>
      </c>
      <c r="AG1738" t="str">
        <f t="shared" si="88"/>
        <v>K628081</v>
      </c>
      <c r="AH1738" t="str">
        <f>IFERROR(VLOOKUP(AG1738,[1]AKT!$E$4:$G$350,3,FALSE),"")</f>
        <v>0970</v>
      </c>
    </row>
    <row r="1739" spans="31:34">
      <c r="AE1739" t="s">
        <v>3758</v>
      </c>
      <c r="AF1739" t="s">
        <v>3759</v>
      </c>
      <c r="AG1739" t="str">
        <f t="shared" si="88"/>
        <v>K628081</v>
      </c>
      <c r="AH1739" t="str">
        <f>IFERROR(VLOOKUP(AG1739,[1]AKT!$E$4:$G$350,3,FALSE),"")</f>
        <v>0970</v>
      </c>
    </row>
    <row r="1740" spans="31:34">
      <c r="AE1740" t="s">
        <v>3760</v>
      </c>
      <c r="AF1740" t="s">
        <v>3761</v>
      </c>
      <c r="AG1740" t="str">
        <f t="shared" si="88"/>
        <v>K628087</v>
      </c>
      <c r="AH1740" t="str">
        <f>IFERROR(VLOOKUP(AG1740,[1]AKT!$E$4:$G$350,3,FALSE),"")</f>
        <v>0133</v>
      </c>
    </row>
    <row r="1741" spans="31:34">
      <c r="AE1741" t="s">
        <v>3762</v>
      </c>
      <c r="AF1741" t="s">
        <v>3763</v>
      </c>
      <c r="AG1741" t="str">
        <f t="shared" si="88"/>
        <v>K628087</v>
      </c>
      <c r="AH1741" t="str">
        <f>IFERROR(VLOOKUP(AG1741,[1]AKT!$E$4:$G$350,3,FALSE),"")</f>
        <v>0133</v>
      </c>
    </row>
    <row r="1742" spans="31:34">
      <c r="AE1742" t="s">
        <v>3764</v>
      </c>
      <c r="AF1742" t="s">
        <v>3765</v>
      </c>
      <c r="AG1742" t="str">
        <f t="shared" si="88"/>
        <v>A579073</v>
      </c>
      <c r="AH1742" t="str">
        <f>IFERROR(VLOOKUP(AG1742,[1]AKT!$E$4:$G$350,3,FALSE),"")</f>
        <v>0970</v>
      </c>
    </row>
    <row r="1743" spans="31:34">
      <c r="AE1743" t="s">
        <v>3766</v>
      </c>
      <c r="AF1743" t="s">
        <v>3767</v>
      </c>
      <c r="AG1743" t="str">
        <f t="shared" si="88"/>
        <v>A580072</v>
      </c>
      <c r="AH1743" t="str">
        <f>IFERROR(VLOOKUP(AG1743,[1]AKT!$E$4:$G$350,3,FALSE),"")</f>
        <v>0970</v>
      </c>
    </row>
    <row r="1744" spans="31:34">
      <c r="AE1744" t="s">
        <v>3768</v>
      </c>
      <c r="AF1744" t="s">
        <v>3769</v>
      </c>
      <c r="AG1744" t="str">
        <f t="shared" si="88"/>
        <v>K767054</v>
      </c>
      <c r="AH1744" t="str">
        <f>IFERROR(VLOOKUP(AG1744,[1]AKT!$E$4:$G$350,3,FALSE),"")</f>
        <v>0970</v>
      </c>
    </row>
    <row r="1745" spans="31:34">
      <c r="AE1745" t="s">
        <v>3770</v>
      </c>
      <c r="AF1745" t="s">
        <v>3771</v>
      </c>
      <c r="AG1745" t="str">
        <f t="shared" si="88"/>
        <v>A867021</v>
      </c>
      <c r="AH1745" t="str">
        <f>IFERROR(VLOOKUP(AG1745,[1]AKT!$E$4:$G$350,3,FALSE),"")</f>
        <v>0942</v>
      </c>
    </row>
    <row r="1746" spans="31:34">
      <c r="AE1746" t="s">
        <v>3772</v>
      </c>
      <c r="AF1746" t="s">
        <v>3773</v>
      </c>
      <c r="AG1746" t="str">
        <f t="shared" si="88"/>
        <v>A867021</v>
      </c>
      <c r="AH1746" t="str">
        <f>IFERROR(VLOOKUP(AG1746,[1]AKT!$E$4:$G$350,3,FALSE),"")</f>
        <v>0942</v>
      </c>
    </row>
    <row r="1747" spans="31:34">
      <c r="AE1747" t="s">
        <v>3774</v>
      </c>
      <c r="AF1747" t="s">
        <v>3775</v>
      </c>
      <c r="AG1747" t="str">
        <f t="shared" si="88"/>
        <v>A867021</v>
      </c>
      <c r="AH1747" t="str">
        <f>IFERROR(VLOOKUP(AG1747,[1]AKT!$E$4:$G$350,3,FALSE),"")</f>
        <v>0942</v>
      </c>
    </row>
    <row r="1748" spans="31:34">
      <c r="AE1748" t="s">
        <v>3776</v>
      </c>
      <c r="AF1748" t="s">
        <v>3777</v>
      </c>
      <c r="AG1748" t="str">
        <f t="shared" si="88"/>
        <v>K867020</v>
      </c>
      <c r="AH1748" t="str">
        <f>IFERROR(VLOOKUP(AG1748,[1]AKT!$E$4:$G$350,3,FALSE),"")</f>
        <v>0942</v>
      </c>
    </row>
    <row r="1749" spans="31:34">
      <c r="AE1749" t="s">
        <v>3778</v>
      </c>
      <c r="AF1749" t="s">
        <v>3779</v>
      </c>
      <c r="AG1749" t="str">
        <f t="shared" si="88"/>
        <v>K814011</v>
      </c>
      <c r="AH1749" t="str">
        <f>IFERROR(VLOOKUP(AG1749,[1]AKT!$E$4:$G$350,3,FALSE),"")</f>
        <v>0970</v>
      </c>
    </row>
    <row r="1750" spans="31:34">
      <c r="AE1750" t="s">
        <v>3780</v>
      </c>
      <c r="AF1750" t="s">
        <v>3781</v>
      </c>
      <c r="AG1750" t="str">
        <f t="shared" si="88"/>
        <v>K814013</v>
      </c>
      <c r="AH1750" t="str">
        <f>IFERROR(VLOOKUP(AG1750,[1]AKT!$E$4:$G$350,3,FALSE),"")</f>
        <v>0970</v>
      </c>
    </row>
    <row r="1751" spans="31:34">
      <c r="AE1751" t="s">
        <v>3782</v>
      </c>
      <c r="AF1751" t="s">
        <v>3783</v>
      </c>
      <c r="AG1751" t="str">
        <f t="shared" si="88"/>
        <v>A848051</v>
      </c>
      <c r="AH1751" t="str">
        <f>IFERROR(VLOOKUP(AG1751,[1]AKT!$E$4:$G$350,3,FALSE),"")</f>
        <v>0970</v>
      </c>
    </row>
    <row r="1752" spans="31:34">
      <c r="AE1752" t="s">
        <v>3784</v>
      </c>
      <c r="AF1752" t="s">
        <v>3785</v>
      </c>
      <c r="AG1752" t="str">
        <f t="shared" si="88"/>
        <v>A848051</v>
      </c>
      <c r="AH1752" t="str">
        <f>IFERROR(VLOOKUP(AG1752,[1]AKT!$E$4:$G$350,3,FALSE),"")</f>
        <v>0970</v>
      </c>
    </row>
    <row r="1753" spans="31:34">
      <c r="AE1753" t="s">
        <v>3786</v>
      </c>
      <c r="AF1753" t="s">
        <v>3787</v>
      </c>
      <c r="AG1753" t="str">
        <f t="shared" si="88"/>
        <v>A848051</v>
      </c>
      <c r="AH1753" t="str">
        <f>IFERROR(VLOOKUP(AG1753,[1]AKT!$E$4:$G$350,3,FALSE),"")</f>
        <v>0970</v>
      </c>
    </row>
    <row r="1754" spans="31:34">
      <c r="AE1754" t="s">
        <v>3788</v>
      </c>
      <c r="AF1754" t="s">
        <v>3789</v>
      </c>
      <c r="AG1754" t="str">
        <f t="shared" si="88"/>
        <v>A848051</v>
      </c>
      <c r="AH1754" t="str">
        <f>IFERROR(VLOOKUP(AG1754,[1]AKT!$E$4:$G$350,3,FALSE),"")</f>
        <v>0970</v>
      </c>
    </row>
    <row r="1755" spans="31:34">
      <c r="AE1755" t="s">
        <v>3790</v>
      </c>
      <c r="AF1755" t="s">
        <v>3791</v>
      </c>
      <c r="AG1755" t="str">
        <f t="shared" si="88"/>
        <v>A848051</v>
      </c>
      <c r="AH1755" t="str">
        <f>IFERROR(VLOOKUP(AG1755,[1]AKT!$E$4:$G$350,3,FALSE),"")</f>
        <v>0970</v>
      </c>
    </row>
    <row r="1756" spans="31:34">
      <c r="AE1756" t="s">
        <v>3792</v>
      </c>
      <c r="AF1756" t="s">
        <v>3793</v>
      </c>
      <c r="AG1756" t="str">
        <f t="shared" si="88"/>
        <v>A848051</v>
      </c>
      <c r="AH1756" t="str">
        <f>IFERROR(VLOOKUP(AG1756,[1]AKT!$E$4:$G$350,3,FALSE),"")</f>
        <v>0970</v>
      </c>
    </row>
    <row r="1757" spans="31:34">
      <c r="AE1757" t="s">
        <v>3794</v>
      </c>
      <c r="AF1757" t="s">
        <v>3795</v>
      </c>
      <c r="AG1757" t="str">
        <f t="shared" si="88"/>
        <v>A848051</v>
      </c>
      <c r="AH1757" t="str">
        <f>IFERROR(VLOOKUP(AG1757,[1]AKT!$E$4:$G$350,3,FALSE),"")</f>
        <v>0970</v>
      </c>
    </row>
    <row r="1758" spans="31:34">
      <c r="AE1758" t="s">
        <v>3796</v>
      </c>
      <c r="AF1758" t="s">
        <v>3797</v>
      </c>
      <c r="AG1758" t="str">
        <f t="shared" si="88"/>
        <v>K848038</v>
      </c>
      <c r="AH1758" t="str">
        <f>IFERROR(VLOOKUP(AG1758,[1]AKT!$E$4:$G$350,3,FALSE),"")</f>
        <v>0950</v>
      </c>
    </row>
    <row r="1759" spans="31:34">
      <c r="AE1759" t="s">
        <v>3798</v>
      </c>
      <c r="AF1759" t="s">
        <v>3799</v>
      </c>
      <c r="AG1759" t="str">
        <f t="shared" si="88"/>
        <v>K848038</v>
      </c>
      <c r="AH1759" t="str">
        <f>IFERROR(VLOOKUP(AG1759,[1]AKT!$E$4:$G$350,3,FALSE),"")</f>
        <v>0950</v>
      </c>
    </row>
    <row r="1760" spans="31:34">
      <c r="AE1760" t="s">
        <v>3800</v>
      </c>
      <c r="AF1760" t="s">
        <v>3801</v>
      </c>
      <c r="AG1760" t="str">
        <f t="shared" si="88"/>
        <v>K848038</v>
      </c>
      <c r="AH1760" t="str">
        <f>IFERROR(VLOOKUP(AG1760,[1]AKT!$E$4:$G$350,3,FALSE),"")</f>
        <v>0950</v>
      </c>
    </row>
    <row r="1761" spans="31:34">
      <c r="AE1761" t="s">
        <v>3802</v>
      </c>
      <c r="AF1761" t="s">
        <v>3803</v>
      </c>
      <c r="AG1761" t="str">
        <f t="shared" si="88"/>
        <v>K848038</v>
      </c>
      <c r="AH1761" t="str">
        <f>IFERROR(VLOOKUP(AG1761,[1]AKT!$E$4:$G$350,3,FALSE),"")</f>
        <v>0950</v>
      </c>
    </row>
    <row r="1762" spans="31:34">
      <c r="AE1762" t="s">
        <v>3804</v>
      </c>
      <c r="AF1762" t="s">
        <v>3805</v>
      </c>
      <c r="AG1762" t="str">
        <f t="shared" si="88"/>
        <v>K848038</v>
      </c>
      <c r="AH1762" t="str">
        <f>IFERROR(VLOOKUP(AG1762,[1]AKT!$E$4:$G$350,3,FALSE),"")</f>
        <v>0950</v>
      </c>
    </row>
    <row r="1763" spans="31:34">
      <c r="AE1763" t="s">
        <v>3806</v>
      </c>
      <c r="AF1763" t="s">
        <v>3807</v>
      </c>
      <c r="AG1763" t="str">
        <f t="shared" si="88"/>
        <v>K848050</v>
      </c>
      <c r="AH1763" t="str">
        <f>IFERROR(VLOOKUP(AG1763,[1]AKT!$E$4:$G$350,3,FALSE),"")</f>
        <v>0950</v>
      </c>
    </row>
    <row r="1764" spans="31:34">
      <c r="AE1764" t="s">
        <v>3808</v>
      </c>
      <c r="AF1764" t="s">
        <v>3809</v>
      </c>
      <c r="AG1764" t="str">
        <f t="shared" si="88"/>
        <v>T848027</v>
      </c>
      <c r="AH1764" t="str">
        <f>IFERROR(VLOOKUP(AG1764,[1]AKT!$E$4:$G$350,3,FALSE),"")</f>
        <v>0950</v>
      </c>
    </row>
    <row r="1765" spans="31:34">
      <c r="AE1765" t="s">
        <v>3810</v>
      </c>
      <c r="AF1765" t="s">
        <v>3811</v>
      </c>
      <c r="AG1765" t="str">
        <f t="shared" si="88"/>
        <v>K733069</v>
      </c>
      <c r="AH1765" t="str">
        <f>IFERROR(VLOOKUP(AG1765,[1]AKT!$E$4:$G$350,3,FALSE),"")</f>
        <v>0150</v>
      </c>
    </row>
    <row r="1766" spans="31:34">
      <c r="AE1766" t="s">
        <v>3812</v>
      </c>
      <c r="AF1766" t="s">
        <v>3813</v>
      </c>
      <c r="AG1766" t="str">
        <f t="shared" si="88"/>
        <v>K733069</v>
      </c>
      <c r="AH1766" t="str">
        <f>IFERROR(VLOOKUP(AG1766,[1]AKT!$E$4:$G$350,3,FALSE),"")</f>
        <v>0150</v>
      </c>
    </row>
    <row r="1767" spans="31:34">
      <c r="AG1767" t="str">
        <f t="shared" si="88"/>
        <v/>
      </c>
      <c r="AH1767" t="str">
        <f>IFERROR(VLOOKUP(AG1767,[1]AKT!$E$4:$G$350,3,FALSE),"")</f>
        <v/>
      </c>
    </row>
    <row r="1768" spans="31:34">
      <c r="AG1768" t="str">
        <f t="shared" si="88"/>
        <v/>
      </c>
      <c r="AH1768" t="str">
        <f>IFERROR(VLOOKUP(AG1768,[1]AKT!$E$4:$G$350,3,FALSE),"")</f>
        <v/>
      </c>
    </row>
    <row r="1769" spans="31:34">
      <c r="AG1769" t="str">
        <f t="shared" si="88"/>
        <v/>
      </c>
      <c r="AH1769" t="str">
        <f>IFERROR(VLOOKUP(AG1769,[1]AKT!$E$4:$G$350,3,FALSE),"")</f>
        <v/>
      </c>
    </row>
    <row r="1770" spans="31:34">
      <c r="AG1770" t="str">
        <f t="shared" si="88"/>
        <v/>
      </c>
      <c r="AH1770" t="str">
        <f>IFERROR(VLOOKUP(AG1770,[1]AKT!$E$4:$G$350,3,FALSE),"")</f>
        <v/>
      </c>
    </row>
    <row r="1771" spans="31:34">
      <c r="AG1771" t="str">
        <f t="shared" si="88"/>
        <v/>
      </c>
      <c r="AH1771" t="str">
        <f>IFERROR(VLOOKUP(AG1771,[1]AKT!$E$4:$G$350,3,FALSE),"")</f>
        <v/>
      </c>
    </row>
    <row r="1772" spans="31:34">
      <c r="AG1772" t="str">
        <f t="shared" si="88"/>
        <v/>
      </c>
      <c r="AH1772" t="str">
        <f>IFERROR(VLOOKUP(AG1772,[1]AKT!$E$4:$G$350,3,FALSE),"")</f>
        <v/>
      </c>
    </row>
    <row r="1773" spans="31:34">
      <c r="AG1773" t="str">
        <f t="shared" si="88"/>
        <v/>
      </c>
      <c r="AH1773" t="str">
        <f>IFERROR(VLOOKUP(AG1773,[1]AKT!$E$4:$G$350,3,FALSE),"")</f>
        <v/>
      </c>
    </row>
    <row r="1774" spans="31:34">
      <c r="AG1774" t="str">
        <f t="shared" si="88"/>
        <v/>
      </c>
      <c r="AH1774" t="str">
        <f>IFERROR(VLOOKUP(AG1774,[1]AKT!$E$4:$G$350,3,FALSE),"")</f>
        <v/>
      </c>
    </row>
    <row r="1775" spans="31:34">
      <c r="AG1775" t="str">
        <f t="shared" si="88"/>
        <v/>
      </c>
      <c r="AH1775" t="str">
        <f>IFERROR(VLOOKUP(AG1775,[1]AKT!$E$4:$G$350,3,FALSE),"")</f>
        <v/>
      </c>
    </row>
    <row r="1776" spans="31:34">
      <c r="AG1776" t="str">
        <f t="shared" si="88"/>
        <v/>
      </c>
      <c r="AH1776" t="str">
        <f>IFERROR(VLOOKUP(AG1776,[1]AKT!$E$4:$G$350,3,FALSE),"")</f>
        <v/>
      </c>
    </row>
    <row r="1777" spans="33:34">
      <c r="AG1777" t="str">
        <f t="shared" si="88"/>
        <v/>
      </c>
      <c r="AH1777" t="str">
        <f>IFERROR(VLOOKUP(AG1777,[1]AKT!$E$4:$G$350,3,FALSE),"")</f>
        <v/>
      </c>
    </row>
    <row r="1778" spans="33:34"/>
    <row r="1779" spans="33:34"/>
    <row r="1780" spans="33:34"/>
    <row r="1781" spans="33:34"/>
    <row r="1782" spans="33:34"/>
    <row r="1783" spans="33:34"/>
    <row r="1784" spans="33:34"/>
    <row r="1785" spans="33:34"/>
    <row r="1786" spans="33:34"/>
    <row r="1787" spans="33:34"/>
    <row r="1788" spans="33:34"/>
    <row r="1789" spans="33:34"/>
    <row r="1790" spans="33:34"/>
    <row r="1791" spans="33:34"/>
    <row r="1792" spans="33:34"/>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sheetData>
  <mergeCells count="1">
    <mergeCell ref="A1:B1"/>
  </mergeCells>
  <conditionalFormatting sqref="P13:P1048576">
    <cfRule type="expression" dxfId="2" priority="3">
      <formula>IF(OR(C13=3691,C13=3692,C13=3693,C13=3694),1,0)</formula>
    </cfRule>
  </conditionalFormatting>
  <conditionalFormatting sqref="P3">
    <cfRule type="expression" dxfId="1" priority="2">
      <formula>IF(OR(C3=3691,C3=3692,C3=3693,C3=3694),1,0)</formula>
    </cfRule>
  </conditionalFormatting>
  <conditionalFormatting sqref="P4:P12">
    <cfRule type="expression" dxfId="0" priority="1">
      <formula>IF(OR(C4=3691,C4=3692,C4=3693,C4=3694),1,0)</formula>
    </cfRule>
  </conditionalFormatting>
  <dataValidations count="9">
    <dataValidation type="list" allowBlank="1" showInputMessage="1" showErrorMessage="1" errorTitle="GREŠKA" error="Za unos odaberite vrijednost iz padajućeg izbornika!" prompt="Molimo odaberite vrijednost iz padajućeg izbornika!" sqref="C19:C30" xr:uid="{687A2A78-667C-47AE-9FB4-CB13FBCBA0C7}">
      <formula1>$Y$5:$Y$129</formula1>
    </dataValidation>
    <dataValidation type="list" allowBlank="1" showInputMessage="1" showErrorMessage="1" errorTitle="GREŠKA" error="Za unos odaberite vrijednost iz padajućeg izbornika!" prompt="Molimo odaberite vrijednost iz padajućeg izbornika!" sqref="A19:A31" xr:uid="{BEC5E4BD-028F-469D-9237-A8F963347BA4}">
      <formula1>$V$6:$V$23</formula1>
    </dataValidation>
    <dataValidation type="list" allowBlank="1" showInputMessage="1" showErrorMessage="1" errorTitle="GREŠKA" error="U ovo polje je dozvoljen unos samo brojčanih vrijednosti (bez decimala!)" prompt="Molimo odaberite vrijednost iz padajućeg izbornika!" sqref="E19:E25" xr:uid="{DB1B94A7-773B-4D8E-94F4-9F4DA2CCCB7E}">
      <formula1>$AE$6:$AE$1767</formula1>
    </dataValidation>
    <dataValidation type="list" allowBlank="1" showInputMessage="1" showErrorMessage="1" errorTitle="GREŠKA" error="U ovo polje je dozvoljen unos samo brojčanih vrijednosti (bez decimala!)" prompt="Molimo odaberite vrijednost iz padajućeg izbornika!" sqref="E26:E31" xr:uid="{7425BE85-DD1F-4B9A-AA93-7059894CA02C}">
      <formula1>$AE$6:$AE$828</formula1>
    </dataValidation>
    <dataValidation type="whole" allowBlank="1" showInputMessage="1" showErrorMessage="1" sqref="I3:I500" xr:uid="{4C9622F1-BA0D-44EB-9648-0709407C4C9C}">
      <formula1>-10000000000</formula1>
      <formula2>10000000000</formula2>
    </dataValidation>
    <dataValidation type="list" allowBlank="1" showInputMessage="1" showErrorMessage="1" errorTitle="GREŠKA" error="Za unos odaberite vrijednost iz padajućeg izbornika!" prompt="Molimo odaberite vrijednost iz padajućeg izbornika!" sqref="A3:A18 A32:A500" xr:uid="{ECA63A9D-F4AE-4945-89DC-F997E8650A49}">
      <formula1>$V$6:$V$22</formula1>
    </dataValidation>
    <dataValidation type="whole" allowBlank="1" showInputMessage="1" showErrorMessage="1" errorTitle="GREŠKA" error="U ovo polje je dozvoljen unos samo brojčanih vrijednosti (bez decimala!)" sqref="J3:J500 H3:H500" xr:uid="{52F01432-E2BB-4613-A59F-5C28CBF5ECCC}">
      <formula1>0</formula1>
      <formula2>10000000000</formula2>
    </dataValidation>
    <dataValidation type="list" allowBlank="1" showInputMessage="1" showErrorMessage="1" errorTitle="GREŠKA" error="Za unos odaberite vrijednost iz padajućeg izbornika!" prompt="Molimo odaberite vrijednost iz padajućeg izbornika!" sqref="C3:C18 C37:C500" xr:uid="{3C02AB68-80E6-4825-AEEA-B6BAAFB80343}">
      <formula1>$Y$5:$Y$128</formula1>
    </dataValidation>
    <dataValidation type="list" allowBlank="1" showInputMessage="1" showErrorMessage="1" errorTitle="GREŠKA" error="U ovo polje je dozvoljen unos samo brojčanih vrijednosti (bez decimala!)" prompt="Molimo odaberite vrijednost iz padajućeg izbornika!" sqref="E3:E18 E32:E1048576" xr:uid="{72610EAA-92DA-4E4B-B4A3-743D6E27B006}">
      <formula1>$AE$6:$AE$1766</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00708-AD19-4295-8F2D-878C3E4105A4}">
  <dimension ref="A1:E84"/>
  <sheetViews>
    <sheetView topLeftCell="A59" workbookViewId="0">
      <selection activeCell="I79" sqref="I79"/>
    </sheetView>
  </sheetViews>
  <sheetFormatPr defaultRowHeight="15"/>
  <cols>
    <col min="2" max="2" width="20.140625" customWidth="1"/>
    <col min="3" max="3" width="24.7109375" customWidth="1"/>
    <col min="4" max="4" width="23.85546875" customWidth="1"/>
    <col min="5" max="5" width="33.7109375" customWidth="1"/>
  </cols>
  <sheetData>
    <row r="1" spans="1:5" ht="21">
      <c r="A1" s="167" t="s">
        <v>117</v>
      </c>
      <c r="B1" s="167"/>
      <c r="C1" s="167"/>
      <c r="D1" s="167"/>
      <c r="E1" s="167"/>
    </row>
    <row r="2" spans="1:5" ht="21">
      <c r="A2" s="69"/>
      <c r="B2" s="69"/>
      <c r="C2" s="69"/>
      <c r="D2" s="69"/>
      <c r="E2" s="69"/>
    </row>
    <row r="3" spans="1:5">
      <c r="A3" s="70"/>
      <c r="B3" s="71"/>
      <c r="E3" s="1" t="s">
        <v>11</v>
      </c>
    </row>
    <row r="4" spans="1:5" ht="38.25">
      <c r="A4" s="72" t="s">
        <v>118</v>
      </c>
      <c r="B4" s="72" t="s">
        <v>119</v>
      </c>
      <c r="C4" s="72" t="s">
        <v>35</v>
      </c>
      <c r="D4" s="72" t="s">
        <v>13</v>
      </c>
      <c r="E4" s="72" t="s">
        <v>14</v>
      </c>
    </row>
    <row r="5" spans="1:5">
      <c r="A5" s="73"/>
      <c r="B5" s="73" t="s">
        <v>120</v>
      </c>
      <c r="C5" s="74">
        <f>+C6+C15+C21+C28+C38+C45+C52+C59+C66+C75</f>
        <v>119598114</v>
      </c>
      <c r="D5" s="74">
        <f>+D6+D15+D21+D28+D38+D45+D52+D59+D66+D75</f>
        <v>-5569007</v>
      </c>
      <c r="E5" s="74">
        <f>+E6+E15+E21+E28+E38+E45+E52+E59+E66+E75</f>
        <v>114182259</v>
      </c>
    </row>
    <row r="6" spans="1:5">
      <c r="A6" s="75">
        <v>1</v>
      </c>
      <c r="B6" s="76" t="s">
        <v>121</v>
      </c>
      <c r="C6" s="77">
        <f>SUM(C7:C14)</f>
        <v>0</v>
      </c>
      <c r="D6" s="77">
        <f>SUM(D7:D14)</f>
        <v>0</v>
      </c>
      <c r="E6" s="77">
        <f>SUM(E7:E14)</f>
        <v>0</v>
      </c>
    </row>
    <row r="7" spans="1:5" ht="51">
      <c r="A7" s="78">
        <v>11</v>
      </c>
      <c r="B7" s="79" t="s">
        <v>122</v>
      </c>
      <c r="C7" s="80"/>
      <c r="D7" s="80"/>
      <c r="E7" s="80"/>
    </row>
    <row r="8" spans="1:5" ht="25.5">
      <c r="A8" s="78">
        <v>12</v>
      </c>
      <c r="B8" s="79" t="s">
        <v>123</v>
      </c>
      <c r="C8" s="80"/>
      <c r="D8" s="80"/>
      <c r="E8" s="80"/>
    </row>
    <row r="9" spans="1:5">
      <c r="A9" s="78">
        <v>13</v>
      </c>
      <c r="B9" s="79" t="s">
        <v>124</v>
      </c>
      <c r="C9" s="80"/>
      <c r="D9" s="80"/>
      <c r="E9" s="80"/>
    </row>
    <row r="10" spans="1:5">
      <c r="A10" s="78">
        <v>14</v>
      </c>
      <c r="B10" s="79" t="s">
        <v>125</v>
      </c>
      <c r="C10" s="80"/>
      <c r="D10" s="80"/>
      <c r="E10" s="80"/>
    </row>
    <row r="11" spans="1:5" ht="25.5">
      <c r="A11" s="78">
        <v>15</v>
      </c>
      <c r="B11" s="79" t="s">
        <v>126</v>
      </c>
      <c r="C11" s="80"/>
      <c r="D11" s="80"/>
      <c r="E11" s="80"/>
    </row>
    <row r="12" spans="1:5" ht="25.5">
      <c r="A12" s="78">
        <v>16</v>
      </c>
      <c r="B12" s="79" t="s">
        <v>127</v>
      </c>
      <c r="C12" s="80"/>
      <c r="D12" s="80"/>
      <c r="E12" s="80"/>
    </row>
    <row r="13" spans="1:5" ht="25.5">
      <c r="A13" s="78">
        <v>17</v>
      </c>
      <c r="B13" s="79" t="s">
        <v>128</v>
      </c>
      <c r="C13" s="80"/>
      <c r="D13" s="80"/>
      <c r="E13" s="80"/>
    </row>
    <row r="14" spans="1:5" ht="51">
      <c r="A14" s="78">
        <v>18</v>
      </c>
      <c r="B14" s="79" t="s">
        <v>129</v>
      </c>
      <c r="C14" s="80"/>
      <c r="D14" s="80"/>
      <c r="E14" s="80"/>
    </row>
    <row r="15" spans="1:5">
      <c r="A15" s="75">
        <v>2</v>
      </c>
      <c r="B15" s="76" t="s">
        <v>130</v>
      </c>
      <c r="C15" s="77">
        <f>SUM(C16:C20)</f>
        <v>0</v>
      </c>
      <c r="D15" s="77">
        <f>SUM(D16:D20)</f>
        <v>0</v>
      </c>
      <c r="E15" s="77">
        <f>SUM(E16:E20)</f>
        <v>0</v>
      </c>
    </row>
    <row r="16" spans="1:5">
      <c r="A16" s="78">
        <v>21</v>
      </c>
      <c r="B16" s="79" t="s">
        <v>131</v>
      </c>
      <c r="C16" s="80"/>
      <c r="D16" s="80"/>
      <c r="E16" s="80"/>
    </row>
    <row r="17" spans="1:5">
      <c r="A17" s="78">
        <v>22</v>
      </c>
      <c r="B17" s="79" t="s">
        <v>132</v>
      </c>
      <c r="C17" s="80"/>
      <c r="D17" s="80"/>
      <c r="E17" s="80"/>
    </row>
    <row r="18" spans="1:5">
      <c r="A18" s="78">
        <v>23</v>
      </c>
      <c r="B18" s="79" t="s">
        <v>133</v>
      </c>
      <c r="C18" s="80"/>
      <c r="D18" s="80"/>
      <c r="E18" s="80"/>
    </row>
    <row r="19" spans="1:5" ht="25.5">
      <c r="A19" s="78">
        <v>24</v>
      </c>
      <c r="B19" s="79" t="s">
        <v>134</v>
      </c>
      <c r="C19" s="80"/>
      <c r="D19" s="80"/>
      <c r="E19" s="80"/>
    </row>
    <row r="20" spans="1:5" ht="25.5">
      <c r="A20" s="78">
        <v>25</v>
      </c>
      <c r="B20" s="79" t="s">
        <v>135</v>
      </c>
      <c r="C20" s="80"/>
      <c r="D20" s="80"/>
      <c r="E20" s="80"/>
    </row>
    <row r="21" spans="1:5">
      <c r="A21" s="75">
        <v>3</v>
      </c>
      <c r="B21" s="76" t="s">
        <v>136</v>
      </c>
      <c r="C21" s="81">
        <f>SUM(C22:C27)</f>
        <v>0</v>
      </c>
      <c r="D21" s="81">
        <f>SUM(D22:D27)</f>
        <v>0</v>
      </c>
      <c r="E21" s="81">
        <f>SUM(E22:E27)</f>
        <v>0</v>
      </c>
    </row>
    <row r="22" spans="1:5">
      <c r="A22" s="78">
        <v>31</v>
      </c>
      <c r="B22" s="79" t="s">
        <v>137</v>
      </c>
      <c r="C22" s="80"/>
      <c r="D22" s="80"/>
      <c r="E22" s="80"/>
    </row>
    <row r="23" spans="1:5" ht="25.5">
      <c r="A23" s="78">
        <v>32</v>
      </c>
      <c r="B23" s="79" t="s">
        <v>138</v>
      </c>
      <c r="C23" s="80"/>
      <c r="D23" s="80"/>
      <c r="E23" s="80"/>
    </row>
    <row r="24" spans="1:5">
      <c r="A24" s="78">
        <v>33</v>
      </c>
      <c r="B24" s="79" t="s">
        <v>139</v>
      </c>
      <c r="C24" s="80"/>
      <c r="D24" s="80"/>
      <c r="E24" s="80"/>
    </row>
    <row r="25" spans="1:5">
      <c r="A25" s="78">
        <v>34</v>
      </c>
      <c r="B25" s="79" t="s">
        <v>140</v>
      </c>
      <c r="C25" s="80"/>
      <c r="D25" s="80"/>
      <c r="E25" s="80"/>
    </row>
    <row r="26" spans="1:5" ht="25.5">
      <c r="A26" s="78">
        <v>35</v>
      </c>
      <c r="B26" s="79" t="s">
        <v>141</v>
      </c>
      <c r="C26" s="80"/>
      <c r="D26" s="80"/>
      <c r="E26" s="80"/>
    </row>
    <row r="27" spans="1:5" ht="38.25">
      <c r="A27" s="78">
        <v>36</v>
      </c>
      <c r="B27" s="79" t="s">
        <v>142</v>
      </c>
      <c r="C27" s="80"/>
      <c r="D27" s="80"/>
      <c r="E27" s="80"/>
    </row>
    <row r="28" spans="1:5">
      <c r="A28" s="75">
        <v>4</v>
      </c>
      <c r="B28" s="76" t="s">
        <v>143</v>
      </c>
      <c r="C28" s="81">
        <f>SUM(C29:C37)</f>
        <v>0</v>
      </c>
      <c r="D28" s="81">
        <f>SUM(D29:D37)</f>
        <v>0</v>
      </c>
      <c r="E28" s="81">
        <f>SUM(E29:E37)</f>
        <v>0</v>
      </c>
    </row>
    <row r="29" spans="1:5" ht="38.25">
      <c r="A29" s="78">
        <v>41</v>
      </c>
      <c r="B29" s="79" t="s">
        <v>144</v>
      </c>
      <c r="C29" s="80"/>
      <c r="D29" s="80"/>
      <c r="E29" s="80"/>
    </row>
    <row r="30" spans="1:5" ht="38.25">
      <c r="A30" s="78">
        <v>42</v>
      </c>
      <c r="B30" s="79" t="s">
        <v>145</v>
      </c>
      <c r="C30" s="80"/>
      <c r="D30" s="80"/>
      <c r="E30" s="80"/>
    </row>
    <row r="31" spans="1:5">
      <c r="A31" s="78">
        <v>43</v>
      </c>
      <c r="B31" s="79" t="s">
        <v>146</v>
      </c>
      <c r="C31" s="80"/>
      <c r="D31" s="80"/>
      <c r="E31" s="80"/>
    </row>
    <row r="32" spans="1:5" ht="25.5">
      <c r="A32" s="78">
        <v>44</v>
      </c>
      <c r="B32" s="79" t="s">
        <v>147</v>
      </c>
      <c r="C32" s="80"/>
      <c r="D32" s="80"/>
      <c r="E32" s="80"/>
    </row>
    <row r="33" spans="1:5">
      <c r="A33" s="78">
        <v>45</v>
      </c>
      <c r="B33" s="79" t="s">
        <v>148</v>
      </c>
      <c r="C33" s="80"/>
      <c r="D33" s="80"/>
      <c r="E33" s="80"/>
    </row>
    <row r="34" spans="1:5">
      <c r="A34" s="78">
        <v>46</v>
      </c>
      <c r="B34" s="79" t="s">
        <v>149</v>
      </c>
      <c r="C34" s="80"/>
      <c r="D34" s="80"/>
      <c r="E34" s="80"/>
    </row>
    <row r="35" spans="1:5">
      <c r="A35" s="78">
        <v>47</v>
      </c>
      <c r="B35" s="79" t="s">
        <v>150</v>
      </c>
      <c r="C35" s="80"/>
      <c r="D35" s="80"/>
      <c r="E35" s="80"/>
    </row>
    <row r="36" spans="1:5" ht="25.5">
      <c r="A36" s="78">
        <v>48</v>
      </c>
      <c r="B36" s="79" t="s">
        <v>151</v>
      </c>
      <c r="C36" s="80"/>
      <c r="D36" s="80"/>
      <c r="E36" s="80"/>
    </row>
    <row r="37" spans="1:5" ht="25.5">
      <c r="A37" s="78">
        <v>49</v>
      </c>
      <c r="B37" s="79" t="s">
        <v>152</v>
      </c>
      <c r="C37" s="80"/>
      <c r="D37" s="80"/>
      <c r="E37" s="80"/>
    </row>
    <row r="38" spans="1:5">
      <c r="A38" s="75">
        <v>5</v>
      </c>
      <c r="B38" s="76" t="s">
        <v>153</v>
      </c>
      <c r="C38" s="81">
        <f>SUM(C39:C44)</f>
        <v>0</v>
      </c>
      <c r="D38" s="81">
        <f>SUM(D39:D44)</f>
        <v>0</v>
      </c>
      <c r="E38" s="81">
        <f>SUM(E39:E44)</f>
        <v>0</v>
      </c>
    </row>
    <row r="39" spans="1:5">
      <c r="A39" s="78">
        <v>51</v>
      </c>
      <c r="B39" s="79" t="s">
        <v>154</v>
      </c>
      <c r="C39" s="80"/>
      <c r="D39" s="80"/>
      <c r="E39" s="80"/>
    </row>
    <row r="40" spans="1:5" ht="25.5">
      <c r="A40" s="78">
        <v>52</v>
      </c>
      <c r="B40" s="79" t="s">
        <v>155</v>
      </c>
      <c r="C40" s="80"/>
      <c r="D40" s="80"/>
      <c r="E40" s="80"/>
    </row>
    <row r="41" spans="1:5">
      <c r="A41" s="78">
        <v>53</v>
      </c>
      <c r="B41" s="79" t="s">
        <v>156</v>
      </c>
      <c r="C41" s="80"/>
      <c r="D41" s="80"/>
      <c r="E41" s="80"/>
    </row>
    <row r="42" spans="1:5" ht="25.5">
      <c r="A42" s="78">
        <v>54</v>
      </c>
      <c r="B42" s="79" t="s">
        <v>157</v>
      </c>
      <c r="C42" s="80"/>
      <c r="D42" s="80"/>
      <c r="E42" s="80"/>
    </row>
    <row r="43" spans="1:5" ht="25.5">
      <c r="A43" s="78">
        <v>55</v>
      </c>
      <c r="B43" s="79" t="s">
        <v>158</v>
      </c>
      <c r="C43" s="80"/>
      <c r="D43" s="80"/>
      <c r="E43" s="80"/>
    </row>
    <row r="44" spans="1:5" ht="38.25">
      <c r="A44" s="78">
        <v>56</v>
      </c>
      <c r="B44" s="79" t="s">
        <v>159</v>
      </c>
      <c r="C44" s="80"/>
      <c r="D44" s="80"/>
      <c r="E44" s="80"/>
    </row>
    <row r="45" spans="1:5" ht="25.5">
      <c r="A45" s="75">
        <v>6</v>
      </c>
      <c r="B45" s="76" t="s">
        <v>160</v>
      </c>
      <c r="C45" s="81">
        <f>SUM(C46:C51)</f>
        <v>0</v>
      </c>
      <c r="D45" s="81">
        <f>SUM(D46:D51)</f>
        <v>0</v>
      </c>
      <c r="E45" s="81">
        <f>SUM(E46:E51)</f>
        <v>0</v>
      </c>
    </row>
    <row r="46" spans="1:5">
      <c r="A46" s="78">
        <v>61</v>
      </c>
      <c r="B46" s="79" t="s">
        <v>161</v>
      </c>
      <c r="C46" s="80"/>
      <c r="D46" s="80"/>
      <c r="E46" s="80"/>
    </row>
    <row r="47" spans="1:5">
      <c r="A47" s="78">
        <v>62</v>
      </c>
      <c r="B47" s="79" t="s">
        <v>162</v>
      </c>
      <c r="C47" s="80"/>
      <c r="D47" s="80"/>
      <c r="E47" s="80"/>
    </row>
    <row r="48" spans="1:5">
      <c r="A48" s="78">
        <v>63</v>
      </c>
      <c r="B48" s="79" t="s">
        <v>163</v>
      </c>
      <c r="C48" s="80"/>
      <c r="D48" s="80"/>
      <c r="E48" s="80"/>
    </row>
    <row r="49" spans="1:5">
      <c r="A49" s="78">
        <v>64</v>
      </c>
      <c r="B49" s="79" t="s">
        <v>164</v>
      </c>
      <c r="C49" s="80"/>
      <c r="D49" s="80"/>
      <c r="E49" s="80"/>
    </row>
    <row r="50" spans="1:5" ht="38.25">
      <c r="A50" s="78">
        <v>65</v>
      </c>
      <c r="B50" s="79" t="s">
        <v>165</v>
      </c>
      <c r="C50" s="80"/>
      <c r="D50" s="80"/>
      <c r="E50" s="80"/>
    </row>
    <row r="51" spans="1:5" ht="51">
      <c r="A51" s="78">
        <v>66</v>
      </c>
      <c r="B51" s="79" t="s">
        <v>166</v>
      </c>
      <c r="C51" s="80"/>
      <c r="D51" s="80"/>
      <c r="E51" s="80"/>
    </row>
    <row r="52" spans="1:5">
      <c r="A52" s="75">
        <v>7</v>
      </c>
      <c r="B52" s="76" t="s">
        <v>167</v>
      </c>
      <c r="C52" s="81">
        <f>SUM(C53:C58)</f>
        <v>0</v>
      </c>
      <c r="D52" s="81">
        <f>SUM(D53:D58)</f>
        <v>0</v>
      </c>
      <c r="E52" s="81">
        <f>SUM(E53:E58)</f>
        <v>0</v>
      </c>
    </row>
    <row r="53" spans="1:5" ht="25.5">
      <c r="A53" s="78">
        <v>71</v>
      </c>
      <c r="B53" s="79" t="s">
        <v>168</v>
      </c>
      <c r="C53" s="80"/>
      <c r="D53" s="80"/>
      <c r="E53" s="80"/>
    </row>
    <row r="54" spans="1:5" ht="25.5">
      <c r="A54" s="78">
        <v>72</v>
      </c>
      <c r="B54" s="79" t="s">
        <v>169</v>
      </c>
      <c r="C54" s="80"/>
      <c r="D54" s="80"/>
      <c r="E54" s="80"/>
    </row>
    <row r="55" spans="1:5">
      <c r="A55" s="78">
        <v>73</v>
      </c>
      <c r="B55" s="79" t="s">
        <v>170</v>
      </c>
      <c r="C55" s="80"/>
      <c r="D55" s="80"/>
      <c r="E55" s="80"/>
    </row>
    <row r="56" spans="1:5">
      <c r="A56" s="78">
        <v>74</v>
      </c>
      <c r="B56" s="79" t="s">
        <v>171</v>
      </c>
      <c r="C56" s="80"/>
      <c r="D56" s="80"/>
      <c r="E56" s="80"/>
    </row>
    <row r="57" spans="1:5" ht="25.5">
      <c r="A57" s="78">
        <v>75</v>
      </c>
      <c r="B57" s="79" t="s">
        <v>172</v>
      </c>
      <c r="C57" s="80"/>
      <c r="D57" s="80"/>
      <c r="E57" s="80"/>
    </row>
    <row r="58" spans="1:5" ht="38.25">
      <c r="A58" s="78">
        <v>76</v>
      </c>
      <c r="B58" s="79" t="s">
        <v>173</v>
      </c>
      <c r="C58" s="80"/>
      <c r="D58" s="80"/>
      <c r="E58" s="80"/>
    </row>
    <row r="59" spans="1:5" ht="25.5">
      <c r="A59" s="75">
        <v>8</v>
      </c>
      <c r="B59" s="76" t="s">
        <v>174</v>
      </c>
      <c r="C59" s="81">
        <f>SUM(C60:C65)</f>
        <v>0</v>
      </c>
      <c r="D59" s="81">
        <f>SUM(D60:D65)</f>
        <v>0</v>
      </c>
      <c r="E59" s="81">
        <f>SUM(E60:E65)</f>
        <v>0</v>
      </c>
    </row>
    <row r="60" spans="1:5" ht="25.5">
      <c r="A60" s="78">
        <v>81</v>
      </c>
      <c r="B60" s="79" t="s">
        <v>175</v>
      </c>
      <c r="C60" s="80"/>
      <c r="D60" s="80"/>
      <c r="E60" s="80"/>
    </row>
    <row r="61" spans="1:5">
      <c r="A61" s="78">
        <v>82</v>
      </c>
      <c r="B61" s="79" t="s">
        <v>176</v>
      </c>
      <c r="C61" s="80"/>
      <c r="D61" s="80"/>
      <c r="E61" s="80"/>
    </row>
    <row r="62" spans="1:5" ht="25.5">
      <c r="A62" s="78">
        <v>83</v>
      </c>
      <c r="B62" s="79" t="s">
        <v>177</v>
      </c>
      <c r="C62" s="80"/>
      <c r="D62" s="80"/>
      <c r="E62" s="80"/>
    </row>
    <row r="63" spans="1:5" ht="25.5">
      <c r="A63" s="78">
        <v>84</v>
      </c>
      <c r="B63" s="79" t="s">
        <v>178</v>
      </c>
      <c r="C63" s="80"/>
      <c r="D63" s="80"/>
      <c r="E63" s="80"/>
    </row>
    <row r="64" spans="1:5" ht="38.25">
      <c r="A64" s="78">
        <v>85</v>
      </c>
      <c r="B64" s="79" t="s">
        <v>179</v>
      </c>
      <c r="C64" s="80"/>
      <c r="D64" s="80"/>
      <c r="E64" s="80"/>
    </row>
    <row r="65" spans="1:5" ht="38.25">
      <c r="A65" s="78">
        <v>86</v>
      </c>
      <c r="B65" s="79" t="s">
        <v>180</v>
      </c>
      <c r="C65" s="80"/>
      <c r="D65" s="80"/>
      <c r="E65" s="80"/>
    </row>
    <row r="66" spans="1:5">
      <c r="A66" s="75">
        <v>9</v>
      </c>
      <c r="B66" s="76" t="s">
        <v>181</v>
      </c>
      <c r="C66" s="81">
        <f>SUM(C67:C74)</f>
        <v>119598114</v>
      </c>
      <c r="D66" s="81">
        <f>SUM(D67:D74)</f>
        <v>-5569007</v>
      </c>
      <c r="E66" s="81">
        <f>SUM(E67:E74)</f>
        <v>114182259</v>
      </c>
    </row>
    <row r="67" spans="1:5" ht="25.5">
      <c r="A67" s="78">
        <v>91</v>
      </c>
      <c r="B67" s="79" t="s">
        <v>182</v>
      </c>
      <c r="C67" s="80"/>
      <c r="D67" s="80"/>
      <c r="E67" s="80"/>
    </row>
    <row r="68" spans="1:5" ht="25.5">
      <c r="A68" s="78">
        <v>92</v>
      </c>
      <c r="B68" s="79" t="s">
        <v>183</v>
      </c>
      <c r="C68" s="80"/>
      <c r="D68" s="80"/>
      <c r="E68" s="80"/>
    </row>
    <row r="69" spans="1:5" ht="38.25">
      <c r="A69" s="78">
        <v>93</v>
      </c>
      <c r="B69" s="79" t="s">
        <v>184</v>
      </c>
      <c r="C69" s="80"/>
      <c r="D69" s="80"/>
      <c r="E69" s="80"/>
    </row>
    <row r="70" spans="1:5">
      <c r="A70" s="78">
        <v>94</v>
      </c>
      <c r="B70" s="79" t="s">
        <v>185</v>
      </c>
      <c r="C70" s="82">
        <v>119598114</v>
      </c>
      <c r="D70" s="82">
        <v>-5569007</v>
      </c>
      <c r="E70" s="82">
        <v>114182259</v>
      </c>
    </row>
    <row r="71" spans="1:5" ht="38.25">
      <c r="A71" s="78">
        <v>95</v>
      </c>
      <c r="B71" s="79" t="s">
        <v>186</v>
      </c>
      <c r="C71" s="80"/>
      <c r="D71" s="80"/>
      <c r="E71" s="80"/>
    </row>
    <row r="72" spans="1:5" ht="25.5">
      <c r="A72" s="78">
        <v>96</v>
      </c>
      <c r="B72" s="79" t="s">
        <v>187</v>
      </c>
      <c r="C72" s="80"/>
      <c r="D72" s="80"/>
      <c r="E72" s="80"/>
    </row>
    <row r="73" spans="1:5" ht="25.5">
      <c r="A73" s="78">
        <v>97</v>
      </c>
      <c r="B73" s="79" t="s">
        <v>188</v>
      </c>
      <c r="C73" s="80"/>
      <c r="D73" s="80"/>
      <c r="E73" s="80"/>
    </row>
    <row r="74" spans="1:5" ht="38.25">
      <c r="A74" s="78">
        <v>98</v>
      </c>
      <c r="B74" s="79" t="s">
        <v>189</v>
      </c>
      <c r="C74" s="80"/>
      <c r="D74" s="80"/>
      <c r="E74" s="80"/>
    </row>
    <row r="75" spans="1:5">
      <c r="A75" s="75">
        <v>10</v>
      </c>
      <c r="B75" s="76" t="s">
        <v>190</v>
      </c>
      <c r="C75" s="81">
        <f>SUM(C76:C84)</f>
        <v>0</v>
      </c>
      <c r="D75" s="81">
        <f>SUM(D76:D84)</f>
        <v>0</v>
      </c>
      <c r="E75" s="81">
        <f>SUM(E76:E84)</f>
        <v>0</v>
      </c>
    </row>
    <row r="76" spans="1:5">
      <c r="A76" s="78">
        <v>101</v>
      </c>
      <c r="B76" s="79" t="s">
        <v>191</v>
      </c>
      <c r="C76" s="80"/>
      <c r="D76" s="80"/>
      <c r="E76" s="80"/>
    </row>
    <row r="77" spans="1:5">
      <c r="A77" s="78">
        <v>102</v>
      </c>
      <c r="B77" s="79" t="s">
        <v>192</v>
      </c>
      <c r="C77" s="80"/>
      <c r="D77" s="80"/>
      <c r="E77" s="80"/>
    </row>
    <row r="78" spans="1:5">
      <c r="A78" s="78">
        <v>103</v>
      </c>
      <c r="B78" s="79" t="s">
        <v>193</v>
      </c>
      <c r="C78" s="80"/>
      <c r="D78" s="80"/>
      <c r="E78" s="80"/>
    </row>
    <row r="79" spans="1:5">
      <c r="A79" s="78">
        <v>104</v>
      </c>
      <c r="B79" s="79" t="s">
        <v>194</v>
      </c>
      <c r="C79" s="80"/>
      <c r="D79" s="80"/>
      <c r="E79" s="80"/>
    </row>
    <row r="80" spans="1:5">
      <c r="A80" s="78">
        <v>105</v>
      </c>
      <c r="B80" s="79" t="s">
        <v>195</v>
      </c>
      <c r="C80" s="80"/>
      <c r="D80" s="80"/>
      <c r="E80" s="80"/>
    </row>
    <row r="81" spans="1:5">
      <c r="A81" s="78">
        <v>106</v>
      </c>
      <c r="B81" s="79" t="s">
        <v>196</v>
      </c>
      <c r="C81" s="80"/>
      <c r="D81" s="80"/>
      <c r="E81" s="80"/>
    </row>
    <row r="82" spans="1:5" ht="51">
      <c r="A82" s="78">
        <v>107</v>
      </c>
      <c r="B82" s="79" t="s">
        <v>197</v>
      </c>
      <c r="C82" s="80"/>
      <c r="D82" s="80"/>
      <c r="E82" s="80"/>
    </row>
    <row r="83" spans="1:5" ht="25.5">
      <c r="A83" s="78">
        <v>108</v>
      </c>
      <c r="B83" s="79" t="s">
        <v>198</v>
      </c>
      <c r="C83" s="80"/>
      <c r="D83" s="80"/>
      <c r="E83" s="80"/>
    </row>
    <row r="84" spans="1:5" ht="38.25">
      <c r="A84" s="78">
        <v>109</v>
      </c>
      <c r="B84" s="79" t="s">
        <v>199</v>
      </c>
      <c r="C84" s="80"/>
      <c r="D84" s="80"/>
      <c r="E84" s="80"/>
    </row>
  </sheetData>
  <mergeCells count="1">
    <mergeCell ref="A1:E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6A28F2-2B56-442D-8283-0EA45D5364D0}">
  <dimension ref="A1:J23"/>
  <sheetViews>
    <sheetView workbookViewId="0">
      <selection activeCell="D15" sqref="D15:E15"/>
    </sheetView>
  </sheetViews>
  <sheetFormatPr defaultColWidth="0" defaultRowHeight="15" zeroHeight="1"/>
  <cols>
    <col min="1" max="1" width="4.42578125" customWidth="1"/>
    <col min="2" max="2" width="5.7109375" customWidth="1"/>
    <col min="3" max="3" width="44.7109375" customWidth="1"/>
    <col min="4" max="6" width="15.28515625" customWidth="1"/>
    <col min="7" max="10" width="25.28515625" hidden="1" customWidth="1"/>
    <col min="11" max="16384" width="9.140625" hidden="1"/>
  </cols>
  <sheetData>
    <row r="1" spans="1:8" ht="18">
      <c r="A1" s="83"/>
      <c r="B1" s="83"/>
      <c r="C1" s="83"/>
      <c r="D1" s="83"/>
      <c r="E1" s="83"/>
      <c r="F1" s="83"/>
      <c r="G1" s="83"/>
      <c r="H1" s="83"/>
    </row>
    <row r="2" spans="1:8" ht="15.75">
      <c r="A2" s="168" t="s">
        <v>9</v>
      </c>
      <c r="B2" s="168"/>
      <c r="C2" s="168"/>
      <c r="D2" s="168"/>
      <c r="E2" s="168"/>
      <c r="F2" s="168"/>
      <c r="G2" s="94"/>
      <c r="H2" s="94"/>
    </row>
    <row r="3" spans="1:8" ht="18">
      <c r="A3" s="83"/>
      <c r="B3" s="83"/>
      <c r="C3" s="83"/>
      <c r="D3" s="83"/>
      <c r="E3" s="83"/>
      <c r="F3" s="83"/>
      <c r="G3" s="95"/>
      <c r="H3" s="95"/>
    </row>
    <row r="4" spans="1:8" ht="15.75">
      <c r="A4" s="168" t="s">
        <v>200</v>
      </c>
      <c r="B4" s="168"/>
      <c r="C4" s="168"/>
      <c r="D4" s="168"/>
      <c r="E4" s="168"/>
      <c r="F4" s="168"/>
      <c r="G4" s="96"/>
      <c r="H4" s="96"/>
    </row>
    <row r="5" spans="1:8" ht="18">
      <c r="A5" s="83"/>
      <c r="B5" s="83"/>
      <c r="C5" s="83"/>
      <c r="D5" s="83"/>
      <c r="E5" s="83"/>
      <c r="F5" s="83"/>
      <c r="G5" s="95"/>
      <c r="H5" s="95"/>
    </row>
    <row r="6" spans="1:8" ht="15.75">
      <c r="A6" s="168" t="s">
        <v>201</v>
      </c>
      <c r="B6" s="168"/>
      <c r="C6" s="168"/>
      <c r="D6" s="168"/>
      <c r="E6" s="168"/>
      <c r="F6" s="168"/>
      <c r="G6" s="97"/>
      <c r="H6" s="97"/>
    </row>
    <row r="7" spans="1:8" ht="18">
      <c r="A7" s="83"/>
      <c r="B7" s="83"/>
      <c r="C7" s="83"/>
      <c r="D7" s="83"/>
      <c r="E7" s="83"/>
      <c r="F7" s="83"/>
      <c r="G7" s="95"/>
      <c r="H7" s="95"/>
    </row>
    <row r="8" spans="1:8" ht="25.5">
      <c r="A8" s="169" t="s">
        <v>34</v>
      </c>
      <c r="B8" s="170"/>
      <c r="C8" s="171"/>
      <c r="D8" s="84" t="s">
        <v>35</v>
      </c>
      <c r="E8" s="84" t="s">
        <v>13</v>
      </c>
      <c r="F8" s="84" t="s">
        <v>14</v>
      </c>
    </row>
    <row r="9" spans="1:8" s="98" customFormat="1" ht="11.25">
      <c r="A9" s="172">
        <v>1</v>
      </c>
      <c r="B9" s="173"/>
      <c r="C9" s="174"/>
      <c r="D9" s="85">
        <v>4</v>
      </c>
      <c r="E9" s="85">
        <v>5</v>
      </c>
      <c r="F9" s="85">
        <v>6</v>
      </c>
    </row>
    <row r="10" spans="1:8" s="99" customFormat="1">
      <c r="A10" s="86">
        <v>8</v>
      </c>
      <c r="B10" s="86"/>
      <c r="C10" s="86" t="s">
        <v>97</v>
      </c>
      <c r="D10" s="87">
        <f>SUM(D11:D14)</f>
        <v>0</v>
      </c>
      <c r="E10" s="87">
        <f>SUM(E11:E14)</f>
        <v>0</v>
      </c>
      <c r="F10" s="87">
        <f>SUM(F11:F14)</f>
        <v>0</v>
      </c>
      <c r="G10" s="99" t="e">
        <f>'[1]OPĆI DIO'!#REF!</f>
        <v>#REF!</v>
      </c>
    </row>
    <row r="11" spans="1:8">
      <c r="A11" s="86"/>
      <c r="B11" s="88">
        <v>81</v>
      </c>
      <c r="C11" s="88" t="s">
        <v>202</v>
      </c>
      <c r="D11" s="10"/>
      <c r="E11" s="10"/>
      <c r="F11" s="10"/>
      <c r="G11" s="99" t="e">
        <f>'[1]OPĆI DIO'!#REF!</f>
        <v>#REF!</v>
      </c>
    </row>
    <row r="12" spans="1:8" ht="25.5">
      <c r="A12" s="86"/>
      <c r="B12" s="88">
        <v>82</v>
      </c>
      <c r="C12" s="88" t="s">
        <v>203</v>
      </c>
      <c r="D12" s="10"/>
      <c r="E12" s="10"/>
      <c r="F12" s="10"/>
      <c r="G12" s="99" t="e">
        <f>'[1]OPĆI DIO'!#REF!</f>
        <v>#REF!</v>
      </c>
    </row>
    <row r="13" spans="1:8" ht="25.5">
      <c r="A13" s="86"/>
      <c r="B13" s="88">
        <v>83</v>
      </c>
      <c r="C13" s="88" t="s">
        <v>204</v>
      </c>
      <c r="D13" s="10"/>
      <c r="E13" s="10"/>
      <c r="F13" s="10"/>
      <c r="G13" s="99" t="e">
        <f>'[1]OPĆI DIO'!#REF!</f>
        <v>#REF!</v>
      </c>
    </row>
    <row r="14" spans="1:8">
      <c r="A14" s="86"/>
      <c r="B14" s="88">
        <v>84</v>
      </c>
      <c r="C14" s="88" t="s">
        <v>205</v>
      </c>
      <c r="D14" s="10"/>
      <c r="E14" s="10"/>
      <c r="F14" s="10"/>
      <c r="G14" s="99" t="e">
        <f>'[1]OPĆI DIO'!#REF!</f>
        <v>#REF!</v>
      </c>
    </row>
    <row r="15" spans="1:8" s="99" customFormat="1">
      <c r="A15" s="89">
        <v>5</v>
      </c>
      <c r="B15" s="89"/>
      <c r="C15" s="90" t="s">
        <v>206</v>
      </c>
      <c r="D15" s="87">
        <f>SUM(D16:D21)</f>
        <v>0</v>
      </c>
      <c r="E15" s="87">
        <f>SUM(E16:E21)</f>
        <v>31860</v>
      </c>
      <c r="F15" s="87">
        <f>SUM(F16:F21)</f>
        <v>31860</v>
      </c>
      <c r="G15" s="99" t="e">
        <f>'[1]OPĆI DIO'!#REF!</f>
        <v>#REF!</v>
      </c>
    </row>
    <row r="16" spans="1:8">
      <c r="A16" s="88"/>
      <c r="B16" s="88">
        <v>51</v>
      </c>
      <c r="C16" s="91" t="s">
        <v>207</v>
      </c>
      <c r="D16" s="15"/>
      <c r="E16" s="15"/>
      <c r="F16" s="15"/>
      <c r="G16" s="99" t="e">
        <f>'[1]OPĆI DIO'!#REF!</f>
        <v>#REF!</v>
      </c>
    </row>
    <row r="17" spans="1:7" ht="25.5">
      <c r="A17" s="88"/>
      <c r="B17" s="88">
        <v>52</v>
      </c>
      <c r="C17" s="91" t="s">
        <v>208</v>
      </c>
      <c r="D17" s="15"/>
      <c r="E17" s="15"/>
      <c r="F17" s="15"/>
      <c r="G17" s="99"/>
    </row>
    <row r="18" spans="1:7" ht="25.5">
      <c r="A18" s="88"/>
      <c r="B18" s="88">
        <v>53</v>
      </c>
      <c r="C18" s="91" t="s">
        <v>209</v>
      </c>
      <c r="D18" s="15"/>
      <c r="E18" s="15"/>
      <c r="F18" s="15"/>
      <c r="G18" s="99"/>
    </row>
    <row r="19" spans="1:7" ht="25.5">
      <c r="A19" s="88"/>
      <c r="B19" s="88">
        <v>54</v>
      </c>
      <c r="C19" s="91" t="s">
        <v>210</v>
      </c>
      <c r="D19" s="15"/>
      <c r="E19" s="15">
        <v>31860</v>
      </c>
      <c r="F19" s="15">
        <v>31860</v>
      </c>
      <c r="G19" s="99" t="e">
        <f>'[1]OPĆI DIO'!#REF!</f>
        <v>#REF!</v>
      </c>
    </row>
    <row r="20" spans="1:7" ht="25.5">
      <c r="A20" s="88"/>
      <c r="B20" s="88">
        <v>55</v>
      </c>
      <c r="C20" s="91" t="s">
        <v>211</v>
      </c>
      <c r="D20" s="15"/>
      <c r="E20" s="15"/>
      <c r="F20" s="15"/>
      <c r="G20" s="99"/>
    </row>
    <row r="21" spans="1:7"/>
    <row r="22" spans="1:7"/>
    <row r="23" spans="1:7"/>
  </sheetData>
  <mergeCells count="5">
    <mergeCell ref="A2:F2"/>
    <mergeCell ref="A4:F4"/>
    <mergeCell ref="A6:F6"/>
    <mergeCell ref="A8:C8"/>
    <mergeCell ref="A9:C9"/>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9CBE1-021D-430B-B875-74C88DA67DE8}">
  <dimension ref="A1:I17"/>
  <sheetViews>
    <sheetView workbookViewId="0">
      <selection activeCell="D12" sqref="C12:E12"/>
    </sheetView>
  </sheetViews>
  <sheetFormatPr defaultColWidth="0" defaultRowHeight="15" zeroHeight="1"/>
  <cols>
    <col min="1" max="1" width="5.5703125" customWidth="1"/>
    <col min="2" max="2" width="35.85546875" customWidth="1"/>
    <col min="3" max="5" width="17.5703125" customWidth="1"/>
    <col min="6" max="9" width="25.28515625" hidden="1" customWidth="1"/>
    <col min="10" max="16384" width="9.140625" hidden="1"/>
  </cols>
  <sheetData>
    <row r="1" spans="1:7" ht="18">
      <c r="B1" s="83"/>
      <c r="C1" s="83"/>
      <c r="D1" s="83"/>
      <c r="E1" s="83"/>
      <c r="F1" s="83"/>
      <c r="G1" s="83"/>
    </row>
    <row r="2" spans="1:7" ht="15.75">
      <c r="B2" s="168" t="s">
        <v>212</v>
      </c>
      <c r="C2" s="168"/>
      <c r="D2" s="168"/>
      <c r="E2" s="168"/>
      <c r="F2" s="97"/>
      <c r="G2" s="97"/>
    </row>
    <row r="3" spans="1:7" ht="18">
      <c r="B3" s="83"/>
      <c r="C3" s="83"/>
      <c r="D3" s="83"/>
      <c r="E3" s="83"/>
      <c r="F3" s="95"/>
      <c r="G3" s="95"/>
    </row>
    <row r="4" spans="1:7" ht="25.5">
      <c r="A4" t="s">
        <v>213</v>
      </c>
      <c r="B4" s="92" t="s">
        <v>34</v>
      </c>
      <c r="C4" s="84" t="s">
        <v>35</v>
      </c>
      <c r="D4" s="84" t="s">
        <v>13</v>
      </c>
      <c r="E4" s="84" t="s">
        <v>14</v>
      </c>
    </row>
    <row r="5" spans="1:7" s="98" customFormat="1" ht="11.25">
      <c r="B5" s="93">
        <v>1</v>
      </c>
      <c r="C5" s="85">
        <v>4</v>
      </c>
      <c r="D5" s="85">
        <v>5</v>
      </c>
      <c r="E5" s="85">
        <v>6</v>
      </c>
    </row>
    <row r="6" spans="1:7">
      <c r="B6" s="100" t="s">
        <v>214</v>
      </c>
      <c r="C6" s="101">
        <f>+C7+C10</f>
        <v>0</v>
      </c>
      <c r="D6" s="101">
        <f>+D7+D10</f>
        <v>0</v>
      </c>
      <c r="E6" s="101">
        <f>+E7+E10</f>
        <v>0</v>
      </c>
      <c r="F6" s="99" t="e">
        <f>'[1]OPĆI DIO'!#REF!</f>
        <v>#REF!</v>
      </c>
    </row>
    <row r="7" spans="1:7" s="65" customFormat="1">
      <c r="A7" s="65">
        <v>43</v>
      </c>
      <c r="B7" s="102" t="s">
        <v>215</v>
      </c>
      <c r="C7" s="103">
        <f>C8+C9</f>
        <v>0</v>
      </c>
      <c r="D7" s="103">
        <f>D8+D9</f>
        <v>0</v>
      </c>
      <c r="E7" s="103">
        <f>E8+E9</f>
        <v>0</v>
      </c>
      <c r="F7" s="99" t="e">
        <f>'[1]OPĆI DIO'!#REF!</f>
        <v>#REF!</v>
      </c>
    </row>
    <row r="8" spans="1:7" s="13" customFormat="1">
      <c r="A8" s="13">
        <v>81</v>
      </c>
      <c r="B8" s="9" t="s">
        <v>82</v>
      </c>
      <c r="C8" s="10"/>
      <c r="D8" s="10"/>
      <c r="E8" s="10"/>
      <c r="F8" s="99" t="e">
        <f>'[1]OPĆI DIO'!#REF!</f>
        <v>#REF!</v>
      </c>
    </row>
    <row r="9" spans="1:7" s="13" customFormat="1">
      <c r="A9" s="13">
        <v>83</v>
      </c>
      <c r="B9" s="9" t="s">
        <v>82</v>
      </c>
      <c r="C9" s="10"/>
      <c r="D9" s="10"/>
      <c r="E9" s="10"/>
      <c r="F9" s="99" t="e">
        <f>'[1]OPĆI DIO'!#REF!</f>
        <v>#REF!</v>
      </c>
    </row>
    <row r="10" spans="1:7" s="65" customFormat="1">
      <c r="A10" s="65">
        <v>81</v>
      </c>
      <c r="B10" s="7" t="s">
        <v>216</v>
      </c>
      <c r="C10" s="103">
        <f>C11</f>
        <v>0</v>
      </c>
      <c r="D10" s="103">
        <f>D11</f>
        <v>0</v>
      </c>
      <c r="E10" s="103">
        <f>E11</f>
        <v>0</v>
      </c>
      <c r="F10" s="99" t="e">
        <f>'[1]OPĆI DIO'!#REF!</f>
        <v>#REF!</v>
      </c>
    </row>
    <row r="11" spans="1:7" s="13" customFormat="1">
      <c r="A11" s="13">
        <v>84</v>
      </c>
      <c r="B11" s="9" t="s">
        <v>217</v>
      </c>
      <c r="C11" s="10"/>
      <c r="D11" s="10"/>
      <c r="E11" s="10"/>
      <c r="F11" s="99" t="e">
        <f>'[1]OPĆI DIO'!#REF!</f>
        <v>#REF!</v>
      </c>
    </row>
    <row r="12" spans="1:7">
      <c r="B12" s="100" t="s">
        <v>218</v>
      </c>
      <c r="C12" s="104">
        <f>C13</f>
        <v>0</v>
      </c>
      <c r="D12" s="104">
        <f>D13</f>
        <v>31860</v>
      </c>
      <c r="E12" s="104">
        <f>E13</f>
        <v>31860</v>
      </c>
      <c r="F12" s="99" t="e">
        <f>'[1]OPĆI DIO'!#REF!</f>
        <v>#REF!</v>
      </c>
    </row>
    <row r="13" spans="1:7" s="65" customFormat="1">
      <c r="B13" s="102" t="s">
        <v>79</v>
      </c>
      <c r="C13" s="103">
        <f t="shared" ref="C13:E13" si="0">C14</f>
        <v>0</v>
      </c>
      <c r="D13" s="103">
        <f t="shared" si="0"/>
        <v>31860</v>
      </c>
      <c r="E13" s="103">
        <f t="shared" si="0"/>
        <v>31860</v>
      </c>
      <c r="F13" s="99" t="e">
        <f>'[1]OPĆI DIO'!#REF!</f>
        <v>#REF!</v>
      </c>
    </row>
    <row r="14" spans="1:7" s="13" customFormat="1">
      <c r="A14" s="13">
        <v>5</v>
      </c>
      <c r="B14" s="9" t="s">
        <v>79</v>
      </c>
      <c r="C14" s="10"/>
      <c r="D14" s="10">
        <v>31860</v>
      </c>
      <c r="E14" s="10">
        <v>31860</v>
      </c>
      <c r="F14" s="99" t="e">
        <f>'[1]OPĆI DIO'!#REF!</f>
        <v>#REF!</v>
      </c>
    </row>
    <row r="15" spans="1:7"/>
    <row r="16" spans="1:7"/>
    <row r="17"/>
  </sheetData>
  <mergeCells count="1">
    <mergeCell ref="B2:E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F6520-8956-438D-93D4-2A2C2D8DDF67}">
  <dimension ref="A1:F35"/>
  <sheetViews>
    <sheetView workbookViewId="0">
      <selection activeCell="M35" sqref="M35"/>
    </sheetView>
  </sheetViews>
  <sheetFormatPr defaultRowHeight="15"/>
  <cols>
    <col min="3" max="3" width="12.42578125" style="106" bestFit="1" customWidth="1"/>
    <col min="4" max="4" width="12.42578125" style="106" hidden="1" customWidth="1"/>
    <col min="5" max="5" width="12.42578125" style="106" bestFit="1" customWidth="1"/>
    <col min="6" max="6" width="13.85546875" customWidth="1"/>
  </cols>
  <sheetData>
    <row r="1" spans="1:6">
      <c r="A1" s="149" t="s">
        <v>4002</v>
      </c>
      <c r="B1" s="149"/>
      <c r="C1" s="150" t="s">
        <v>4003</v>
      </c>
      <c r="D1" s="150"/>
      <c r="E1" s="150" t="s">
        <v>4004</v>
      </c>
      <c r="F1" s="150" t="s">
        <v>4005</v>
      </c>
    </row>
    <row r="2" spans="1:6">
      <c r="A2" s="145" t="s">
        <v>26</v>
      </c>
      <c r="B2" s="145" t="s">
        <v>27</v>
      </c>
      <c r="C2" s="147">
        <v>2930450</v>
      </c>
      <c r="D2" s="146"/>
      <c r="E2" s="146">
        <v>3175636</v>
      </c>
      <c r="F2" s="148" t="s">
        <v>3814</v>
      </c>
    </row>
    <row r="3" spans="1:6">
      <c r="A3" s="145" t="s">
        <v>28</v>
      </c>
      <c r="B3" s="145" t="s">
        <v>29</v>
      </c>
      <c r="C3" s="147">
        <v>-2423591</v>
      </c>
      <c r="D3" s="146"/>
      <c r="E3" s="146">
        <v>-3666251</v>
      </c>
      <c r="F3" s="148"/>
    </row>
    <row r="4" spans="1:6">
      <c r="A4" s="145" t="s">
        <v>26</v>
      </c>
      <c r="B4" s="145" t="s">
        <v>27</v>
      </c>
      <c r="C4" s="147">
        <v>1927086</v>
      </c>
      <c r="D4" s="146"/>
      <c r="E4" s="146">
        <v>2464672</v>
      </c>
      <c r="F4" s="148" t="s">
        <v>3815</v>
      </c>
    </row>
    <row r="5" spans="1:6">
      <c r="A5" s="145" t="s">
        <v>28</v>
      </c>
      <c r="B5" s="145" t="s">
        <v>29</v>
      </c>
      <c r="C5" s="147">
        <v>-1296078</v>
      </c>
      <c r="D5" s="146"/>
      <c r="E5" s="146">
        <v>-2284783</v>
      </c>
      <c r="F5" s="148"/>
    </row>
    <row r="6" spans="1:6">
      <c r="A6" s="145" t="s">
        <v>26</v>
      </c>
      <c r="B6" s="145" t="s">
        <v>27</v>
      </c>
      <c r="C6" s="147">
        <v>1450000</v>
      </c>
      <c r="D6" s="146"/>
      <c r="E6" s="146">
        <v>700000</v>
      </c>
      <c r="F6" s="148" t="s">
        <v>3816</v>
      </c>
    </row>
    <row r="7" spans="1:6">
      <c r="A7" s="145" t="s">
        <v>28</v>
      </c>
      <c r="B7" s="145" t="s">
        <v>29</v>
      </c>
      <c r="C7" s="147">
        <v>-1446000</v>
      </c>
      <c r="D7" s="146"/>
      <c r="E7" s="146">
        <v>-1507406</v>
      </c>
      <c r="F7" s="148"/>
    </row>
    <row r="8" spans="1:6">
      <c r="A8" s="145" t="s">
        <v>26</v>
      </c>
      <c r="B8" s="145" t="s">
        <v>27</v>
      </c>
      <c r="C8" s="147">
        <v>86185</v>
      </c>
      <c r="D8" s="146"/>
      <c r="E8" s="146">
        <v>86185</v>
      </c>
      <c r="F8" s="148" t="s">
        <v>3817</v>
      </c>
    </row>
    <row r="9" spans="1:6">
      <c r="A9" s="145" t="s">
        <v>28</v>
      </c>
      <c r="B9" s="145" t="s">
        <v>29</v>
      </c>
      <c r="C9" s="147">
        <v>-177027</v>
      </c>
      <c r="D9" s="146"/>
      <c r="E9" s="146">
        <v>-230790</v>
      </c>
      <c r="F9" s="148"/>
    </row>
    <row r="10" spans="1:6">
      <c r="A10" s="145" t="s">
        <v>26</v>
      </c>
      <c r="B10" s="145" t="s">
        <v>27</v>
      </c>
      <c r="C10" s="147">
        <v>1236184</v>
      </c>
      <c r="D10" s="146"/>
      <c r="E10" s="146">
        <v>1803163</v>
      </c>
      <c r="F10" s="148" t="s">
        <v>3818</v>
      </c>
    </row>
    <row r="11" spans="1:6">
      <c r="A11" s="145" t="s">
        <v>28</v>
      </c>
      <c r="B11" s="145" t="s">
        <v>29</v>
      </c>
      <c r="C11" s="147">
        <v>-1812730</v>
      </c>
      <c r="D11" s="146"/>
      <c r="E11" s="146">
        <v>-1668786</v>
      </c>
      <c r="F11" s="148"/>
    </row>
    <row r="12" spans="1:6">
      <c r="A12" s="145" t="s">
        <v>26</v>
      </c>
      <c r="B12" s="145" t="s">
        <v>27</v>
      </c>
      <c r="C12" s="147">
        <v>300000</v>
      </c>
      <c r="D12" s="146"/>
      <c r="E12" s="146">
        <v>322595</v>
      </c>
      <c r="F12" s="148" t="s">
        <v>3819</v>
      </c>
    </row>
    <row r="13" spans="1:6">
      <c r="A13" s="145" t="s">
        <v>28</v>
      </c>
      <c r="B13" s="145" t="s">
        <v>29</v>
      </c>
      <c r="C13" s="147">
        <v>-345386</v>
      </c>
      <c r="D13" s="146"/>
      <c r="E13" s="146">
        <v>-285185</v>
      </c>
      <c r="F13" s="148"/>
    </row>
    <row r="14" spans="1:6">
      <c r="A14" s="145" t="s">
        <v>26</v>
      </c>
      <c r="B14" s="145" t="s">
        <v>27</v>
      </c>
      <c r="C14" s="147">
        <v>395886</v>
      </c>
      <c r="D14" s="146"/>
      <c r="E14" s="146">
        <v>555973</v>
      </c>
      <c r="F14" s="148" t="s">
        <v>3820</v>
      </c>
    </row>
    <row r="15" spans="1:6">
      <c r="A15" s="145" t="s">
        <v>28</v>
      </c>
      <c r="B15" s="145" t="s">
        <v>29</v>
      </c>
      <c r="C15" s="147">
        <v>-322315</v>
      </c>
      <c r="D15" s="146"/>
      <c r="E15" s="146">
        <v>-494875</v>
      </c>
      <c r="F15" s="148"/>
    </row>
    <row r="16" spans="1:6">
      <c r="A16" s="145" t="s">
        <v>26</v>
      </c>
      <c r="B16" s="145" t="s">
        <v>27</v>
      </c>
      <c r="C16" s="147">
        <v>529448</v>
      </c>
      <c r="D16" s="146"/>
      <c r="E16" s="146">
        <v>643563</v>
      </c>
      <c r="F16" s="148" t="s">
        <v>3821</v>
      </c>
    </row>
    <row r="17" spans="1:6">
      <c r="A17" s="145" t="s">
        <v>28</v>
      </c>
      <c r="B17" s="145" t="s">
        <v>29</v>
      </c>
      <c r="C17" s="147">
        <v>-579259</v>
      </c>
      <c r="D17" s="146"/>
      <c r="E17" s="146">
        <v>-646582</v>
      </c>
      <c r="F17" s="148"/>
    </row>
    <row r="18" spans="1:6">
      <c r="A18" s="145" t="s">
        <v>26</v>
      </c>
      <c r="B18" s="145" t="s">
        <v>27</v>
      </c>
      <c r="C18" s="147">
        <v>1114453</v>
      </c>
      <c r="D18" s="146"/>
      <c r="E18" s="146">
        <v>1104139</v>
      </c>
      <c r="F18" s="148" t="s">
        <v>3822</v>
      </c>
    </row>
    <row r="19" spans="1:6">
      <c r="A19" s="145" t="s">
        <v>28</v>
      </c>
      <c r="B19" s="145" t="s">
        <v>29</v>
      </c>
      <c r="C19" s="147">
        <v>-348000</v>
      </c>
      <c r="D19" s="146"/>
      <c r="E19" s="146">
        <v>-510993</v>
      </c>
      <c r="F19" s="148"/>
    </row>
    <row r="20" spans="1:6">
      <c r="A20" s="145" t="s">
        <v>26</v>
      </c>
      <c r="B20" s="145" t="s">
        <v>27</v>
      </c>
      <c r="C20" s="147">
        <v>1035627</v>
      </c>
      <c r="D20" s="146"/>
      <c r="E20" s="146">
        <v>878065</v>
      </c>
      <c r="F20" s="148" t="s">
        <v>3823</v>
      </c>
    </row>
    <row r="21" spans="1:6">
      <c r="A21" s="145" t="s">
        <v>28</v>
      </c>
      <c r="B21" s="145" t="s">
        <v>29</v>
      </c>
      <c r="C21" s="147">
        <v>-1159889</v>
      </c>
      <c r="D21" s="146"/>
      <c r="E21" s="146">
        <v>-1037283</v>
      </c>
      <c r="F21" s="148"/>
    </row>
    <row r="22" spans="1:6">
      <c r="A22" s="145" t="s">
        <v>26</v>
      </c>
      <c r="B22" s="145" t="s">
        <v>27</v>
      </c>
      <c r="C22" s="147">
        <v>41465</v>
      </c>
      <c r="D22" s="146"/>
      <c r="E22" s="146">
        <v>131556</v>
      </c>
      <c r="F22" s="148" t="s">
        <v>3824</v>
      </c>
    </row>
    <row r="23" spans="1:6">
      <c r="A23" s="145" t="s">
        <v>28</v>
      </c>
      <c r="B23" s="145" t="s">
        <v>29</v>
      </c>
      <c r="C23" s="147">
        <v>-26971</v>
      </c>
      <c r="D23" s="146"/>
      <c r="E23" s="146">
        <v>-107988</v>
      </c>
      <c r="F23" s="148"/>
    </row>
    <row r="24" spans="1:6">
      <c r="A24" s="145" t="s">
        <v>26</v>
      </c>
      <c r="B24" s="145" t="s">
        <v>27</v>
      </c>
      <c r="C24" s="147">
        <v>60000</v>
      </c>
      <c r="D24" s="146"/>
      <c r="E24" s="146">
        <v>60000</v>
      </c>
      <c r="F24" s="148" t="s">
        <v>3825</v>
      </c>
    </row>
    <row r="25" spans="1:6">
      <c r="A25" s="145" t="s">
        <v>28</v>
      </c>
      <c r="B25" s="145" t="s">
        <v>29</v>
      </c>
      <c r="C25" s="147">
        <v>-60000</v>
      </c>
      <c r="D25" s="146"/>
      <c r="E25" s="146">
        <v>-45835</v>
      </c>
      <c r="F25" s="148"/>
    </row>
    <row r="26" spans="1:6">
      <c r="A26" s="145" t="s">
        <v>26</v>
      </c>
      <c r="B26" s="145" t="s">
        <v>27</v>
      </c>
      <c r="C26" s="147">
        <v>6031</v>
      </c>
      <c r="D26" s="146"/>
      <c r="E26" s="146">
        <v>190149</v>
      </c>
      <c r="F26" s="148" t="s">
        <v>3826</v>
      </c>
    </row>
    <row r="27" spans="1:6">
      <c r="A27" s="145" t="s">
        <v>28</v>
      </c>
      <c r="B27" s="145" t="s">
        <v>29</v>
      </c>
      <c r="C27" s="147">
        <v>-83339</v>
      </c>
      <c r="D27" s="146"/>
      <c r="E27" s="146">
        <v>-222702</v>
      </c>
      <c r="F27" s="148"/>
    </row>
    <row r="28" spans="1:6">
      <c r="A28" s="145" t="s">
        <v>26</v>
      </c>
      <c r="B28" s="145" t="s">
        <v>27</v>
      </c>
      <c r="C28" s="147">
        <v>664450</v>
      </c>
      <c r="D28" s="146"/>
      <c r="E28" s="146">
        <v>881340</v>
      </c>
      <c r="F28" s="148" t="s">
        <v>3827</v>
      </c>
    </row>
    <row r="29" spans="1:6">
      <c r="A29" s="145" t="s">
        <v>28</v>
      </c>
      <c r="B29" s="145" t="s">
        <v>29</v>
      </c>
      <c r="C29" s="147">
        <v>-624950</v>
      </c>
      <c r="D29" s="146"/>
      <c r="E29" s="146">
        <v>-782630</v>
      </c>
      <c r="F29" s="148"/>
    </row>
    <row r="30" spans="1:6">
      <c r="A30" s="145" t="s">
        <v>26</v>
      </c>
      <c r="B30" s="145" t="s">
        <v>27</v>
      </c>
      <c r="C30" s="147">
        <v>658362</v>
      </c>
      <c r="D30" s="146"/>
      <c r="E30" s="146">
        <v>584184</v>
      </c>
      <c r="F30" s="148" t="s">
        <v>3828</v>
      </c>
    </row>
    <row r="31" spans="1:6">
      <c r="A31" s="145" t="s">
        <v>28</v>
      </c>
      <c r="B31" s="145" t="s">
        <v>29</v>
      </c>
      <c r="C31" s="147">
        <v>-439891</v>
      </c>
      <c r="D31" s="146"/>
      <c r="E31" s="146">
        <v>-459419</v>
      </c>
      <c r="F31" s="148"/>
    </row>
    <row r="32" spans="1:6">
      <c r="A32" s="145" t="s">
        <v>26</v>
      </c>
      <c r="B32" s="145" t="s">
        <v>27</v>
      </c>
      <c r="C32" s="147">
        <v>1257064</v>
      </c>
      <c r="D32" s="146"/>
      <c r="E32" s="146">
        <v>1654025</v>
      </c>
      <c r="F32" s="148" t="s">
        <v>3829</v>
      </c>
    </row>
    <row r="33" spans="1:6">
      <c r="A33" s="145" t="s">
        <v>28</v>
      </c>
      <c r="B33" s="145" t="s">
        <v>29</v>
      </c>
      <c r="C33" s="147">
        <v>-1383450</v>
      </c>
      <c r="D33" s="146"/>
      <c r="E33" s="146">
        <v>-1326807</v>
      </c>
      <c r="F33" s="148"/>
    </row>
    <row r="34" spans="1:6">
      <c r="A34" s="145" t="s">
        <v>26</v>
      </c>
      <c r="B34" s="145" t="s">
        <v>27</v>
      </c>
      <c r="C34" s="147">
        <v>0</v>
      </c>
      <c r="D34" s="146"/>
      <c r="E34" s="146">
        <v>0</v>
      </c>
      <c r="F34" s="148" t="s">
        <v>3830</v>
      </c>
    </row>
    <row r="35" spans="1:6">
      <c r="A35" s="145" t="s">
        <v>28</v>
      </c>
      <c r="B35" s="145" t="s">
        <v>29</v>
      </c>
      <c r="C35" s="147">
        <v>0</v>
      </c>
      <c r="D35" s="146"/>
      <c r="E35" s="146">
        <v>-106607</v>
      </c>
      <c r="F35" s="148"/>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Radni listovi</vt:lpstr>
      </vt:variant>
      <vt:variant>
        <vt:i4>8</vt:i4>
      </vt:variant>
    </vt:vector>
  </HeadingPairs>
  <TitlesOfParts>
    <vt:vector size="8" baseType="lpstr">
      <vt:lpstr>SAŽETAK</vt:lpstr>
      <vt:lpstr>KONSOLIDACIJA  EKONOSMKA KLASIF</vt:lpstr>
      <vt:lpstr>KONSOLIDACIJA PO IZVORIMA</vt:lpstr>
      <vt:lpstr>UNOS RASHODA P4</vt:lpstr>
      <vt:lpstr>RASHODI PO FUNKCIJSKOJ KLASIF.</vt:lpstr>
      <vt:lpstr>RAČUN FINANCIRANJA PO EKON. KL.</vt:lpstr>
      <vt:lpstr>RAČUN FINANCIRANJA PO IF</vt:lpstr>
      <vt:lpstr>odnos-donos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Korisnik</dc:creator>
  <cp:lastModifiedBy>korisnik</cp:lastModifiedBy>
  <cp:lastPrinted>2026-02-03T10:11:32Z</cp:lastPrinted>
  <dcterms:created xsi:type="dcterms:W3CDTF">2025-12-05T09:51:10Z</dcterms:created>
  <dcterms:modified xsi:type="dcterms:W3CDTF">2026-02-03T10:48:40Z</dcterms:modified>
</cp:coreProperties>
</file>