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WEB\"/>
    </mc:Choice>
  </mc:AlternateContent>
  <xr:revisionPtr revIDLastSave="0" documentId="13_ncr:1_{5E06EB3D-B4BA-48AA-9498-4F8699085F4A}" xr6:coauthVersionLast="47" xr6:coauthVersionMax="47" xr10:uidLastSave="{00000000-0000-0000-0000-000000000000}"/>
  <bookViews>
    <workbookView xWindow="-120" yWindow="-120" windowWidth="38640" windowHeight="21120" xr2:uid="{CDDAAC2B-B7BA-432C-A145-6C4301821644}"/>
  </bookViews>
  <sheets>
    <sheet name="OPĆI DIO" sheetId="1" r:id="rId1"/>
    <sheet name="A.1 PRIHODI I RASHODI PO EK" sheetId="12" r:id="rId2"/>
    <sheet name="A.2. PRIHODI I RASHODI PO IF" sheetId="3" state="hidden" r:id="rId3"/>
    <sheet name="A.2 PRIHODI I RASHODI PO IF" sheetId="14" r:id="rId4"/>
    <sheet name="UNOS RASHODA p4" sheetId="4" r:id="rId5"/>
    <sheet name="A.4. RASHODI FUNK" sheetId="5" r:id="rId6"/>
    <sheet name="B.1 RAČUN FINANCIRANJA" sheetId="6" r:id="rId7"/>
    <sheet name="ODNOS-DONOS" sheetId="13" r:id="rId8"/>
    <sheet name="AKT" sheetId="8" r:id="rId9"/>
    <sheet name="PRIHODI" sheetId="9" r:id="rId10"/>
    <sheet name="P4" sheetId="10" r:id="rId11"/>
    <sheet name="KORISNICI DP" sheetId="11" r:id="rId12"/>
  </sheets>
  <externalReferences>
    <externalReference r:id="rId13"/>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52" i="4" l="1"/>
  <c r="T52" i="4"/>
  <c r="U52" i="4"/>
  <c r="V52" i="4"/>
  <c r="S53" i="4"/>
  <c r="T53" i="4"/>
  <c r="U53" i="4"/>
  <c r="V53" i="4"/>
  <c r="S54" i="4"/>
  <c r="T54" i="4"/>
  <c r="U54" i="4"/>
  <c r="V54" i="4"/>
  <c r="S55" i="4"/>
  <c r="T55" i="4"/>
  <c r="U55" i="4"/>
  <c r="V55" i="4"/>
  <c r="E5" i="4" l="1"/>
  <c r="E3" i="4"/>
  <c r="D16" i="1"/>
  <c r="EV10" i="12"/>
  <c r="EV11" i="12"/>
  <c r="EV17" i="12"/>
  <c r="O72" i="3"/>
  <c r="O71" i="3" s="1"/>
  <c r="N72" i="3"/>
  <c r="F72" i="3" s="1"/>
  <c r="M72" i="3"/>
  <c r="E72" i="3" s="1"/>
  <c r="N71" i="3"/>
  <c r="E57" i="3"/>
  <c r="E54" i="3"/>
  <c r="M71" i="3"/>
  <c r="M55" i="3"/>
  <c r="E55" i="3" s="1"/>
  <c r="F54" i="3"/>
  <c r="G54" i="3"/>
  <c r="F55" i="3"/>
  <c r="G55" i="3"/>
  <c r="E56" i="3"/>
  <c r="F56" i="3"/>
  <c r="G56" i="3"/>
  <c r="F57" i="3"/>
  <c r="G57" i="3"/>
  <c r="E58" i="3"/>
  <c r="F58" i="3"/>
  <c r="G58" i="3"/>
  <c r="E59" i="3"/>
  <c r="F59" i="3"/>
  <c r="G59" i="3"/>
  <c r="E60" i="3"/>
  <c r="F60" i="3"/>
  <c r="G60" i="3"/>
  <c r="E61" i="3"/>
  <c r="F61" i="3"/>
  <c r="G61" i="3"/>
  <c r="E64" i="3"/>
  <c r="F64" i="3"/>
  <c r="G64" i="3"/>
  <c r="E65" i="3"/>
  <c r="F65" i="3"/>
  <c r="G65" i="3"/>
  <c r="E66" i="3"/>
  <c r="F66" i="3"/>
  <c r="G66" i="3"/>
  <c r="E67" i="3"/>
  <c r="F67" i="3"/>
  <c r="G67" i="3"/>
  <c r="E68" i="3"/>
  <c r="F68" i="3"/>
  <c r="G68" i="3"/>
  <c r="E69" i="3"/>
  <c r="F69" i="3"/>
  <c r="G69" i="3"/>
  <c r="E70" i="3"/>
  <c r="F70" i="3"/>
  <c r="G70" i="3"/>
  <c r="E73" i="3"/>
  <c r="F73" i="3"/>
  <c r="G73" i="3"/>
  <c r="E74" i="3"/>
  <c r="F74" i="3"/>
  <c r="G74" i="3"/>
  <c r="E75" i="3"/>
  <c r="F75" i="3"/>
  <c r="G75" i="3"/>
  <c r="E76" i="3"/>
  <c r="F76" i="3"/>
  <c r="G76" i="3"/>
  <c r="E77" i="3"/>
  <c r="F77" i="3"/>
  <c r="G77" i="3"/>
  <c r="E79" i="3"/>
  <c r="F79" i="3"/>
  <c r="G79" i="3"/>
  <c r="E80" i="3"/>
  <c r="F80" i="3"/>
  <c r="G80" i="3"/>
  <c r="E81" i="3"/>
  <c r="F81" i="3"/>
  <c r="G81" i="3"/>
  <c r="E82" i="3"/>
  <c r="F82" i="3"/>
  <c r="G82" i="3"/>
  <c r="E83" i="3"/>
  <c r="F83" i="3"/>
  <c r="G83" i="3"/>
  <c r="E84" i="3"/>
  <c r="F84" i="3"/>
  <c r="G84" i="3"/>
  <c r="E85" i="3"/>
  <c r="F85" i="3"/>
  <c r="G85" i="3"/>
  <c r="E86" i="3"/>
  <c r="F86" i="3"/>
  <c r="G86" i="3"/>
  <c r="E87" i="3"/>
  <c r="F87" i="3"/>
  <c r="G87" i="3"/>
  <c r="E88" i="3"/>
  <c r="F88" i="3"/>
  <c r="G88" i="3"/>
  <c r="E89" i="3"/>
  <c r="F89" i="3"/>
  <c r="G89" i="3"/>
  <c r="O6" i="3"/>
  <c r="G6" i="3" s="1"/>
  <c r="O8" i="3"/>
  <c r="G8" i="3" s="1"/>
  <c r="N6" i="3"/>
  <c r="F6" i="3" s="1"/>
  <c r="N8" i="3"/>
  <c r="F8" i="3" s="1"/>
  <c r="M6" i="3"/>
  <c r="E6" i="3" s="1"/>
  <c r="M8" i="3"/>
  <c r="E8" i="3"/>
  <c r="E7" i="3"/>
  <c r="F7" i="3"/>
  <c r="G7" i="3"/>
  <c r="E9" i="3"/>
  <c r="F9" i="3"/>
  <c r="G9" i="3"/>
  <c r="E10" i="3"/>
  <c r="F10" i="3"/>
  <c r="G10" i="3"/>
  <c r="E11" i="3"/>
  <c r="F11" i="3"/>
  <c r="G11" i="3"/>
  <c r="E12" i="3"/>
  <c r="F12" i="3"/>
  <c r="G12" i="3"/>
  <c r="E13" i="3"/>
  <c r="F13" i="3"/>
  <c r="G13" i="3"/>
  <c r="E14" i="3"/>
  <c r="F14" i="3"/>
  <c r="G14" i="3"/>
  <c r="E15" i="3"/>
  <c r="F15" i="3"/>
  <c r="G15" i="3"/>
  <c r="E17" i="3"/>
  <c r="F17" i="3"/>
  <c r="G17" i="3"/>
  <c r="E18" i="3"/>
  <c r="F18" i="3"/>
  <c r="G18" i="3"/>
  <c r="E19" i="3"/>
  <c r="F19" i="3"/>
  <c r="G19" i="3"/>
  <c r="E20" i="3"/>
  <c r="F20" i="3"/>
  <c r="G20" i="3"/>
  <c r="E21" i="3"/>
  <c r="F21" i="3"/>
  <c r="G21" i="3"/>
  <c r="E22" i="3"/>
  <c r="F22" i="3"/>
  <c r="G22" i="3"/>
  <c r="E23" i="3"/>
  <c r="F23" i="3"/>
  <c r="G23" i="3"/>
  <c r="E25" i="3"/>
  <c r="F25" i="3"/>
  <c r="G25" i="3"/>
  <c r="E26" i="3"/>
  <c r="F26" i="3"/>
  <c r="G26" i="3"/>
  <c r="E27" i="3"/>
  <c r="F27" i="3"/>
  <c r="G27" i="3"/>
  <c r="E28" i="3"/>
  <c r="F28" i="3"/>
  <c r="G28" i="3"/>
  <c r="E29" i="3"/>
  <c r="F29" i="3"/>
  <c r="G29" i="3"/>
  <c r="E30" i="3"/>
  <c r="F30" i="3"/>
  <c r="G30" i="3"/>
  <c r="E32" i="3"/>
  <c r="F32" i="3"/>
  <c r="G32" i="3"/>
  <c r="E33" i="3"/>
  <c r="F33" i="3"/>
  <c r="G33" i="3"/>
  <c r="E34" i="3"/>
  <c r="F34" i="3"/>
  <c r="G34" i="3"/>
  <c r="E35" i="3"/>
  <c r="F35" i="3"/>
  <c r="G35" i="3"/>
  <c r="E36" i="3"/>
  <c r="F36" i="3"/>
  <c r="G36" i="3"/>
  <c r="E37" i="3"/>
  <c r="F37" i="3"/>
  <c r="G37" i="3"/>
  <c r="E38" i="3"/>
  <c r="F38" i="3"/>
  <c r="G38" i="3"/>
  <c r="E39" i="3"/>
  <c r="F39" i="3"/>
  <c r="G39" i="3"/>
  <c r="E40" i="3"/>
  <c r="F40" i="3"/>
  <c r="G40" i="3"/>
  <c r="E42" i="3"/>
  <c r="F42" i="3"/>
  <c r="G42" i="3"/>
  <c r="E44" i="3"/>
  <c r="F44" i="3"/>
  <c r="G44" i="3"/>
  <c r="E46" i="3"/>
  <c r="F46" i="3"/>
  <c r="G46" i="3"/>
  <c r="D11" i="3"/>
  <c r="C11" i="3"/>
  <c r="G72" i="3" l="1"/>
  <c r="E6" i="5"/>
  <c r="BL35" i="12" l="1"/>
  <c r="BK35" i="12"/>
  <c r="BL27" i="12"/>
  <c r="BK27" i="12"/>
  <c r="BL26" i="12"/>
  <c r="BK26" i="12"/>
  <c r="BL19" i="12"/>
  <c r="BK19" i="12"/>
  <c r="BK10" i="12" s="1"/>
  <c r="BL11" i="12"/>
  <c r="BK11" i="12"/>
  <c r="BL10" i="12" l="1"/>
  <c r="C9" i="3"/>
  <c r="C7" i="3" s="1"/>
  <c r="D9" i="3"/>
  <c r="C10" i="3"/>
  <c r="D10" i="3"/>
  <c r="C13" i="3"/>
  <c r="D13" i="3"/>
  <c r="C14" i="3"/>
  <c r="D14" i="3"/>
  <c r="C17" i="3"/>
  <c r="D17" i="3"/>
  <c r="C18" i="3"/>
  <c r="D18" i="3"/>
  <c r="C19" i="3"/>
  <c r="D19" i="3"/>
  <c r="C20" i="3"/>
  <c r="D20" i="3"/>
  <c r="C21" i="3"/>
  <c r="D21" i="3"/>
  <c r="C22" i="3"/>
  <c r="D22" i="3"/>
  <c r="C23" i="3"/>
  <c r="D23" i="3"/>
  <c r="C25" i="3"/>
  <c r="D25" i="3"/>
  <c r="C26" i="3"/>
  <c r="D26" i="3"/>
  <c r="C27" i="3"/>
  <c r="D27" i="3"/>
  <c r="C28" i="3"/>
  <c r="D28" i="3"/>
  <c r="C29" i="3"/>
  <c r="D29" i="3"/>
  <c r="C30" i="3"/>
  <c r="D30" i="3"/>
  <c r="C32" i="3"/>
  <c r="D32" i="3"/>
  <c r="C33" i="3"/>
  <c r="D33" i="3"/>
  <c r="C34" i="3"/>
  <c r="D34" i="3"/>
  <c r="C35" i="3"/>
  <c r="D35" i="3"/>
  <c r="C36" i="3"/>
  <c r="D36" i="3"/>
  <c r="C37" i="3"/>
  <c r="D37" i="3"/>
  <c r="C38" i="3"/>
  <c r="D38" i="3"/>
  <c r="C39" i="3"/>
  <c r="D39" i="3"/>
  <c r="C40" i="3"/>
  <c r="D40" i="3"/>
  <c r="C42" i="3"/>
  <c r="C41" i="3" s="1"/>
  <c r="D42" i="3"/>
  <c r="D41" i="3" s="1"/>
  <c r="C44" i="3"/>
  <c r="C43" i="3" s="1"/>
  <c r="D44" i="3"/>
  <c r="D43" i="3" s="1"/>
  <c r="C46" i="3"/>
  <c r="C45" i="3" s="1"/>
  <c r="D46" i="3"/>
  <c r="D45" i="3" s="1"/>
  <c r="C55" i="3"/>
  <c r="D55" i="3"/>
  <c r="C56" i="3"/>
  <c r="D56" i="3"/>
  <c r="C58" i="3"/>
  <c r="C57" i="3" s="1"/>
  <c r="D58" i="3"/>
  <c r="D57" i="3" s="1"/>
  <c r="C60" i="3"/>
  <c r="D60" i="3"/>
  <c r="C61" i="3"/>
  <c r="D61" i="3"/>
  <c r="C64" i="3"/>
  <c r="D64" i="3"/>
  <c r="C65" i="3"/>
  <c r="D65" i="3"/>
  <c r="C66" i="3"/>
  <c r="D66" i="3"/>
  <c r="C67" i="3"/>
  <c r="D67" i="3"/>
  <c r="C68" i="3"/>
  <c r="D68" i="3"/>
  <c r="C69" i="3"/>
  <c r="D69" i="3"/>
  <c r="C70" i="3"/>
  <c r="D70" i="3"/>
  <c r="C72" i="3"/>
  <c r="D72" i="3"/>
  <c r="C73" i="3"/>
  <c r="D73" i="3"/>
  <c r="C74" i="3"/>
  <c r="D74" i="3"/>
  <c r="C75" i="3"/>
  <c r="D75" i="3"/>
  <c r="C76" i="3"/>
  <c r="D76" i="3"/>
  <c r="C79" i="3"/>
  <c r="D79" i="3"/>
  <c r="C80" i="3"/>
  <c r="D80" i="3"/>
  <c r="C81" i="3"/>
  <c r="D81" i="3"/>
  <c r="C90" i="3"/>
  <c r="C91" i="3"/>
  <c r="D91" i="3"/>
  <c r="C92" i="3"/>
  <c r="D92" i="3"/>
  <c r="D90" i="3" s="1"/>
  <c r="C94" i="3"/>
  <c r="C93" i="3" s="1"/>
  <c r="D94" i="3"/>
  <c r="D93" i="3" s="1"/>
  <c r="C96" i="3"/>
  <c r="D96" i="3"/>
  <c r="C97" i="3"/>
  <c r="C95" i="3" s="1"/>
  <c r="D97" i="3"/>
  <c r="D95" i="3" s="1"/>
  <c r="F18" i="12"/>
  <c r="G18" i="12"/>
  <c r="H18" i="12"/>
  <c r="F17" i="12"/>
  <c r="G17" i="12"/>
  <c r="H17" i="12"/>
  <c r="F16" i="12"/>
  <c r="G16" i="12"/>
  <c r="H16" i="12"/>
  <c r="F15" i="12"/>
  <c r="G15" i="12"/>
  <c r="H15" i="12"/>
  <c r="F14" i="12"/>
  <c r="G14" i="12"/>
  <c r="H14" i="12"/>
  <c r="F13" i="12"/>
  <c r="G13" i="12"/>
  <c r="H13" i="12"/>
  <c r="E14" i="12"/>
  <c r="E15" i="12"/>
  <c r="E16" i="12"/>
  <c r="E17" i="12"/>
  <c r="E18" i="12"/>
  <c r="E13" i="12"/>
  <c r="P11" i="12"/>
  <c r="P10" i="12" s="1"/>
  <c r="D71" i="3" l="1"/>
  <c r="C71" i="3"/>
  <c r="C59" i="3"/>
  <c r="D59" i="3"/>
  <c r="D78" i="3"/>
  <c r="D63" i="3"/>
  <c r="C63" i="3"/>
  <c r="D54" i="3"/>
  <c r="C78" i="3"/>
  <c r="C54" i="3"/>
  <c r="D12" i="3"/>
  <c r="C12" i="3"/>
  <c r="D31" i="3"/>
  <c r="D24" i="3"/>
  <c r="D7" i="3"/>
  <c r="C31" i="3"/>
  <c r="C24" i="3"/>
  <c r="D16" i="3"/>
  <c r="C16" i="3"/>
  <c r="D62" i="3"/>
  <c r="D53" i="3" s="1"/>
  <c r="C62" i="3" l="1"/>
  <c r="C53" i="3" s="1"/>
  <c r="C15" i="3"/>
  <c r="C6" i="3" s="1"/>
  <c r="C1" i="3" s="1"/>
  <c r="D15" i="3"/>
  <c r="D6" i="3" s="1"/>
  <c r="D1" i="3" s="1"/>
  <c r="DR35" i="12"/>
  <c r="DQ35" i="12"/>
  <c r="DR27" i="12"/>
  <c r="DR26" i="12" s="1"/>
  <c r="DQ27" i="12"/>
  <c r="DQ26" i="12"/>
  <c r="DR19" i="12"/>
  <c r="DQ19" i="12"/>
  <c r="DR11" i="12"/>
  <c r="DQ11" i="12"/>
  <c r="DQ10" i="12" s="1"/>
  <c r="DR10" i="12"/>
  <c r="CW90" i="3" l="1"/>
  <c r="CX90" i="3"/>
  <c r="CY90" i="3"/>
  <c r="C29" i="1" l="1"/>
  <c r="E29" i="1" l="1"/>
  <c r="F29" i="1"/>
  <c r="G29" i="1"/>
  <c r="E28" i="1"/>
  <c r="F28" i="1"/>
  <c r="G28" i="1"/>
  <c r="C28" i="1"/>
  <c r="D26" i="1"/>
  <c r="E26" i="1"/>
  <c r="F26" i="1"/>
  <c r="G26" i="1"/>
  <c r="C26" i="1"/>
  <c r="D25" i="1"/>
  <c r="E25" i="1"/>
  <c r="F25" i="1"/>
  <c r="G25" i="1"/>
  <c r="C25" i="1"/>
  <c r="AY7" i="3" l="1"/>
  <c r="AY10" i="3"/>
  <c r="AY12" i="3"/>
  <c r="AB71" i="3" l="1"/>
  <c r="AC71" i="3"/>
  <c r="AD71" i="3"/>
  <c r="AE71" i="3"/>
  <c r="AB78" i="3"/>
  <c r="AE78" i="3"/>
  <c r="AC78" i="3"/>
  <c r="AD78" i="3"/>
  <c r="AB90" i="3"/>
  <c r="AC90" i="3"/>
  <c r="AD90" i="3"/>
  <c r="AE90" i="3"/>
  <c r="AB93" i="3"/>
  <c r="AC93" i="3"/>
  <c r="AD93" i="3"/>
  <c r="AE93" i="3"/>
  <c r="AB95" i="3"/>
  <c r="AC95" i="3"/>
  <c r="AD95" i="3"/>
  <c r="AE95" i="3"/>
  <c r="AB31" i="3"/>
  <c r="AC31" i="3"/>
  <c r="AD31" i="3"/>
  <c r="AE31" i="3"/>
  <c r="AB41" i="3"/>
  <c r="AC41" i="3"/>
  <c r="AD41" i="3"/>
  <c r="AE41" i="3"/>
  <c r="AB43" i="3"/>
  <c r="AC43" i="3"/>
  <c r="AD43" i="3"/>
  <c r="AE43" i="3"/>
  <c r="AB45" i="3"/>
  <c r="AC45" i="3"/>
  <c r="AD45" i="3"/>
  <c r="AE45" i="3"/>
  <c r="AA7" i="3"/>
  <c r="AA10" i="3"/>
  <c r="AA12" i="3"/>
  <c r="AA16" i="3"/>
  <c r="AA24" i="3"/>
  <c r="AA31" i="3"/>
  <c r="AA41" i="3"/>
  <c r="AA43" i="3"/>
  <c r="AA45" i="3"/>
  <c r="AA54" i="3"/>
  <c r="AA57" i="3"/>
  <c r="AA59" i="3"/>
  <c r="AA63" i="3"/>
  <c r="AA71" i="3"/>
  <c r="AA78" i="3"/>
  <c r="AA90" i="3"/>
  <c r="AA93" i="3"/>
  <c r="AA95" i="3"/>
  <c r="AA62" i="3" l="1"/>
  <c r="AA53" i="3" s="1"/>
  <c r="AA15" i="3"/>
  <c r="AA6" i="3" s="1"/>
  <c r="EM95" i="3" l="1"/>
  <c r="EL95" i="3"/>
  <c r="EK95" i="3"/>
  <c r="EJ95" i="3"/>
  <c r="EI95" i="3"/>
  <c r="EM93" i="3"/>
  <c r="EL93" i="3"/>
  <c r="EK93" i="3"/>
  <c r="EJ93" i="3"/>
  <c r="EI93" i="3"/>
  <c r="EJ90" i="3"/>
  <c r="EM78" i="3"/>
  <c r="EL78" i="3"/>
  <c r="EK78" i="3"/>
  <c r="EJ78" i="3"/>
  <c r="EI78" i="3"/>
  <c r="EM71" i="3"/>
  <c r="EL71" i="3"/>
  <c r="EK71" i="3"/>
  <c r="EM45" i="3"/>
  <c r="EL45" i="3"/>
  <c r="EK45" i="3"/>
  <c r="EJ45" i="3"/>
  <c r="EI45" i="3"/>
  <c r="EM43" i="3"/>
  <c r="EL43" i="3"/>
  <c r="EK43" i="3"/>
  <c r="EJ43" i="3"/>
  <c r="EI43" i="3"/>
  <c r="EM41" i="3"/>
  <c r="EL41" i="3"/>
  <c r="EK41" i="3"/>
  <c r="EJ41" i="3"/>
  <c r="EM31" i="3"/>
  <c r="EL31" i="3"/>
  <c r="EK31" i="3"/>
  <c r="EJ31" i="3"/>
  <c r="EI31" i="3"/>
  <c r="EM24" i="3"/>
  <c r="EL24" i="3"/>
  <c r="EK24" i="3"/>
  <c r="EM16" i="3"/>
  <c r="EL16" i="3"/>
  <c r="EK16" i="3"/>
  <c r="EJ16" i="3"/>
  <c r="EI16" i="3"/>
  <c r="EE95" i="3"/>
  <c r="ED95" i="3"/>
  <c r="EC95" i="3"/>
  <c r="EB95" i="3"/>
  <c r="EA95" i="3"/>
  <c r="EE93" i="3"/>
  <c r="ED93" i="3"/>
  <c r="EC93" i="3"/>
  <c r="EB93" i="3"/>
  <c r="EA93" i="3"/>
  <c r="EE78" i="3"/>
  <c r="ED78" i="3"/>
  <c r="EC78" i="3"/>
  <c r="EB78" i="3"/>
  <c r="EA78" i="3"/>
  <c r="EE71" i="3"/>
  <c r="ED71" i="3"/>
  <c r="EC71" i="3"/>
  <c r="EB71" i="3"/>
  <c r="EA71" i="3"/>
  <c r="EE45" i="3"/>
  <c r="ED45" i="3"/>
  <c r="EC45" i="3"/>
  <c r="EB45" i="3"/>
  <c r="EA45" i="3"/>
  <c r="EE43" i="3"/>
  <c r="ED43" i="3"/>
  <c r="EC43" i="3"/>
  <c r="EB43" i="3"/>
  <c r="EA43" i="3"/>
  <c r="EE31" i="3"/>
  <c r="ED31" i="3"/>
  <c r="EC31" i="3"/>
  <c r="EB31" i="3"/>
  <c r="EA31" i="3"/>
  <c r="EE24" i="3"/>
  <c r="ED24" i="3"/>
  <c r="EC24" i="3"/>
  <c r="EB24" i="3"/>
  <c r="EA24" i="3"/>
  <c r="DW95" i="3"/>
  <c r="DV95" i="3"/>
  <c r="DU95" i="3"/>
  <c r="DT95" i="3"/>
  <c r="DS95" i="3"/>
  <c r="DW93" i="3"/>
  <c r="DV93" i="3"/>
  <c r="DU93" i="3"/>
  <c r="DT93" i="3"/>
  <c r="DS93" i="3"/>
  <c r="DW78" i="3"/>
  <c r="DV78" i="3"/>
  <c r="DU78" i="3"/>
  <c r="DT78" i="3"/>
  <c r="DS78" i="3"/>
  <c r="DW45" i="3"/>
  <c r="DV45" i="3"/>
  <c r="DU45" i="3"/>
  <c r="DT45" i="3"/>
  <c r="DS45" i="3"/>
  <c r="DW43" i="3"/>
  <c r="DV43" i="3"/>
  <c r="DU43" i="3"/>
  <c r="DT43" i="3"/>
  <c r="DS43" i="3"/>
  <c r="DW31" i="3"/>
  <c r="DV31" i="3"/>
  <c r="DU31" i="3"/>
  <c r="DT31" i="3"/>
  <c r="DS31" i="3"/>
  <c r="DO95" i="3"/>
  <c r="DN95" i="3"/>
  <c r="DM95" i="3"/>
  <c r="DL95" i="3"/>
  <c r="DK95" i="3"/>
  <c r="DO93" i="3"/>
  <c r="DN93" i="3"/>
  <c r="DM93" i="3"/>
  <c r="DL93" i="3"/>
  <c r="DK93" i="3"/>
  <c r="DO78" i="3"/>
  <c r="DN78" i="3"/>
  <c r="DM78" i="3"/>
  <c r="DL78" i="3"/>
  <c r="DK78" i="3"/>
  <c r="DO45" i="3"/>
  <c r="DN45" i="3"/>
  <c r="DM45" i="3"/>
  <c r="DL45" i="3"/>
  <c r="DK45" i="3"/>
  <c r="DO31" i="3"/>
  <c r="DN31" i="3"/>
  <c r="DM31" i="3"/>
  <c r="DL31" i="3"/>
  <c r="DK31" i="3"/>
  <c r="DG95" i="3"/>
  <c r="DF95" i="3"/>
  <c r="DE95" i="3"/>
  <c r="DD95" i="3"/>
  <c r="DC95" i="3"/>
  <c r="DG93" i="3"/>
  <c r="DF93" i="3"/>
  <c r="DE93" i="3"/>
  <c r="DD93" i="3"/>
  <c r="DC93" i="3"/>
  <c r="DG78" i="3"/>
  <c r="DF78" i="3"/>
  <c r="DE78" i="3"/>
  <c r="DD78" i="3"/>
  <c r="DC78" i="3"/>
  <c r="DG71" i="3"/>
  <c r="DF71" i="3"/>
  <c r="DE71" i="3"/>
  <c r="DD71" i="3"/>
  <c r="DE63" i="3"/>
  <c r="DG63" i="3"/>
  <c r="DF63" i="3"/>
  <c r="DD63" i="3"/>
  <c r="DC63" i="3"/>
  <c r="DG45" i="3"/>
  <c r="DF45" i="3"/>
  <c r="DE45" i="3"/>
  <c r="DD45" i="3"/>
  <c r="DC45" i="3"/>
  <c r="DG43" i="3"/>
  <c r="DF43" i="3"/>
  <c r="DE43" i="3"/>
  <c r="DD43" i="3"/>
  <c r="DC43" i="3"/>
  <c r="DG31" i="3"/>
  <c r="DF31" i="3"/>
  <c r="DE31" i="3"/>
  <c r="DD31" i="3"/>
  <c r="DC31" i="3"/>
  <c r="DG24" i="3"/>
  <c r="DF24" i="3"/>
  <c r="DE24" i="3"/>
  <c r="DD24" i="3"/>
  <c r="DC24" i="3"/>
  <c r="CY95" i="3"/>
  <c r="CX95" i="3"/>
  <c r="CW95" i="3"/>
  <c r="CV95" i="3"/>
  <c r="CU95" i="3"/>
  <c r="CY93" i="3"/>
  <c r="CX93" i="3"/>
  <c r="CW93" i="3"/>
  <c r="CV93" i="3"/>
  <c r="CU93" i="3"/>
  <c r="CV90" i="3"/>
  <c r="CU90" i="3"/>
  <c r="CV78" i="3"/>
  <c r="CU78" i="3"/>
  <c r="CY71" i="3"/>
  <c r="CX71" i="3"/>
  <c r="CW71" i="3"/>
  <c r="CV71" i="3"/>
  <c r="CU71" i="3"/>
  <c r="CW63" i="3"/>
  <c r="CY63" i="3"/>
  <c r="CX63" i="3"/>
  <c r="CV63" i="3"/>
  <c r="CU63" i="3"/>
  <c r="CV59" i="3"/>
  <c r="CU59" i="3"/>
  <c r="CV57" i="3"/>
  <c r="CU57" i="3"/>
  <c r="CV54" i="3"/>
  <c r="CU54" i="3"/>
  <c r="CY45" i="3"/>
  <c r="CX45" i="3"/>
  <c r="CW45" i="3"/>
  <c r="CV45" i="3"/>
  <c r="CU45" i="3"/>
  <c r="CY43" i="3"/>
  <c r="CX43" i="3"/>
  <c r="CW43" i="3"/>
  <c r="CV43" i="3"/>
  <c r="CU43" i="3"/>
  <c r="CY41" i="3"/>
  <c r="CX41" i="3"/>
  <c r="CW41" i="3"/>
  <c r="CV41" i="3"/>
  <c r="CU41" i="3"/>
  <c r="CY31" i="3"/>
  <c r="CX31" i="3"/>
  <c r="CW31" i="3"/>
  <c r="CV31" i="3"/>
  <c r="CU31" i="3"/>
  <c r="CY24" i="3"/>
  <c r="CX24" i="3"/>
  <c r="CW24" i="3"/>
  <c r="CV24" i="3"/>
  <c r="CU24" i="3"/>
  <c r="CY16" i="3"/>
  <c r="CX16" i="3"/>
  <c r="CW16" i="3"/>
  <c r="CV16" i="3"/>
  <c r="CU16" i="3"/>
  <c r="CV12" i="3"/>
  <c r="CU12" i="3"/>
  <c r="CV10" i="3"/>
  <c r="CU10" i="3"/>
  <c r="CV7" i="3"/>
  <c r="CU7" i="3"/>
  <c r="CQ95" i="3"/>
  <c r="CP95" i="3"/>
  <c r="CO95" i="3"/>
  <c r="CN95" i="3"/>
  <c r="CM95" i="3"/>
  <c r="CQ93" i="3"/>
  <c r="CP93" i="3"/>
  <c r="CO93" i="3"/>
  <c r="CN93" i="3"/>
  <c r="CM93" i="3"/>
  <c r="CN90" i="3"/>
  <c r="CM90" i="3"/>
  <c r="CN78" i="3"/>
  <c r="CM78" i="3"/>
  <c r="CQ71" i="3"/>
  <c r="CP71" i="3"/>
  <c r="CO71" i="3"/>
  <c r="CN71" i="3"/>
  <c r="CM71" i="3"/>
  <c r="CQ45" i="3"/>
  <c r="CP45" i="3"/>
  <c r="CO45" i="3"/>
  <c r="CN45" i="3"/>
  <c r="CM45" i="3"/>
  <c r="CQ43" i="3"/>
  <c r="CP43" i="3"/>
  <c r="CO43" i="3"/>
  <c r="CN43" i="3"/>
  <c r="CM43" i="3"/>
  <c r="CQ41" i="3"/>
  <c r="CP41" i="3"/>
  <c r="CO41" i="3"/>
  <c r="CN41" i="3"/>
  <c r="CM41" i="3"/>
  <c r="CQ31" i="3"/>
  <c r="CP31" i="3"/>
  <c r="CO31" i="3"/>
  <c r="CN31" i="3"/>
  <c r="CM31" i="3"/>
  <c r="CQ24" i="3"/>
  <c r="CP24" i="3"/>
  <c r="CO24" i="3"/>
  <c r="CN24" i="3"/>
  <c r="CM24" i="3"/>
  <c r="CI95" i="3"/>
  <c r="CH95" i="3"/>
  <c r="CG95" i="3"/>
  <c r="CF95" i="3"/>
  <c r="CE95" i="3"/>
  <c r="CI93" i="3"/>
  <c r="CH93" i="3"/>
  <c r="CG93" i="3"/>
  <c r="CF93" i="3"/>
  <c r="CE93" i="3"/>
  <c r="CI45" i="3"/>
  <c r="CH45" i="3"/>
  <c r="CG45" i="3"/>
  <c r="CF45" i="3"/>
  <c r="CE45" i="3"/>
  <c r="CI43" i="3"/>
  <c r="CH43" i="3"/>
  <c r="CG43" i="3"/>
  <c r="CF43" i="3"/>
  <c r="CE43" i="3"/>
  <c r="CI24" i="3"/>
  <c r="CH24" i="3"/>
  <c r="CA71" i="3"/>
  <c r="BZ71" i="3"/>
  <c r="BY71" i="3"/>
  <c r="BX71" i="3"/>
  <c r="BW71" i="3"/>
  <c r="CA31" i="3"/>
  <c r="BZ31" i="3"/>
  <c r="CA24" i="3"/>
  <c r="BZ24" i="3"/>
  <c r="BY24" i="3"/>
  <c r="BX24" i="3"/>
  <c r="BW24" i="3"/>
  <c r="BS95" i="3"/>
  <c r="BR95" i="3"/>
  <c r="BQ95" i="3"/>
  <c r="BP95" i="3"/>
  <c r="BO95" i="3"/>
  <c r="BS93" i="3"/>
  <c r="BR93" i="3"/>
  <c r="BQ93" i="3"/>
  <c r="BP93" i="3"/>
  <c r="BO93" i="3"/>
  <c r="BS78" i="3"/>
  <c r="BR78" i="3"/>
  <c r="BQ78" i="3"/>
  <c r="BP78" i="3"/>
  <c r="BO78" i="3"/>
  <c r="BS45" i="3"/>
  <c r="BR45" i="3"/>
  <c r="BQ45" i="3"/>
  <c r="BP45" i="3"/>
  <c r="BO45" i="3"/>
  <c r="BS43" i="3"/>
  <c r="BR43" i="3"/>
  <c r="BQ43" i="3"/>
  <c r="BP43" i="3"/>
  <c r="BO43" i="3"/>
  <c r="BS31" i="3"/>
  <c r="BR31" i="3"/>
  <c r="BQ31" i="3"/>
  <c r="BP31" i="3"/>
  <c r="BO31" i="3"/>
  <c r="BK95" i="3"/>
  <c r="BJ95" i="3"/>
  <c r="BI95" i="3"/>
  <c r="BH95" i="3"/>
  <c r="BG95" i="3"/>
  <c r="BK93" i="3"/>
  <c r="BJ93" i="3"/>
  <c r="BI93" i="3"/>
  <c r="BH93" i="3"/>
  <c r="BG93" i="3"/>
  <c r="BH90" i="3"/>
  <c r="BK78" i="3"/>
  <c r="BJ78" i="3"/>
  <c r="BI78" i="3"/>
  <c r="BH78" i="3"/>
  <c r="BG78" i="3"/>
  <c r="BK71" i="3"/>
  <c r="BJ71" i="3"/>
  <c r="BI71" i="3"/>
  <c r="BH71" i="3"/>
  <c r="BG71" i="3"/>
  <c r="BI63" i="3"/>
  <c r="BK63" i="3"/>
  <c r="BJ63" i="3"/>
  <c r="BH63" i="3"/>
  <c r="BG63" i="3"/>
  <c r="BK45" i="3"/>
  <c r="BJ45" i="3"/>
  <c r="BI45" i="3"/>
  <c r="BH45" i="3"/>
  <c r="BG45" i="3"/>
  <c r="BK43" i="3"/>
  <c r="BJ43" i="3"/>
  <c r="BI43" i="3"/>
  <c r="BH43" i="3"/>
  <c r="BG43" i="3"/>
  <c r="BK41" i="3"/>
  <c r="BJ41" i="3"/>
  <c r="BK31" i="3"/>
  <c r="BJ31" i="3"/>
  <c r="BI31" i="3"/>
  <c r="BH31" i="3"/>
  <c r="BG31" i="3"/>
  <c r="BK24" i="3"/>
  <c r="BJ24" i="3"/>
  <c r="BI24" i="3"/>
  <c r="BH24" i="3"/>
  <c r="BG24" i="3"/>
  <c r="BK16" i="3"/>
  <c r="BJ16" i="3"/>
  <c r="BI16" i="3"/>
  <c r="BH16" i="3"/>
  <c r="BG16" i="3"/>
  <c r="BC95" i="3"/>
  <c r="BB95" i="3"/>
  <c r="BA95" i="3"/>
  <c r="AZ95" i="3"/>
  <c r="AY95" i="3"/>
  <c r="BC93" i="3"/>
  <c r="BB93" i="3"/>
  <c r="BA93" i="3"/>
  <c r="AZ93" i="3"/>
  <c r="AY93" i="3"/>
  <c r="AZ90" i="3"/>
  <c r="AY90" i="3"/>
  <c r="BC78" i="3"/>
  <c r="BB78" i="3"/>
  <c r="BA78" i="3"/>
  <c r="AZ78" i="3"/>
  <c r="AY78" i="3"/>
  <c r="BC71" i="3"/>
  <c r="BB71" i="3"/>
  <c r="BA71" i="3"/>
  <c r="AZ71" i="3"/>
  <c r="AY71" i="3"/>
  <c r="BC45" i="3"/>
  <c r="BB45" i="3"/>
  <c r="BA45" i="3"/>
  <c r="AZ45" i="3"/>
  <c r="AY45" i="3"/>
  <c r="BC43" i="3"/>
  <c r="G43" i="3" s="1"/>
  <c r="BB43" i="3"/>
  <c r="BA43" i="3"/>
  <c r="AZ43" i="3"/>
  <c r="AY43" i="3"/>
  <c r="BC41" i="3"/>
  <c r="BB41" i="3"/>
  <c r="BA41" i="3"/>
  <c r="AZ41" i="3"/>
  <c r="AY41" i="3"/>
  <c r="BC31" i="3"/>
  <c r="BB31" i="3"/>
  <c r="BA31" i="3"/>
  <c r="AZ31" i="3"/>
  <c r="AY31" i="3"/>
  <c r="BC24" i="3"/>
  <c r="BB24" i="3"/>
  <c r="BA24" i="3"/>
  <c r="AZ24" i="3"/>
  <c r="AY24" i="3"/>
  <c r="BC16" i="3"/>
  <c r="G16" i="3" s="1"/>
  <c r="BB16" i="3"/>
  <c r="BA16" i="3"/>
  <c r="AZ16" i="3"/>
  <c r="AY16" i="3"/>
  <c r="AU95" i="3"/>
  <c r="AT95" i="3"/>
  <c r="AS95" i="3"/>
  <c r="AR95" i="3"/>
  <c r="AQ95" i="3"/>
  <c r="AR93" i="3"/>
  <c r="AQ93" i="3"/>
  <c r="AR90" i="3"/>
  <c r="AQ90" i="3"/>
  <c r="AR78" i="3"/>
  <c r="AQ78" i="3"/>
  <c r="AU71" i="3"/>
  <c r="AT71" i="3"/>
  <c r="AS71" i="3"/>
  <c r="AR71" i="3"/>
  <c r="AU45" i="3"/>
  <c r="AT45" i="3"/>
  <c r="AS45" i="3"/>
  <c r="AR45" i="3"/>
  <c r="AQ45" i="3"/>
  <c r="AQ43" i="3"/>
  <c r="AQ41" i="3"/>
  <c r="AR24" i="3"/>
  <c r="AM95" i="3"/>
  <c r="AL95" i="3"/>
  <c r="AK95" i="3"/>
  <c r="AJ95" i="3"/>
  <c r="AI95" i="3"/>
  <c r="AJ78" i="3"/>
  <c r="AI78" i="3"/>
  <c r="AM71" i="3"/>
  <c r="AL71" i="3"/>
  <c r="AK71" i="3"/>
  <c r="AJ45" i="3"/>
  <c r="AI45" i="3"/>
  <c r="AM31" i="3"/>
  <c r="G31" i="3" s="1"/>
  <c r="AL31" i="3"/>
  <c r="AK31" i="3"/>
  <c r="O95" i="3"/>
  <c r="N95" i="3"/>
  <c r="M95" i="3"/>
  <c r="L95" i="3"/>
  <c r="K95" i="3"/>
  <c r="O93" i="3"/>
  <c r="N93" i="3"/>
  <c r="M93" i="3"/>
  <c r="L93" i="3"/>
  <c r="O78" i="3"/>
  <c r="N78" i="3"/>
  <c r="M78" i="3"/>
  <c r="L78" i="3"/>
  <c r="K78" i="3"/>
  <c r="M45" i="3"/>
  <c r="O45" i="3"/>
  <c r="N45" i="3"/>
  <c r="L45" i="3"/>
  <c r="K45" i="3"/>
  <c r="E40" i="12"/>
  <c r="F40" i="12"/>
  <c r="G40" i="12"/>
  <c r="H40" i="12"/>
  <c r="E39" i="12"/>
  <c r="F39" i="12"/>
  <c r="G39" i="12"/>
  <c r="H39" i="12"/>
  <c r="E38" i="12"/>
  <c r="F38" i="12"/>
  <c r="G38" i="12"/>
  <c r="H38" i="12"/>
  <c r="E37" i="12"/>
  <c r="F37" i="12"/>
  <c r="G37" i="12"/>
  <c r="H37" i="12"/>
  <c r="D37" i="12"/>
  <c r="D38" i="12"/>
  <c r="D39" i="12"/>
  <c r="E36" i="12"/>
  <c r="F36" i="12"/>
  <c r="G36" i="12"/>
  <c r="H36" i="12"/>
  <c r="D36" i="12"/>
  <c r="H29" i="12"/>
  <c r="H30" i="12"/>
  <c r="H31" i="12"/>
  <c r="H32" i="12"/>
  <c r="H33" i="12"/>
  <c r="H34" i="12"/>
  <c r="G29" i="12"/>
  <c r="G30" i="12"/>
  <c r="G31" i="12"/>
  <c r="G32" i="12"/>
  <c r="G33" i="12"/>
  <c r="G34" i="12"/>
  <c r="F29" i="12"/>
  <c r="F30" i="12"/>
  <c r="F31" i="12"/>
  <c r="F32" i="12"/>
  <c r="F33" i="12"/>
  <c r="F34" i="12"/>
  <c r="E29" i="12"/>
  <c r="E30" i="12"/>
  <c r="E31" i="12"/>
  <c r="E32" i="12"/>
  <c r="E33" i="12"/>
  <c r="E34" i="12"/>
  <c r="D29" i="12"/>
  <c r="D30" i="12"/>
  <c r="D31" i="12"/>
  <c r="D32" i="12"/>
  <c r="D33" i="12"/>
  <c r="D34" i="12"/>
  <c r="E28" i="12"/>
  <c r="F28" i="12"/>
  <c r="G28" i="12"/>
  <c r="H28" i="12"/>
  <c r="D28" i="12"/>
  <c r="E21" i="12"/>
  <c r="F21" i="12"/>
  <c r="G21" i="12"/>
  <c r="H21" i="12"/>
  <c r="D21" i="12"/>
  <c r="E20" i="12"/>
  <c r="E19" i="12" s="1"/>
  <c r="F20" i="12"/>
  <c r="F19" i="12" s="1"/>
  <c r="G20" i="12"/>
  <c r="H20" i="12"/>
  <c r="H19" i="12" s="1"/>
  <c r="D20" i="12"/>
  <c r="D13" i="12"/>
  <c r="D14" i="12"/>
  <c r="D15" i="12"/>
  <c r="D16" i="12"/>
  <c r="D17" i="12"/>
  <c r="D18" i="12"/>
  <c r="E12" i="12"/>
  <c r="E11" i="12" s="1"/>
  <c r="E10" i="12" s="1"/>
  <c r="F12" i="12"/>
  <c r="G12" i="12"/>
  <c r="H12" i="12"/>
  <c r="D12" i="12"/>
  <c r="FS19" i="12"/>
  <c r="FR19" i="12"/>
  <c r="FQ19" i="12"/>
  <c r="FP19" i="12"/>
  <c r="FO19" i="12"/>
  <c r="FI19" i="12"/>
  <c r="FH19" i="12"/>
  <c r="FG19" i="12"/>
  <c r="FF19" i="12"/>
  <c r="FE19" i="12"/>
  <c r="EE19" i="12"/>
  <c r="ED19" i="12"/>
  <c r="EC19" i="12"/>
  <c r="EB19" i="12"/>
  <c r="EA19" i="12"/>
  <c r="DU19" i="12"/>
  <c r="DT19" i="12"/>
  <c r="DS19" i="12"/>
  <c r="DA19" i="12"/>
  <c r="CZ19" i="12"/>
  <c r="CY19" i="12"/>
  <c r="CX19" i="12"/>
  <c r="CW19" i="12"/>
  <c r="F30" i="1"/>
  <c r="G30" i="1"/>
  <c r="G27" i="1"/>
  <c r="C30" i="1"/>
  <c r="E30" i="1"/>
  <c r="D30" i="1"/>
  <c r="F27" i="1"/>
  <c r="E27" i="1"/>
  <c r="D27" i="1"/>
  <c r="C27" i="1"/>
  <c r="G78" i="3" l="1"/>
  <c r="O62" i="3"/>
  <c r="F78" i="3"/>
  <c r="N62" i="3"/>
  <c r="E71" i="3"/>
  <c r="G71" i="3"/>
  <c r="G19" i="12"/>
  <c r="F15" i="1" s="1"/>
  <c r="E78" i="3"/>
  <c r="M62" i="3"/>
  <c r="F63" i="3"/>
  <c r="F71" i="3"/>
  <c r="E15" i="1"/>
  <c r="G63" i="3"/>
  <c r="F41" i="3"/>
  <c r="F16" i="3"/>
  <c r="E63" i="3"/>
  <c r="E41" i="3"/>
  <c r="E16" i="3"/>
  <c r="G45" i="3"/>
  <c r="E45" i="3"/>
  <c r="G41" i="3"/>
  <c r="F45" i="3"/>
  <c r="F24" i="3"/>
  <c r="E24" i="3"/>
  <c r="E31" i="3"/>
  <c r="E43" i="3"/>
  <c r="G24" i="3"/>
  <c r="F31" i="3"/>
  <c r="F43" i="3"/>
  <c r="G15" i="1"/>
  <c r="F35" i="12"/>
  <c r="CV15" i="3"/>
  <c r="CV6" i="3" s="1"/>
  <c r="AY15" i="3"/>
  <c r="AY6" i="3" s="1"/>
  <c r="EK90" i="3"/>
  <c r="G27" i="12"/>
  <c r="F17" i="1" s="1"/>
  <c r="F27" i="12"/>
  <c r="E17" i="1" s="1"/>
  <c r="D19" i="12"/>
  <c r="C15" i="1" s="1"/>
  <c r="H35" i="12"/>
  <c r="G18" i="1" s="1"/>
  <c r="D27" i="12"/>
  <c r="H27" i="12"/>
  <c r="G17" i="1" s="1"/>
  <c r="E35" i="12"/>
  <c r="D35" i="12"/>
  <c r="C18" i="1" s="1"/>
  <c r="D11" i="12"/>
  <c r="C14" i="1" s="1"/>
  <c r="F11" i="12"/>
  <c r="E14" i="1" s="1"/>
  <c r="G11" i="12"/>
  <c r="F14" i="1" s="1"/>
  <c r="H11" i="12"/>
  <c r="G14" i="1" s="1"/>
  <c r="CP90" i="3"/>
  <c r="E96" i="3"/>
  <c r="G92" i="3"/>
  <c r="CV62" i="3"/>
  <c r="CV53" i="3" s="1"/>
  <c r="G91" i="3"/>
  <c r="F96" i="3"/>
  <c r="E92" i="3"/>
  <c r="G96" i="3"/>
  <c r="CU15" i="3"/>
  <c r="BA90" i="3"/>
  <c r="F92" i="3"/>
  <c r="CO90" i="3"/>
  <c r="EL90" i="3"/>
  <c r="F94" i="3"/>
  <c r="EM90" i="3"/>
  <c r="F91" i="3"/>
  <c r="E94" i="3"/>
  <c r="BJ90" i="3"/>
  <c r="E91" i="3"/>
  <c r="BK90" i="3"/>
  <c r="G97" i="3"/>
  <c r="BB90" i="3"/>
  <c r="F97" i="3"/>
  <c r="G94" i="3"/>
  <c r="E97" i="3"/>
  <c r="G35" i="12"/>
  <c r="F18" i="1" s="1"/>
  <c r="E27" i="12"/>
  <c r="BC90" i="3"/>
  <c r="BI90" i="3"/>
  <c r="CQ90" i="3"/>
  <c r="CU62" i="3"/>
  <c r="CU53" i="3" s="1"/>
  <c r="CU6" i="3"/>
  <c r="E18" i="1"/>
  <c r="N53" i="3" l="1"/>
  <c r="F62" i="3"/>
  <c r="E16" i="1"/>
  <c r="O53" i="3"/>
  <c r="G62" i="3"/>
  <c r="M53" i="3"/>
  <c r="E62" i="3"/>
  <c r="G16" i="1"/>
  <c r="F16" i="1"/>
  <c r="D19" i="1"/>
  <c r="D26" i="12"/>
  <c r="F26" i="12"/>
  <c r="H26" i="12"/>
  <c r="C17" i="1"/>
  <c r="C19" i="1" s="1"/>
  <c r="F19" i="1"/>
  <c r="F20" i="1" s="1"/>
  <c r="F32" i="1" s="1"/>
  <c r="E19" i="1"/>
  <c r="E20" i="1" s="1"/>
  <c r="E32" i="1" s="1"/>
  <c r="C16" i="1"/>
  <c r="C20" i="1" s="1"/>
  <c r="C32" i="1" s="1"/>
  <c r="G19" i="1"/>
  <c r="G20" i="1" s="1"/>
  <c r="G32" i="1" s="1"/>
  <c r="F10" i="12"/>
  <c r="H10" i="12"/>
  <c r="D10" i="12"/>
  <c r="G10" i="12"/>
  <c r="E26" i="12"/>
  <c r="G26" i="12"/>
  <c r="D20" i="1" l="1"/>
  <c r="D32" i="1" s="1"/>
  <c r="AJ1778" i="4"/>
  <c r="AK1778" i="4" s="1"/>
  <c r="AJ1777" i="4"/>
  <c r="AK1777" i="4" s="1"/>
  <c r="V501" i="4"/>
  <c r="T501" i="4"/>
  <c r="S501" i="4"/>
  <c r="R501" i="4"/>
  <c r="H501" i="4"/>
  <c r="U501" i="4" s="1"/>
  <c r="G501" i="4"/>
  <c r="E501" i="4"/>
  <c r="C501" i="4"/>
  <c r="A501" i="4"/>
  <c r="V500" i="4"/>
  <c r="T500" i="4"/>
  <c r="S500" i="4"/>
  <c r="R500" i="4"/>
  <c r="H500" i="4"/>
  <c r="U500" i="4" s="1"/>
  <c r="G500" i="4"/>
  <c r="E500" i="4"/>
  <c r="C500" i="4"/>
  <c r="A500" i="4"/>
  <c r="V499" i="4"/>
  <c r="T499" i="4"/>
  <c r="S499" i="4"/>
  <c r="R499" i="4"/>
  <c r="H499" i="4"/>
  <c r="U499" i="4" s="1"/>
  <c r="G499" i="4"/>
  <c r="E499" i="4"/>
  <c r="C499" i="4"/>
  <c r="A499" i="4"/>
  <c r="V498" i="4"/>
  <c r="T498" i="4"/>
  <c r="S498" i="4"/>
  <c r="R498" i="4"/>
  <c r="H498" i="4"/>
  <c r="U498" i="4" s="1"/>
  <c r="G498" i="4"/>
  <c r="E498" i="4"/>
  <c r="C498" i="4"/>
  <c r="A498" i="4"/>
  <c r="V497" i="4"/>
  <c r="T497" i="4"/>
  <c r="S497" i="4"/>
  <c r="R497" i="4"/>
  <c r="H497" i="4"/>
  <c r="U497" i="4" s="1"/>
  <c r="G497" i="4"/>
  <c r="E497" i="4"/>
  <c r="C497" i="4"/>
  <c r="A497" i="4"/>
  <c r="V496" i="4"/>
  <c r="T496" i="4"/>
  <c r="S496" i="4"/>
  <c r="R496" i="4"/>
  <c r="H496" i="4"/>
  <c r="U496" i="4" s="1"/>
  <c r="G496" i="4"/>
  <c r="E496" i="4"/>
  <c r="C496" i="4"/>
  <c r="A496" i="4"/>
  <c r="V495" i="4"/>
  <c r="T495" i="4"/>
  <c r="S495" i="4"/>
  <c r="R495" i="4"/>
  <c r="H495" i="4"/>
  <c r="U495" i="4" s="1"/>
  <c r="G495" i="4"/>
  <c r="E495" i="4"/>
  <c r="C495" i="4"/>
  <c r="A495" i="4"/>
  <c r="V494" i="4"/>
  <c r="T494" i="4"/>
  <c r="S494" i="4"/>
  <c r="R494" i="4"/>
  <c r="H494" i="4"/>
  <c r="U494" i="4" s="1"/>
  <c r="G494" i="4"/>
  <c r="E494" i="4"/>
  <c r="C494" i="4"/>
  <c r="A494" i="4"/>
  <c r="V493" i="4"/>
  <c r="T493" i="4"/>
  <c r="S493" i="4"/>
  <c r="R493" i="4"/>
  <c r="H493" i="4"/>
  <c r="U493" i="4" s="1"/>
  <c r="G493" i="4"/>
  <c r="E493" i="4"/>
  <c r="C493" i="4"/>
  <c r="A493" i="4"/>
  <c r="V492" i="4"/>
  <c r="T492" i="4"/>
  <c r="S492" i="4"/>
  <c r="R492" i="4"/>
  <c r="H492" i="4"/>
  <c r="U492" i="4" s="1"/>
  <c r="G492" i="4"/>
  <c r="E492" i="4"/>
  <c r="C492" i="4"/>
  <c r="A492" i="4"/>
  <c r="V491" i="4"/>
  <c r="T491" i="4"/>
  <c r="S491" i="4"/>
  <c r="R491" i="4"/>
  <c r="H491" i="4"/>
  <c r="U491" i="4" s="1"/>
  <c r="G491" i="4"/>
  <c r="E491" i="4"/>
  <c r="C491" i="4"/>
  <c r="A491" i="4"/>
  <c r="V490" i="4"/>
  <c r="T490" i="4"/>
  <c r="S490" i="4"/>
  <c r="R490" i="4"/>
  <c r="H490" i="4"/>
  <c r="U490" i="4" s="1"/>
  <c r="G490" i="4"/>
  <c r="E490" i="4"/>
  <c r="C490" i="4"/>
  <c r="A490" i="4"/>
  <c r="V489" i="4"/>
  <c r="T489" i="4"/>
  <c r="S489" i="4"/>
  <c r="R489" i="4"/>
  <c r="H489" i="4"/>
  <c r="U489" i="4" s="1"/>
  <c r="G489" i="4"/>
  <c r="E489" i="4"/>
  <c r="C489" i="4"/>
  <c r="A489" i="4"/>
  <c r="V488" i="4"/>
  <c r="T488" i="4"/>
  <c r="S488" i="4"/>
  <c r="R488" i="4"/>
  <c r="H488" i="4"/>
  <c r="U488" i="4" s="1"/>
  <c r="G488" i="4"/>
  <c r="E488" i="4"/>
  <c r="C488" i="4"/>
  <c r="A488" i="4"/>
  <c r="V487" i="4"/>
  <c r="T487" i="4"/>
  <c r="S487" i="4"/>
  <c r="R487" i="4"/>
  <c r="H487" i="4"/>
  <c r="U487" i="4" s="1"/>
  <c r="G487" i="4"/>
  <c r="E487" i="4"/>
  <c r="C487" i="4"/>
  <c r="A487" i="4"/>
  <c r="V486" i="4"/>
  <c r="T486" i="4"/>
  <c r="S486" i="4"/>
  <c r="R486" i="4"/>
  <c r="H486" i="4"/>
  <c r="U486" i="4" s="1"/>
  <c r="G486" i="4"/>
  <c r="E486" i="4"/>
  <c r="C486" i="4"/>
  <c r="A486" i="4"/>
  <c r="V485" i="4"/>
  <c r="T485" i="4"/>
  <c r="S485" i="4"/>
  <c r="R485" i="4"/>
  <c r="H485" i="4"/>
  <c r="U485" i="4" s="1"/>
  <c r="G485" i="4"/>
  <c r="E485" i="4"/>
  <c r="C485" i="4"/>
  <c r="A485" i="4"/>
  <c r="V484" i="4"/>
  <c r="T484" i="4"/>
  <c r="S484" i="4"/>
  <c r="R484" i="4"/>
  <c r="H484" i="4"/>
  <c r="U484" i="4" s="1"/>
  <c r="G484" i="4"/>
  <c r="E484" i="4"/>
  <c r="C484" i="4"/>
  <c r="A484" i="4"/>
  <c r="V483" i="4"/>
  <c r="T483" i="4"/>
  <c r="S483" i="4"/>
  <c r="R483" i="4"/>
  <c r="H483" i="4"/>
  <c r="U483" i="4" s="1"/>
  <c r="G483" i="4"/>
  <c r="E483" i="4"/>
  <c r="C483" i="4"/>
  <c r="A483" i="4"/>
  <c r="V482" i="4"/>
  <c r="T482" i="4"/>
  <c r="S482" i="4"/>
  <c r="R482" i="4"/>
  <c r="H482" i="4"/>
  <c r="U482" i="4" s="1"/>
  <c r="G482" i="4"/>
  <c r="E482" i="4"/>
  <c r="C482" i="4"/>
  <c r="A482" i="4"/>
  <c r="V481" i="4"/>
  <c r="T481" i="4"/>
  <c r="S481" i="4"/>
  <c r="R481" i="4"/>
  <c r="H481" i="4"/>
  <c r="U481" i="4" s="1"/>
  <c r="G481" i="4"/>
  <c r="E481" i="4"/>
  <c r="C481" i="4"/>
  <c r="A481" i="4"/>
  <c r="V480" i="4"/>
  <c r="T480" i="4"/>
  <c r="S480" i="4"/>
  <c r="R480" i="4"/>
  <c r="H480" i="4"/>
  <c r="U480" i="4" s="1"/>
  <c r="G480" i="4"/>
  <c r="E480" i="4"/>
  <c r="C480" i="4"/>
  <c r="A480" i="4"/>
  <c r="V479" i="4"/>
  <c r="T479" i="4"/>
  <c r="S479" i="4"/>
  <c r="R479" i="4"/>
  <c r="H479" i="4"/>
  <c r="U479" i="4" s="1"/>
  <c r="G479" i="4"/>
  <c r="E479" i="4"/>
  <c r="C479" i="4"/>
  <c r="A479" i="4"/>
  <c r="V478" i="4"/>
  <c r="T478" i="4"/>
  <c r="S478" i="4"/>
  <c r="R478" i="4"/>
  <c r="H478" i="4"/>
  <c r="U478" i="4" s="1"/>
  <c r="G478" i="4"/>
  <c r="E478" i="4"/>
  <c r="C478" i="4"/>
  <c r="A478" i="4"/>
  <c r="V477" i="4"/>
  <c r="T477" i="4"/>
  <c r="S477" i="4"/>
  <c r="R477" i="4"/>
  <c r="H477" i="4"/>
  <c r="U477" i="4" s="1"/>
  <c r="G477" i="4"/>
  <c r="E477" i="4"/>
  <c r="C477" i="4"/>
  <c r="A477" i="4"/>
  <c r="V476" i="4"/>
  <c r="T476" i="4"/>
  <c r="S476" i="4"/>
  <c r="R476" i="4"/>
  <c r="H476" i="4"/>
  <c r="U476" i="4" s="1"/>
  <c r="G476" i="4"/>
  <c r="E476" i="4"/>
  <c r="C476" i="4"/>
  <c r="A476" i="4"/>
  <c r="V475" i="4"/>
  <c r="T475" i="4"/>
  <c r="S475" i="4"/>
  <c r="R475" i="4"/>
  <c r="H475" i="4"/>
  <c r="U475" i="4" s="1"/>
  <c r="G475" i="4"/>
  <c r="E475" i="4"/>
  <c r="C475" i="4"/>
  <c r="A475" i="4"/>
  <c r="V474" i="4"/>
  <c r="T474" i="4"/>
  <c r="S474" i="4"/>
  <c r="R474" i="4"/>
  <c r="H474" i="4"/>
  <c r="U474" i="4" s="1"/>
  <c r="G474" i="4"/>
  <c r="E474" i="4"/>
  <c r="C474" i="4"/>
  <c r="A474" i="4"/>
  <c r="V473" i="4"/>
  <c r="T473" i="4"/>
  <c r="S473" i="4"/>
  <c r="R473" i="4"/>
  <c r="H473" i="4"/>
  <c r="U473" i="4" s="1"/>
  <c r="G473" i="4"/>
  <c r="E473" i="4"/>
  <c r="C473" i="4"/>
  <c r="A473" i="4"/>
  <c r="V472" i="4"/>
  <c r="T472" i="4"/>
  <c r="S472" i="4"/>
  <c r="R472" i="4"/>
  <c r="H472" i="4"/>
  <c r="U472" i="4" s="1"/>
  <c r="G472" i="4"/>
  <c r="E472" i="4"/>
  <c r="C472" i="4"/>
  <c r="A472" i="4"/>
  <c r="V471" i="4"/>
  <c r="T471" i="4"/>
  <c r="S471" i="4"/>
  <c r="R471" i="4"/>
  <c r="H471" i="4"/>
  <c r="U471" i="4" s="1"/>
  <c r="G471" i="4"/>
  <c r="E471" i="4"/>
  <c r="C471" i="4"/>
  <c r="A471" i="4"/>
  <c r="V470" i="4"/>
  <c r="T470" i="4"/>
  <c r="S470" i="4"/>
  <c r="R470" i="4"/>
  <c r="H470" i="4"/>
  <c r="U470" i="4" s="1"/>
  <c r="G470" i="4"/>
  <c r="E470" i="4"/>
  <c r="C470" i="4"/>
  <c r="A470" i="4"/>
  <c r="V469" i="4"/>
  <c r="T469" i="4"/>
  <c r="S469" i="4"/>
  <c r="R469" i="4"/>
  <c r="H469" i="4"/>
  <c r="U469" i="4" s="1"/>
  <c r="G469" i="4"/>
  <c r="E469" i="4"/>
  <c r="C469" i="4"/>
  <c r="A469" i="4"/>
  <c r="V468" i="4"/>
  <c r="T468" i="4"/>
  <c r="S468" i="4"/>
  <c r="R468" i="4"/>
  <c r="H468" i="4"/>
  <c r="U468" i="4" s="1"/>
  <c r="G468" i="4"/>
  <c r="E468" i="4"/>
  <c r="C468" i="4"/>
  <c r="A468" i="4"/>
  <c r="V467" i="4"/>
  <c r="T467" i="4"/>
  <c r="S467" i="4"/>
  <c r="R467" i="4"/>
  <c r="H467" i="4"/>
  <c r="U467" i="4" s="1"/>
  <c r="G467" i="4"/>
  <c r="E467" i="4"/>
  <c r="C467" i="4"/>
  <c r="A467" i="4"/>
  <c r="V466" i="4"/>
  <c r="T466" i="4"/>
  <c r="S466" i="4"/>
  <c r="R466" i="4"/>
  <c r="H466" i="4"/>
  <c r="U466" i="4" s="1"/>
  <c r="G466" i="4"/>
  <c r="E466" i="4"/>
  <c r="C466" i="4"/>
  <c r="A466" i="4"/>
  <c r="V465" i="4"/>
  <c r="T465" i="4"/>
  <c r="S465" i="4"/>
  <c r="R465" i="4"/>
  <c r="H465" i="4"/>
  <c r="U465" i="4" s="1"/>
  <c r="G465" i="4"/>
  <c r="E465" i="4"/>
  <c r="C465" i="4"/>
  <c r="A465" i="4"/>
  <c r="V464" i="4"/>
  <c r="T464" i="4"/>
  <c r="S464" i="4"/>
  <c r="R464" i="4"/>
  <c r="H464" i="4"/>
  <c r="U464" i="4" s="1"/>
  <c r="G464" i="4"/>
  <c r="E464" i="4"/>
  <c r="C464" i="4"/>
  <c r="A464" i="4"/>
  <c r="V463" i="4"/>
  <c r="T463" i="4"/>
  <c r="S463" i="4"/>
  <c r="R463" i="4"/>
  <c r="H463" i="4"/>
  <c r="U463" i="4" s="1"/>
  <c r="G463" i="4"/>
  <c r="E463" i="4"/>
  <c r="C463" i="4"/>
  <c r="A463" i="4"/>
  <c r="V462" i="4"/>
  <c r="T462" i="4"/>
  <c r="S462" i="4"/>
  <c r="R462" i="4"/>
  <c r="H462" i="4"/>
  <c r="U462" i="4" s="1"/>
  <c r="G462" i="4"/>
  <c r="E462" i="4"/>
  <c r="C462" i="4"/>
  <c r="A462" i="4"/>
  <c r="V461" i="4"/>
  <c r="T461" i="4"/>
  <c r="S461" i="4"/>
  <c r="R461" i="4"/>
  <c r="H461" i="4"/>
  <c r="U461" i="4" s="1"/>
  <c r="G461" i="4"/>
  <c r="E461" i="4"/>
  <c r="C461" i="4"/>
  <c r="A461" i="4"/>
  <c r="V460" i="4"/>
  <c r="T460" i="4"/>
  <c r="S460" i="4"/>
  <c r="R460" i="4"/>
  <c r="H460" i="4"/>
  <c r="U460" i="4" s="1"/>
  <c r="G460" i="4"/>
  <c r="E460" i="4"/>
  <c r="C460" i="4"/>
  <c r="A460" i="4"/>
  <c r="V459" i="4"/>
  <c r="T459" i="4"/>
  <c r="S459" i="4"/>
  <c r="R459" i="4"/>
  <c r="H459" i="4"/>
  <c r="U459" i="4" s="1"/>
  <c r="G459" i="4"/>
  <c r="E459" i="4"/>
  <c r="C459" i="4"/>
  <c r="A459" i="4"/>
  <c r="V458" i="4"/>
  <c r="T458" i="4"/>
  <c r="S458" i="4"/>
  <c r="R458" i="4"/>
  <c r="H458" i="4"/>
  <c r="U458" i="4" s="1"/>
  <c r="G458" i="4"/>
  <c r="E458" i="4"/>
  <c r="C458" i="4"/>
  <c r="A458" i="4"/>
  <c r="V457" i="4"/>
  <c r="T457" i="4"/>
  <c r="S457" i="4"/>
  <c r="R457" i="4"/>
  <c r="H457" i="4"/>
  <c r="U457" i="4" s="1"/>
  <c r="G457" i="4"/>
  <c r="E457" i="4"/>
  <c r="C457" i="4"/>
  <c r="A457" i="4"/>
  <c r="V456" i="4"/>
  <c r="T456" i="4"/>
  <c r="S456" i="4"/>
  <c r="R456" i="4"/>
  <c r="H456" i="4"/>
  <c r="U456" i="4" s="1"/>
  <c r="G456" i="4"/>
  <c r="E456" i="4"/>
  <c r="C456" i="4"/>
  <c r="A456" i="4"/>
  <c r="V455" i="4"/>
  <c r="T455" i="4"/>
  <c r="S455" i="4"/>
  <c r="R455" i="4"/>
  <c r="H455" i="4"/>
  <c r="U455" i="4" s="1"/>
  <c r="G455" i="4"/>
  <c r="E455" i="4"/>
  <c r="C455" i="4"/>
  <c r="A455" i="4"/>
  <c r="V454" i="4"/>
  <c r="T454" i="4"/>
  <c r="S454" i="4"/>
  <c r="R454" i="4"/>
  <c r="H454" i="4"/>
  <c r="U454" i="4" s="1"/>
  <c r="G454" i="4"/>
  <c r="E454" i="4"/>
  <c r="C454" i="4"/>
  <c r="A454" i="4"/>
  <c r="V453" i="4"/>
  <c r="T453" i="4"/>
  <c r="S453" i="4"/>
  <c r="R453" i="4"/>
  <c r="H453" i="4"/>
  <c r="U453" i="4" s="1"/>
  <c r="G453" i="4"/>
  <c r="E453" i="4"/>
  <c r="C453" i="4"/>
  <c r="A453" i="4"/>
  <c r="V452" i="4"/>
  <c r="T452" i="4"/>
  <c r="S452" i="4"/>
  <c r="R452" i="4"/>
  <c r="H452" i="4"/>
  <c r="U452" i="4" s="1"/>
  <c r="G452" i="4"/>
  <c r="E452" i="4"/>
  <c r="C452" i="4"/>
  <c r="A452" i="4"/>
  <c r="V451" i="4"/>
  <c r="T451" i="4"/>
  <c r="S451" i="4"/>
  <c r="R451" i="4"/>
  <c r="H451" i="4"/>
  <c r="U451" i="4" s="1"/>
  <c r="G451" i="4"/>
  <c r="E451" i="4"/>
  <c r="C451" i="4"/>
  <c r="A451" i="4"/>
  <c r="V450" i="4"/>
  <c r="T450" i="4"/>
  <c r="S450" i="4"/>
  <c r="R450" i="4"/>
  <c r="H450" i="4"/>
  <c r="U450" i="4" s="1"/>
  <c r="G450" i="4"/>
  <c r="E450" i="4"/>
  <c r="C450" i="4"/>
  <c r="A450" i="4"/>
  <c r="V449" i="4"/>
  <c r="T449" i="4"/>
  <c r="S449" i="4"/>
  <c r="R449" i="4"/>
  <c r="H449" i="4"/>
  <c r="U449" i="4" s="1"/>
  <c r="G449" i="4"/>
  <c r="E449" i="4"/>
  <c r="C449" i="4"/>
  <c r="A449" i="4"/>
  <c r="V448" i="4"/>
  <c r="T448" i="4"/>
  <c r="S448" i="4"/>
  <c r="R448" i="4"/>
  <c r="H448" i="4"/>
  <c r="U448" i="4" s="1"/>
  <c r="G448" i="4"/>
  <c r="E448" i="4"/>
  <c r="C448" i="4"/>
  <c r="A448" i="4"/>
  <c r="V447" i="4"/>
  <c r="T447" i="4"/>
  <c r="S447" i="4"/>
  <c r="R447" i="4"/>
  <c r="H447" i="4"/>
  <c r="U447" i="4" s="1"/>
  <c r="G447" i="4"/>
  <c r="E447" i="4"/>
  <c r="C447" i="4"/>
  <c r="A447" i="4"/>
  <c r="V446" i="4"/>
  <c r="T446" i="4"/>
  <c r="S446" i="4"/>
  <c r="R446" i="4"/>
  <c r="H446" i="4"/>
  <c r="U446" i="4" s="1"/>
  <c r="G446" i="4"/>
  <c r="E446" i="4"/>
  <c r="C446" i="4"/>
  <c r="A446" i="4"/>
  <c r="V445" i="4"/>
  <c r="T445" i="4"/>
  <c r="S445" i="4"/>
  <c r="R445" i="4"/>
  <c r="H445" i="4"/>
  <c r="U445" i="4" s="1"/>
  <c r="G445" i="4"/>
  <c r="E445" i="4"/>
  <c r="C445" i="4"/>
  <c r="A445" i="4"/>
  <c r="V444" i="4"/>
  <c r="T444" i="4"/>
  <c r="S444" i="4"/>
  <c r="R444" i="4"/>
  <c r="H444" i="4"/>
  <c r="U444" i="4" s="1"/>
  <c r="G444" i="4"/>
  <c r="E444" i="4"/>
  <c r="C444" i="4"/>
  <c r="A444" i="4"/>
  <c r="V443" i="4"/>
  <c r="T443" i="4"/>
  <c r="S443" i="4"/>
  <c r="R443" i="4"/>
  <c r="H443" i="4"/>
  <c r="U443" i="4" s="1"/>
  <c r="G443" i="4"/>
  <c r="E443" i="4"/>
  <c r="C443" i="4"/>
  <c r="A443" i="4"/>
  <c r="V442" i="4"/>
  <c r="T442" i="4"/>
  <c r="S442" i="4"/>
  <c r="R442" i="4"/>
  <c r="H442" i="4"/>
  <c r="U442" i="4" s="1"/>
  <c r="G442" i="4"/>
  <c r="E442" i="4"/>
  <c r="C442" i="4"/>
  <c r="A442" i="4"/>
  <c r="V441" i="4"/>
  <c r="T441" i="4"/>
  <c r="S441" i="4"/>
  <c r="R441" i="4"/>
  <c r="H441" i="4"/>
  <c r="U441" i="4" s="1"/>
  <c r="G441" i="4"/>
  <c r="E441" i="4"/>
  <c r="C441" i="4"/>
  <c r="A441" i="4"/>
  <c r="V440" i="4"/>
  <c r="T440" i="4"/>
  <c r="S440" i="4"/>
  <c r="R440" i="4"/>
  <c r="H440" i="4"/>
  <c r="U440" i="4" s="1"/>
  <c r="G440" i="4"/>
  <c r="E440" i="4"/>
  <c r="C440" i="4"/>
  <c r="A440" i="4"/>
  <c r="V439" i="4"/>
  <c r="T439" i="4"/>
  <c r="S439" i="4"/>
  <c r="R439" i="4"/>
  <c r="H439" i="4"/>
  <c r="U439" i="4" s="1"/>
  <c r="G439" i="4"/>
  <c r="E439" i="4"/>
  <c r="C439" i="4"/>
  <c r="A439" i="4"/>
  <c r="V438" i="4"/>
  <c r="T438" i="4"/>
  <c r="S438" i="4"/>
  <c r="R438" i="4"/>
  <c r="H438" i="4"/>
  <c r="U438" i="4" s="1"/>
  <c r="G438" i="4"/>
  <c r="E438" i="4"/>
  <c r="C438" i="4"/>
  <c r="A438" i="4"/>
  <c r="V437" i="4"/>
  <c r="T437" i="4"/>
  <c r="S437" i="4"/>
  <c r="R437" i="4"/>
  <c r="H437" i="4"/>
  <c r="U437" i="4" s="1"/>
  <c r="G437" i="4"/>
  <c r="E437" i="4"/>
  <c r="C437" i="4"/>
  <c r="A437" i="4"/>
  <c r="V436" i="4"/>
  <c r="T436" i="4"/>
  <c r="S436" i="4"/>
  <c r="R436" i="4"/>
  <c r="H436" i="4"/>
  <c r="U436" i="4" s="1"/>
  <c r="G436" i="4"/>
  <c r="E436" i="4"/>
  <c r="C436" i="4"/>
  <c r="A436" i="4"/>
  <c r="V435" i="4"/>
  <c r="T435" i="4"/>
  <c r="S435" i="4"/>
  <c r="R435" i="4"/>
  <c r="H435" i="4"/>
  <c r="U435" i="4" s="1"/>
  <c r="G435" i="4"/>
  <c r="E435" i="4"/>
  <c r="C435" i="4"/>
  <c r="A435" i="4"/>
  <c r="V434" i="4"/>
  <c r="T434" i="4"/>
  <c r="S434" i="4"/>
  <c r="R434" i="4"/>
  <c r="H434" i="4"/>
  <c r="U434" i="4" s="1"/>
  <c r="G434" i="4"/>
  <c r="E434" i="4"/>
  <c r="C434" i="4"/>
  <c r="A434" i="4"/>
  <c r="V433" i="4"/>
  <c r="T433" i="4"/>
  <c r="S433" i="4"/>
  <c r="R433" i="4"/>
  <c r="H433" i="4"/>
  <c r="U433" i="4" s="1"/>
  <c r="G433" i="4"/>
  <c r="E433" i="4"/>
  <c r="C433" i="4"/>
  <c r="A433" i="4"/>
  <c r="V432" i="4"/>
  <c r="T432" i="4"/>
  <c r="S432" i="4"/>
  <c r="R432" i="4"/>
  <c r="H432" i="4"/>
  <c r="U432" i="4" s="1"/>
  <c r="G432" i="4"/>
  <c r="E432" i="4"/>
  <c r="C432" i="4"/>
  <c r="A432" i="4"/>
  <c r="V431" i="4"/>
  <c r="T431" i="4"/>
  <c r="S431" i="4"/>
  <c r="R431" i="4"/>
  <c r="H431" i="4"/>
  <c r="U431" i="4" s="1"/>
  <c r="G431" i="4"/>
  <c r="E431" i="4"/>
  <c r="C431" i="4"/>
  <c r="A431" i="4"/>
  <c r="V430" i="4"/>
  <c r="T430" i="4"/>
  <c r="S430" i="4"/>
  <c r="R430" i="4"/>
  <c r="H430" i="4"/>
  <c r="U430" i="4" s="1"/>
  <c r="G430" i="4"/>
  <c r="E430" i="4"/>
  <c r="C430" i="4"/>
  <c r="A430" i="4"/>
  <c r="V429" i="4"/>
  <c r="T429" i="4"/>
  <c r="S429" i="4"/>
  <c r="R429" i="4"/>
  <c r="H429" i="4"/>
  <c r="U429" i="4" s="1"/>
  <c r="G429" i="4"/>
  <c r="E429" i="4"/>
  <c r="C429" i="4"/>
  <c r="A429" i="4"/>
  <c r="V428" i="4"/>
  <c r="T428" i="4"/>
  <c r="S428" i="4"/>
  <c r="R428" i="4"/>
  <c r="H428" i="4"/>
  <c r="U428" i="4" s="1"/>
  <c r="G428" i="4"/>
  <c r="E428" i="4"/>
  <c r="C428" i="4"/>
  <c r="A428" i="4"/>
  <c r="V427" i="4"/>
  <c r="T427" i="4"/>
  <c r="S427" i="4"/>
  <c r="R427" i="4"/>
  <c r="H427" i="4"/>
  <c r="U427" i="4" s="1"/>
  <c r="G427" i="4"/>
  <c r="E427" i="4"/>
  <c r="C427" i="4"/>
  <c r="A427" i="4"/>
  <c r="V426" i="4"/>
  <c r="T426" i="4"/>
  <c r="S426" i="4"/>
  <c r="R426" i="4"/>
  <c r="H426" i="4"/>
  <c r="U426" i="4" s="1"/>
  <c r="G426" i="4"/>
  <c r="E426" i="4"/>
  <c r="C426" i="4"/>
  <c r="A426" i="4"/>
  <c r="V425" i="4"/>
  <c r="T425" i="4"/>
  <c r="S425" i="4"/>
  <c r="R425" i="4"/>
  <c r="H425" i="4"/>
  <c r="U425" i="4" s="1"/>
  <c r="G425" i="4"/>
  <c r="E425" i="4"/>
  <c r="C425" i="4"/>
  <c r="A425" i="4"/>
  <c r="V424" i="4"/>
  <c r="T424" i="4"/>
  <c r="S424" i="4"/>
  <c r="R424" i="4"/>
  <c r="H424" i="4"/>
  <c r="U424" i="4" s="1"/>
  <c r="G424" i="4"/>
  <c r="E424" i="4"/>
  <c r="C424" i="4"/>
  <c r="A424" i="4"/>
  <c r="V423" i="4"/>
  <c r="T423" i="4"/>
  <c r="S423" i="4"/>
  <c r="R423" i="4"/>
  <c r="H423" i="4"/>
  <c r="U423" i="4" s="1"/>
  <c r="G423" i="4"/>
  <c r="E423" i="4"/>
  <c r="C423" i="4"/>
  <c r="A423" i="4"/>
  <c r="V422" i="4"/>
  <c r="T422" i="4"/>
  <c r="S422" i="4"/>
  <c r="R422" i="4"/>
  <c r="H422" i="4"/>
  <c r="U422" i="4" s="1"/>
  <c r="G422" i="4"/>
  <c r="E422" i="4"/>
  <c r="C422" i="4"/>
  <c r="A422" i="4"/>
  <c r="V421" i="4"/>
  <c r="T421" i="4"/>
  <c r="S421" i="4"/>
  <c r="R421" i="4"/>
  <c r="H421" i="4"/>
  <c r="U421" i="4" s="1"/>
  <c r="G421" i="4"/>
  <c r="E421" i="4"/>
  <c r="C421" i="4"/>
  <c r="A421" i="4"/>
  <c r="V420" i="4"/>
  <c r="T420" i="4"/>
  <c r="S420" i="4"/>
  <c r="R420" i="4"/>
  <c r="H420" i="4"/>
  <c r="U420" i="4" s="1"/>
  <c r="G420" i="4"/>
  <c r="E420" i="4"/>
  <c r="C420" i="4"/>
  <c r="A420" i="4"/>
  <c r="V419" i="4"/>
  <c r="T419" i="4"/>
  <c r="S419" i="4"/>
  <c r="R419" i="4"/>
  <c r="H419" i="4"/>
  <c r="U419" i="4" s="1"/>
  <c r="G419" i="4"/>
  <c r="E419" i="4"/>
  <c r="C419" i="4"/>
  <c r="A419" i="4"/>
  <c r="V418" i="4"/>
  <c r="T418" i="4"/>
  <c r="S418" i="4"/>
  <c r="R418" i="4"/>
  <c r="H418" i="4"/>
  <c r="U418" i="4" s="1"/>
  <c r="G418" i="4"/>
  <c r="E418" i="4"/>
  <c r="C418" i="4"/>
  <c r="A418" i="4"/>
  <c r="V417" i="4"/>
  <c r="T417" i="4"/>
  <c r="S417" i="4"/>
  <c r="R417" i="4"/>
  <c r="H417" i="4"/>
  <c r="U417" i="4" s="1"/>
  <c r="G417" i="4"/>
  <c r="E417" i="4"/>
  <c r="C417" i="4"/>
  <c r="A417" i="4"/>
  <c r="V416" i="4"/>
  <c r="T416" i="4"/>
  <c r="S416" i="4"/>
  <c r="R416" i="4"/>
  <c r="H416" i="4"/>
  <c r="U416" i="4" s="1"/>
  <c r="G416" i="4"/>
  <c r="E416" i="4"/>
  <c r="C416" i="4"/>
  <c r="A416" i="4"/>
  <c r="V415" i="4"/>
  <c r="T415" i="4"/>
  <c r="S415" i="4"/>
  <c r="R415" i="4"/>
  <c r="H415" i="4"/>
  <c r="U415" i="4" s="1"/>
  <c r="G415" i="4"/>
  <c r="E415" i="4"/>
  <c r="C415" i="4"/>
  <c r="A415" i="4"/>
  <c r="V414" i="4"/>
  <c r="T414" i="4"/>
  <c r="S414" i="4"/>
  <c r="R414" i="4"/>
  <c r="H414" i="4"/>
  <c r="U414" i="4" s="1"/>
  <c r="G414" i="4"/>
  <c r="E414" i="4"/>
  <c r="C414" i="4"/>
  <c r="A414" i="4"/>
  <c r="V413" i="4"/>
  <c r="T413" i="4"/>
  <c r="S413" i="4"/>
  <c r="R413" i="4"/>
  <c r="H413" i="4"/>
  <c r="U413" i="4" s="1"/>
  <c r="G413" i="4"/>
  <c r="E413" i="4"/>
  <c r="C413" i="4"/>
  <c r="A413" i="4"/>
  <c r="V412" i="4"/>
  <c r="T412" i="4"/>
  <c r="S412" i="4"/>
  <c r="R412" i="4"/>
  <c r="H412" i="4"/>
  <c r="U412" i="4" s="1"/>
  <c r="G412" i="4"/>
  <c r="E412" i="4"/>
  <c r="C412" i="4"/>
  <c r="A412" i="4"/>
  <c r="V411" i="4"/>
  <c r="T411" i="4"/>
  <c r="S411" i="4"/>
  <c r="R411" i="4"/>
  <c r="H411" i="4"/>
  <c r="U411" i="4" s="1"/>
  <c r="G411" i="4"/>
  <c r="E411" i="4"/>
  <c r="C411" i="4"/>
  <c r="A411" i="4"/>
  <c r="V410" i="4"/>
  <c r="T410" i="4"/>
  <c r="S410" i="4"/>
  <c r="R410" i="4"/>
  <c r="H410" i="4"/>
  <c r="U410" i="4" s="1"/>
  <c r="G410" i="4"/>
  <c r="E410" i="4"/>
  <c r="C410" i="4"/>
  <c r="A410" i="4"/>
  <c r="V409" i="4"/>
  <c r="T409" i="4"/>
  <c r="S409" i="4"/>
  <c r="R409" i="4"/>
  <c r="H409" i="4"/>
  <c r="U409" i="4" s="1"/>
  <c r="G409" i="4"/>
  <c r="E409" i="4"/>
  <c r="C409" i="4"/>
  <c r="A409" i="4"/>
  <c r="V408" i="4"/>
  <c r="T408" i="4"/>
  <c r="S408" i="4"/>
  <c r="R408" i="4"/>
  <c r="H408" i="4"/>
  <c r="U408" i="4" s="1"/>
  <c r="G408" i="4"/>
  <c r="E408" i="4"/>
  <c r="C408" i="4"/>
  <c r="A408" i="4"/>
  <c r="V407" i="4"/>
  <c r="T407" i="4"/>
  <c r="S407" i="4"/>
  <c r="R407" i="4"/>
  <c r="H407" i="4"/>
  <c r="U407" i="4" s="1"/>
  <c r="G407" i="4"/>
  <c r="E407" i="4"/>
  <c r="C407" i="4"/>
  <c r="A407" i="4"/>
  <c r="V406" i="4"/>
  <c r="T406" i="4"/>
  <c r="S406" i="4"/>
  <c r="R406" i="4"/>
  <c r="H406" i="4"/>
  <c r="U406" i="4" s="1"/>
  <c r="G406" i="4"/>
  <c r="E406" i="4"/>
  <c r="C406" i="4"/>
  <c r="A406" i="4"/>
  <c r="V405" i="4"/>
  <c r="T405" i="4"/>
  <c r="S405" i="4"/>
  <c r="R405" i="4"/>
  <c r="H405" i="4"/>
  <c r="U405" i="4" s="1"/>
  <c r="G405" i="4"/>
  <c r="E405" i="4"/>
  <c r="C405" i="4"/>
  <c r="A405" i="4"/>
  <c r="V404" i="4"/>
  <c r="T404" i="4"/>
  <c r="S404" i="4"/>
  <c r="R404" i="4"/>
  <c r="H404" i="4"/>
  <c r="U404" i="4" s="1"/>
  <c r="G404" i="4"/>
  <c r="E404" i="4"/>
  <c r="C404" i="4"/>
  <c r="A404" i="4"/>
  <c r="V403" i="4"/>
  <c r="T403" i="4"/>
  <c r="S403" i="4"/>
  <c r="R403" i="4"/>
  <c r="H403" i="4"/>
  <c r="U403" i="4" s="1"/>
  <c r="G403" i="4"/>
  <c r="E403" i="4"/>
  <c r="C403" i="4"/>
  <c r="A403" i="4"/>
  <c r="V402" i="4"/>
  <c r="T402" i="4"/>
  <c r="S402" i="4"/>
  <c r="R402" i="4"/>
  <c r="H402" i="4"/>
  <c r="U402" i="4" s="1"/>
  <c r="G402" i="4"/>
  <c r="E402" i="4"/>
  <c r="C402" i="4"/>
  <c r="A402" i="4"/>
  <c r="V401" i="4"/>
  <c r="T401" i="4"/>
  <c r="S401" i="4"/>
  <c r="R401" i="4"/>
  <c r="H401" i="4"/>
  <c r="U401" i="4" s="1"/>
  <c r="G401" i="4"/>
  <c r="E401" i="4"/>
  <c r="C401" i="4"/>
  <c r="A401" i="4"/>
  <c r="V400" i="4"/>
  <c r="T400" i="4"/>
  <c r="S400" i="4"/>
  <c r="R400" i="4"/>
  <c r="H400" i="4"/>
  <c r="U400" i="4" s="1"/>
  <c r="G400" i="4"/>
  <c r="E400" i="4"/>
  <c r="C400" i="4"/>
  <c r="A400" i="4"/>
  <c r="V399" i="4"/>
  <c r="T399" i="4"/>
  <c r="S399" i="4"/>
  <c r="R399" i="4"/>
  <c r="H399" i="4"/>
  <c r="U399" i="4" s="1"/>
  <c r="G399" i="4"/>
  <c r="E399" i="4"/>
  <c r="C399" i="4"/>
  <c r="A399" i="4"/>
  <c r="V398" i="4"/>
  <c r="T398" i="4"/>
  <c r="S398" i="4"/>
  <c r="R398" i="4"/>
  <c r="H398" i="4"/>
  <c r="U398" i="4" s="1"/>
  <c r="G398" i="4"/>
  <c r="E398" i="4"/>
  <c r="C398" i="4"/>
  <c r="A398" i="4"/>
  <c r="V397" i="4"/>
  <c r="T397" i="4"/>
  <c r="S397" i="4"/>
  <c r="R397" i="4"/>
  <c r="H397" i="4"/>
  <c r="U397" i="4" s="1"/>
  <c r="G397" i="4"/>
  <c r="E397" i="4"/>
  <c r="C397" i="4"/>
  <c r="A397" i="4"/>
  <c r="V396" i="4"/>
  <c r="T396" i="4"/>
  <c r="S396" i="4"/>
  <c r="R396" i="4"/>
  <c r="H396" i="4"/>
  <c r="U396" i="4" s="1"/>
  <c r="G396" i="4"/>
  <c r="E396" i="4"/>
  <c r="C396" i="4"/>
  <c r="A396" i="4"/>
  <c r="V395" i="4"/>
  <c r="T395" i="4"/>
  <c r="S395" i="4"/>
  <c r="R395" i="4"/>
  <c r="H395" i="4"/>
  <c r="U395" i="4" s="1"/>
  <c r="G395" i="4"/>
  <c r="E395" i="4"/>
  <c r="C395" i="4"/>
  <c r="A395" i="4"/>
  <c r="V394" i="4"/>
  <c r="T394" i="4"/>
  <c r="S394" i="4"/>
  <c r="R394" i="4"/>
  <c r="H394" i="4"/>
  <c r="U394" i="4" s="1"/>
  <c r="G394" i="4"/>
  <c r="E394" i="4"/>
  <c r="C394" i="4"/>
  <c r="A394" i="4"/>
  <c r="V393" i="4"/>
  <c r="T393" i="4"/>
  <c r="S393" i="4"/>
  <c r="R393" i="4"/>
  <c r="H393" i="4"/>
  <c r="U393" i="4" s="1"/>
  <c r="G393" i="4"/>
  <c r="E393" i="4"/>
  <c r="C393" i="4"/>
  <c r="A393" i="4"/>
  <c r="V392" i="4"/>
  <c r="T392" i="4"/>
  <c r="S392" i="4"/>
  <c r="R392" i="4"/>
  <c r="H392" i="4"/>
  <c r="U392" i="4" s="1"/>
  <c r="G392" i="4"/>
  <c r="E392" i="4"/>
  <c r="C392" i="4"/>
  <c r="A392" i="4"/>
  <c r="V391" i="4"/>
  <c r="T391" i="4"/>
  <c r="S391" i="4"/>
  <c r="R391" i="4"/>
  <c r="H391" i="4"/>
  <c r="U391" i="4" s="1"/>
  <c r="G391" i="4"/>
  <c r="E391" i="4"/>
  <c r="C391" i="4"/>
  <c r="A391" i="4"/>
  <c r="V390" i="4"/>
  <c r="T390" i="4"/>
  <c r="S390" i="4"/>
  <c r="R390" i="4"/>
  <c r="H390" i="4"/>
  <c r="U390" i="4" s="1"/>
  <c r="G390" i="4"/>
  <c r="E390" i="4"/>
  <c r="C390" i="4"/>
  <c r="A390" i="4"/>
  <c r="V389" i="4"/>
  <c r="T389" i="4"/>
  <c r="S389" i="4"/>
  <c r="R389" i="4"/>
  <c r="H389" i="4"/>
  <c r="U389" i="4" s="1"/>
  <c r="G389" i="4"/>
  <c r="E389" i="4"/>
  <c r="C389" i="4"/>
  <c r="A389" i="4"/>
  <c r="V388" i="4"/>
  <c r="T388" i="4"/>
  <c r="S388" i="4"/>
  <c r="R388" i="4"/>
  <c r="H388" i="4"/>
  <c r="U388" i="4" s="1"/>
  <c r="G388" i="4"/>
  <c r="E388" i="4"/>
  <c r="C388" i="4"/>
  <c r="A388" i="4"/>
  <c r="V387" i="4"/>
  <c r="T387" i="4"/>
  <c r="S387" i="4"/>
  <c r="R387" i="4"/>
  <c r="H387" i="4"/>
  <c r="U387" i="4" s="1"/>
  <c r="G387" i="4"/>
  <c r="E387" i="4"/>
  <c r="C387" i="4"/>
  <c r="A387" i="4"/>
  <c r="V386" i="4"/>
  <c r="T386" i="4"/>
  <c r="S386" i="4"/>
  <c r="R386" i="4"/>
  <c r="H386" i="4"/>
  <c r="U386" i="4" s="1"/>
  <c r="G386" i="4"/>
  <c r="E386" i="4"/>
  <c r="C386" i="4"/>
  <c r="A386" i="4"/>
  <c r="V385" i="4"/>
  <c r="T385" i="4"/>
  <c r="S385" i="4"/>
  <c r="R385" i="4"/>
  <c r="H385" i="4"/>
  <c r="U385" i="4" s="1"/>
  <c r="G385" i="4"/>
  <c r="E385" i="4"/>
  <c r="C385" i="4"/>
  <c r="A385" i="4"/>
  <c r="V384" i="4"/>
  <c r="T384" i="4"/>
  <c r="S384" i="4"/>
  <c r="R384" i="4"/>
  <c r="H384" i="4"/>
  <c r="U384" i="4" s="1"/>
  <c r="G384" i="4"/>
  <c r="E384" i="4"/>
  <c r="C384" i="4"/>
  <c r="A384" i="4"/>
  <c r="V383" i="4"/>
  <c r="T383" i="4"/>
  <c r="S383" i="4"/>
  <c r="R383" i="4"/>
  <c r="H383" i="4"/>
  <c r="U383" i="4" s="1"/>
  <c r="G383" i="4"/>
  <c r="E383" i="4"/>
  <c r="C383" i="4"/>
  <c r="A383" i="4"/>
  <c r="V382" i="4"/>
  <c r="T382" i="4"/>
  <c r="S382" i="4"/>
  <c r="R382" i="4"/>
  <c r="H382" i="4"/>
  <c r="U382" i="4" s="1"/>
  <c r="G382" i="4"/>
  <c r="E382" i="4"/>
  <c r="C382" i="4"/>
  <c r="A382" i="4"/>
  <c r="V381" i="4"/>
  <c r="T381" i="4"/>
  <c r="S381" i="4"/>
  <c r="R381" i="4"/>
  <c r="H381" i="4"/>
  <c r="U381" i="4" s="1"/>
  <c r="G381" i="4"/>
  <c r="E381" i="4"/>
  <c r="C381" i="4"/>
  <c r="A381" i="4"/>
  <c r="V380" i="4"/>
  <c r="T380" i="4"/>
  <c r="S380" i="4"/>
  <c r="R380" i="4"/>
  <c r="H380" i="4"/>
  <c r="U380" i="4" s="1"/>
  <c r="G380" i="4"/>
  <c r="E380" i="4"/>
  <c r="C380" i="4"/>
  <c r="A380" i="4"/>
  <c r="V379" i="4"/>
  <c r="T379" i="4"/>
  <c r="S379" i="4"/>
  <c r="R379" i="4"/>
  <c r="H379" i="4"/>
  <c r="U379" i="4" s="1"/>
  <c r="G379" i="4"/>
  <c r="E379" i="4"/>
  <c r="C379" i="4"/>
  <c r="A379" i="4"/>
  <c r="V378" i="4"/>
  <c r="T378" i="4"/>
  <c r="S378" i="4"/>
  <c r="R378" i="4"/>
  <c r="H378" i="4"/>
  <c r="U378" i="4" s="1"/>
  <c r="G378" i="4"/>
  <c r="E378" i="4"/>
  <c r="C378" i="4"/>
  <c r="A378" i="4"/>
  <c r="V377" i="4"/>
  <c r="T377" i="4"/>
  <c r="S377" i="4"/>
  <c r="R377" i="4"/>
  <c r="H377" i="4"/>
  <c r="U377" i="4" s="1"/>
  <c r="G377" i="4"/>
  <c r="E377" i="4"/>
  <c r="C377" i="4"/>
  <c r="A377" i="4"/>
  <c r="V376" i="4"/>
  <c r="T376" i="4"/>
  <c r="S376" i="4"/>
  <c r="R376" i="4"/>
  <c r="H376" i="4"/>
  <c r="U376" i="4" s="1"/>
  <c r="G376" i="4"/>
  <c r="E376" i="4"/>
  <c r="C376" i="4"/>
  <c r="A376" i="4"/>
  <c r="V375" i="4"/>
  <c r="T375" i="4"/>
  <c r="S375" i="4"/>
  <c r="R375" i="4"/>
  <c r="H375" i="4"/>
  <c r="U375" i="4" s="1"/>
  <c r="G375" i="4"/>
  <c r="E375" i="4"/>
  <c r="C375" i="4"/>
  <c r="A375" i="4"/>
  <c r="V374" i="4"/>
  <c r="T374" i="4"/>
  <c r="S374" i="4"/>
  <c r="R374" i="4"/>
  <c r="H374" i="4"/>
  <c r="U374" i="4" s="1"/>
  <c r="G374" i="4"/>
  <c r="E374" i="4"/>
  <c r="C374" i="4"/>
  <c r="A374" i="4"/>
  <c r="V373" i="4"/>
  <c r="T373" i="4"/>
  <c r="S373" i="4"/>
  <c r="R373" i="4"/>
  <c r="H373" i="4"/>
  <c r="U373" i="4" s="1"/>
  <c r="G373" i="4"/>
  <c r="E373" i="4"/>
  <c r="C373" i="4"/>
  <c r="A373" i="4"/>
  <c r="V372" i="4"/>
  <c r="T372" i="4"/>
  <c r="S372" i="4"/>
  <c r="R372" i="4"/>
  <c r="H372" i="4"/>
  <c r="U372" i="4" s="1"/>
  <c r="G372" i="4"/>
  <c r="E372" i="4"/>
  <c r="C372" i="4"/>
  <c r="A372" i="4"/>
  <c r="V371" i="4"/>
  <c r="T371" i="4"/>
  <c r="S371" i="4"/>
  <c r="R371" i="4"/>
  <c r="H371" i="4"/>
  <c r="U371" i="4" s="1"/>
  <c r="G371" i="4"/>
  <c r="E371" i="4"/>
  <c r="C371" i="4"/>
  <c r="A371" i="4"/>
  <c r="V370" i="4"/>
  <c r="T370" i="4"/>
  <c r="S370" i="4"/>
  <c r="R370" i="4"/>
  <c r="H370" i="4"/>
  <c r="U370" i="4" s="1"/>
  <c r="G370" i="4"/>
  <c r="E370" i="4"/>
  <c r="C370" i="4"/>
  <c r="A370" i="4"/>
  <c r="V369" i="4"/>
  <c r="T369" i="4"/>
  <c r="S369" i="4"/>
  <c r="R369" i="4"/>
  <c r="H369" i="4"/>
  <c r="U369" i="4" s="1"/>
  <c r="G369" i="4"/>
  <c r="E369" i="4"/>
  <c r="C369" i="4"/>
  <c r="A369" i="4"/>
  <c r="V368" i="4"/>
  <c r="T368" i="4"/>
  <c r="S368" i="4"/>
  <c r="R368" i="4"/>
  <c r="H368" i="4"/>
  <c r="U368" i="4" s="1"/>
  <c r="G368" i="4"/>
  <c r="E368" i="4"/>
  <c r="C368" i="4"/>
  <c r="A368" i="4"/>
  <c r="V367" i="4"/>
  <c r="T367" i="4"/>
  <c r="S367" i="4"/>
  <c r="R367" i="4"/>
  <c r="H367" i="4"/>
  <c r="U367" i="4" s="1"/>
  <c r="G367" i="4"/>
  <c r="E367" i="4"/>
  <c r="C367" i="4"/>
  <c r="A367" i="4"/>
  <c r="V366" i="4"/>
  <c r="T366" i="4"/>
  <c r="S366" i="4"/>
  <c r="R366" i="4"/>
  <c r="H366" i="4"/>
  <c r="U366" i="4" s="1"/>
  <c r="G366" i="4"/>
  <c r="E366" i="4"/>
  <c r="C366" i="4"/>
  <c r="A366" i="4"/>
  <c r="V365" i="4"/>
  <c r="T365" i="4"/>
  <c r="S365" i="4"/>
  <c r="R365" i="4"/>
  <c r="H365" i="4"/>
  <c r="U365" i="4" s="1"/>
  <c r="G365" i="4"/>
  <c r="E365" i="4"/>
  <c r="C365" i="4"/>
  <c r="A365" i="4"/>
  <c r="V364" i="4"/>
  <c r="T364" i="4"/>
  <c r="S364" i="4"/>
  <c r="R364" i="4"/>
  <c r="H364" i="4"/>
  <c r="U364" i="4" s="1"/>
  <c r="G364" i="4"/>
  <c r="E364" i="4"/>
  <c r="C364" i="4"/>
  <c r="A364" i="4"/>
  <c r="V363" i="4"/>
  <c r="T363" i="4"/>
  <c r="S363" i="4"/>
  <c r="R363" i="4"/>
  <c r="H363" i="4"/>
  <c r="U363" i="4" s="1"/>
  <c r="G363" i="4"/>
  <c r="E363" i="4"/>
  <c r="C363" i="4"/>
  <c r="A363" i="4"/>
  <c r="V362" i="4"/>
  <c r="T362" i="4"/>
  <c r="S362" i="4"/>
  <c r="R362" i="4"/>
  <c r="H362" i="4"/>
  <c r="U362" i="4" s="1"/>
  <c r="G362" i="4"/>
  <c r="E362" i="4"/>
  <c r="C362" i="4"/>
  <c r="A362" i="4"/>
  <c r="V361" i="4"/>
  <c r="T361" i="4"/>
  <c r="S361" i="4"/>
  <c r="R361" i="4"/>
  <c r="H361" i="4"/>
  <c r="U361" i="4" s="1"/>
  <c r="G361" i="4"/>
  <c r="E361" i="4"/>
  <c r="C361" i="4"/>
  <c r="A361" i="4"/>
  <c r="V360" i="4"/>
  <c r="T360" i="4"/>
  <c r="S360" i="4"/>
  <c r="R360" i="4"/>
  <c r="H360" i="4"/>
  <c r="U360" i="4" s="1"/>
  <c r="G360" i="4"/>
  <c r="E360" i="4"/>
  <c r="C360" i="4"/>
  <c r="A360" i="4"/>
  <c r="V359" i="4"/>
  <c r="T359" i="4"/>
  <c r="S359" i="4"/>
  <c r="R359" i="4"/>
  <c r="H359" i="4"/>
  <c r="U359" i="4" s="1"/>
  <c r="G359" i="4"/>
  <c r="E359" i="4"/>
  <c r="C359" i="4"/>
  <c r="A359" i="4"/>
  <c r="V358" i="4"/>
  <c r="T358" i="4"/>
  <c r="S358" i="4"/>
  <c r="R358" i="4"/>
  <c r="H358" i="4"/>
  <c r="U358" i="4" s="1"/>
  <c r="G358" i="4"/>
  <c r="E358" i="4"/>
  <c r="C358" i="4"/>
  <c r="A358" i="4"/>
  <c r="V357" i="4"/>
  <c r="T357" i="4"/>
  <c r="S357" i="4"/>
  <c r="R357" i="4"/>
  <c r="H357" i="4"/>
  <c r="U357" i="4" s="1"/>
  <c r="G357" i="4"/>
  <c r="E357" i="4"/>
  <c r="C357" i="4"/>
  <c r="A357" i="4"/>
  <c r="V356" i="4"/>
  <c r="T356" i="4"/>
  <c r="S356" i="4"/>
  <c r="R356" i="4"/>
  <c r="H356" i="4"/>
  <c r="U356" i="4" s="1"/>
  <c r="G356" i="4"/>
  <c r="E356" i="4"/>
  <c r="C356" i="4"/>
  <c r="A356" i="4"/>
  <c r="V355" i="4"/>
  <c r="T355" i="4"/>
  <c r="S355" i="4"/>
  <c r="R355" i="4"/>
  <c r="H355" i="4"/>
  <c r="U355" i="4" s="1"/>
  <c r="G355" i="4"/>
  <c r="E355" i="4"/>
  <c r="C355" i="4"/>
  <c r="A355" i="4"/>
  <c r="V354" i="4"/>
  <c r="T354" i="4"/>
  <c r="S354" i="4"/>
  <c r="R354" i="4"/>
  <c r="H354" i="4"/>
  <c r="U354" i="4" s="1"/>
  <c r="G354" i="4"/>
  <c r="E354" i="4"/>
  <c r="C354" i="4"/>
  <c r="A354" i="4"/>
  <c r="V353" i="4"/>
  <c r="T353" i="4"/>
  <c r="S353" i="4"/>
  <c r="R353" i="4"/>
  <c r="H353" i="4"/>
  <c r="U353" i="4" s="1"/>
  <c r="G353" i="4"/>
  <c r="E353" i="4"/>
  <c r="C353" i="4"/>
  <c r="A353" i="4"/>
  <c r="V352" i="4"/>
  <c r="T352" i="4"/>
  <c r="S352" i="4"/>
  <c r="R352" i="4"/>
  <c r="H352" i="4"/>
  <c r="U352" i="4" s="1"/>
  <c r="G352" i="4"/>
  <c r="E352" i="4"/>
  <c r="C352" i="4"/>
  <c r="A352" i="4"/>
  <c r="V351" i="4"/>
  <c r="T351" i="4"/>
  <c r="S351" i="4"/>
  <c r="R351" i="4"/>
  <c r="H351" i="4"/>
  <c r="U351" i="4" s="1"/>
  <c r="G351" i="4"/>
  <c r="E351" i="4"/>
  <c r="C351" i="4"/>
  <c r="A351" i="4"/>
  <c r="V350" i="4"/>
  <c r="T350" i="4"/>
  <c r="S350" i="4"/>
  <c r="R350" i="4"/>
  <c r="H350" i="4"/>
  <c r="U350" i="4" s="1"/>
  <c r="G350" i="4"/>
  <c r="E350" i="4"/>
  <c r="C350" i="4"/>
  <c r="A350" i="4"/>
  <c r="V349" i="4"/>
  <c r="T349" i="4"/>
  <c r="S349" i="4"/>
  <c r="R349" i="4"/>
  <c r="H349" i="4"/>
  <c r="U349" i="4" s="1"/>
  <c r="G349" i="4"/>
  <c r="E349" i="4"/>
  <c r="C349" i="4"/>
  <c r="A349" i="4"/>
  <c r="V348" i="4"/>
  <c r="T348" i="4"/>
  <c r="S348" i="4"/>
  <c r="R348" i="4"/>
  <c r="H348" i="4"/>
  <c r="U348" i="4" s="1"/>
  <c r="G348" i="4"/>
  <c r="E348" i="4"/>
  <c r="C348" i="4"/>
  <c r="A348" i="4"/>
  <c r="V347" i="4"/>
  <c r="T347" i="4"/>
  <c r="S347" i="4"/>
  <c r="R347" i="4"/>
  <c r="H347" i="4"/>
  <c r="U347" i="4" s="1"/>
  <c r="G347" i="4"/>
  <c r="E347" i="4"/>
  <c r="C347" i="4"/>
  <c r="A347" i="4"/>
  <c r="V346" i="4"/>
  <c r="T346" i="4"/>
  <c r="S346" i="4"/>
  <c r="R346" i="4"/>
  <c r="H346" i="4"/>
  <c r="U346" i="4" s="1"/>
  <c r="G346" i="4"/>
  <c r="E346" i="4"/>
  <c r="C346" i="4"/>
  <c r="A346" i="4"/>
  <c r="V345" i="4"/>
  <c r="T345" i="4"/>
  <c r="S345" i="4"/>
  <c r="R345" i="4"/>
  <c r="H345" i="4"/>
  <c r="U345" i="4" s="1"/>
  <c r="G345" i="4"/>
  <c r="E345" i="4"/>
  <c r="C345" i="4"/>
  <c r="A345" i="4"/>
  <c r="V344" i="4"/>
  <c r="T344" i="4"/>
  <c r="S344" i="4"/>
  <c r="R344" i="4"/>
  <c r="H344" i="4"/>
  <c r="U344" i="4" s="1"/>
  <c r="G344" i="4"/>
  <c r="E344" i="4"/>
  <c r="C344" i="4"/>
  <c r="A344" i="4"/>
  <c r="V343" i="4"/>
  <c r="T343" i="4"/>
  <c r="S343" i="4"/>
  <c r="R343" i="4"/>
  <c r="H343" i="4"/>
  <c r="U343" i="4" s="1"/>
  <c r="G343" i="4"/>
  <c r="E343" i="4"/>
  <c r="C343" i="4"/>
  <c r="A343" i="4"/>
  <c r="V342" i="4"/>
  <c r="T342" i="4"/>
  <c r="S342" i="4"/>
  <c r="R342" i="4"/>
  <c r="H342" i="4"/>
  <c r="U342" i="4" s="1"/>
  <c r="G342" i="4"/>
  <c r="E342" i="4"/>
  <c r="C342" i="4"/>
  <c r="A342" i="4"/>
  <c r="V341" i="4"/>
  <c r="T341" i="4"/>
  <c r="S341" i="4"/>
  <c r="R341" i="4"/>
  <c r="H341" i="4"/>
  <c r="U341" i="4" s="1"/>
  <c r="G341" i="4"/>
  <c r="E341" i="4"/>
  <c r="C341" i="4"/>
  <c r="A341" i="4"/>
  <c r="V340" i="4"/>
  <c r="T340" i="4"/>
  <c r="S340" i="4"/>
  <c r="R340" i="4"/>
  <c r="H340" i="4"/>
  <c r="U340" i="4" s="1"/>
  <c r="G340" i="4"/>
  <c r="E340" i="4"/>
  <c r="C340" i="4"/>
  <c r="A340" i="4"/>
  <c r="V339" i="4"/>
  <c r="T339" i="4"/>
  <c r="S339" i="4"/>
  <c r="R339" i="4"/>
  <c r="H339" i="4"/>
  <c r="U339" i="4" s="1"/>
  <c r="G339" i="4"/>
  <c r="E339" i="4"/>
  <c r="C339" i="4"/>
  <c r="A339" i="4"/>
  <c r="V338" i="4"/>
  <c r="T338" i="4"/>
  <c r="S338" i="4"/>
  <c r="R338" i="4"/>
  <c r="H338" i="4"/>
  <c r="U338" i="4" s="1"/>
  <c r="G338" i="4"/>
  <c r="E338" i="4"/>
  <c r="C338" i="4"/>
  <c r="A338" i="4"/>
  <c r="V337" i="4"/>
  <c r="T337" i="4"/>
  <c r="S337" i="4"/>
  <c r="R337" i="4"/>
  <c r="H337" i="4"/>
  <c r="U337" i="4" s="1"/>
  <c r="G337" i="4"/>
  <c r="E337" i="4"/>
  <c r="C337" i="4"/>
  <c r="A337" i="4"/>
  <c r="V336" i="4"/>
  <c r="T336" i="4"/>
  <c r="S336" i="4"/>
  <c r="R336" i="4"/>
  <c r="H336" i="4"/>
  <c r="U336" i="4" s="1"/>
  <c r="G336" i="4"/>
  <c r="E336" i="4"/>
  <c r="C336" i="4"/>
  <c r="A336" i="4"/>
  <c r="V335" i="4"/>
  <c r="T335" i="4"/>
  <c r="S335" i="4"/>
  <c r="R335" i="4"/>
  <c r="H335" i="4"/>
  <c r="U335" i="4" s="1"/>
  <c r="G335" i="4"/>
  <c r="E335" i="4"/>
  <c r="C335" i="4"/>
  <c r="A335" i="4"/>
  <c r="V334" i="4"/>
  <c r="T334" i="4"/>
  <c r="S334" i="4"/>
  <c r="R334" i="4"/>
  <c r="H334" i="4"/>
  <c r="U334" i="4" s="1"/>
  <c r="G334" i="4"/>
  <c r="E334" i="4"/>
  <c r="C334" i="4"/>
  <c r="A334" i="4"/>
  <c r="V333" i="4"/>
  <c r="U333" i="4"/>
  <c r="T333" i="4"/>
  <c r="S333" i="4"/>
  <c r="R333" i="4"/>
  <c r="H333" i="4"/>
  <c r="G333" i="4"/>
  <c r="E333" i="4"/>
  <c r="C333" i="4"/>
  <c r="A333" i="4"/>
  <c r="V332" i="4"/>
  <c r="T332" i="4"/>
  <c r="S332" i="4"/>
  <c r="R332" i="4"/>
  <c r="H332" i="4"/>
  <c r="U332" i="4" s="1"/>
  <c r="G332" i="4"/>
  <c r="E332" i="4"/>
  <c r="C332" i="4"/>
  <c r="A332" i="4"/>
  <c r="V331" i="4"/>
  <c r="T331" i="4"/>
  <c r="S331" i="4"/>
  <c r="R331" i="4"/>
  <c r="H331" i="4"/>
  <c r="U331" i="4" s="1"/>
  <c r="G331" i="4"/>
  <c r="E331" i="4"/>
  <c r="C331" i="4"/>
  <c r="A331" i="4"/>
  <c r="V330" i="4"/>
  <c r="T330" i="4"/>
  <c r="S330" i="4"/>
  <c r="R330" i="4"/>
  <c r="H330" i="4"/>
  <c r="U330" i="4" s="1"/>
  <c r="G330" i="4"/>
  <c r="E330" i="4"/>
  <c r="C330" i="4"/>
  <c r="A330" i="4"/>
  <c r="V329" i="4"/>
  <c r="T329" i="4"/>
  <c r="S329" i="4"/>
  <c r="R329" i="4"/>
  <c r="H329" i="4"/>
  <c r="U329" i="4" s="1"/>
  <c r="G329" i="4"/>
  <c r="E329" i="4"/>
  <c r="C329" i="4"/>
  <c r="A329" i="4"/>
  <c r="V328" i="4"/>
  <c r="T328" i="4"/>
  <c r="S328" i="4"/>
  <c r="R328" i="4"/>
  <c r="H328" i="4"/>
  <c r="U328" i="4" s="1"/>
  <c r="G328" i="4"/>
  <c r="E328" i="4"/>
  <c r="C328" i="4"/>
  <c r="A328" i="4"/>
  <c r="V327" i="4"/>
  <c r="T327" i="4"/>
  <c r="S327" i="4"/>
  <c r="R327" i="4"/>
  <c r="H327" i="4"/>
  <c r="U327" i="4" s="1"/>
  <c r="G327" i="4"/>
  <c r="E327" i="4"/>
  <c r="C327" i="4"/>
  <c r="A327" i="4"/>
  <c r="V326" i="4"/>
  <c r="T326" i="4"/>
  <c r="S326" i="4"/>
  <c r="R326" i="4"/>
  <c r="H326" i="4"/>
  <c r="U326" i="4" s="1"/>
  <c r="G326" i="4"/>
  <c r="E326" i="4"/>
  <c r="C326" i="4"/>
  <c r="A326" i="4"/>
  <c r="V325" i="4"/>
  <c r="T325" i="4"/>
  <c r="S325" i="4"/>
  <c r="R325" i="4"/>
  <c r="H325" i="4"/>
  <c r="U325" i="4" s="1"/>
  <c r="G325" i="4"/>
  <c r="E325" i="4"/>
  <c r="C325" i="4"/>
  <c r="A325" i="4"/>
  <c r="V324" i="4"/>
  <c r="T324" i="4"/>
  <c r="S324" i="4"/>
  <c r="R324" i="4"/>
  <c r="H324" i="4"/>
  <c r="U324" i="4" s="1"/>
  <c r="G324" i="4"/>
  <c r="E324" i="4"/>
  <c r="C324" i="4"/>
  <c r="A324" i="4"/>
  <c r="V323" i="4"/>
  <c r="T323" i="4"/>
  <c r="S323" i="4"/>
  <c r="R323" i="4"/>
  <c r="H323" i="4"/>
  <c r="U323" i="4" s="1"/>
  <c r="G323" i="4"/>
  <c r="E323" i="4"/>
  <c r="C323" i="4"/>
  <c r="A323" i="4"/>
  <c r="V322" i="4"/>
  <c r="T322" i="4"/>
  <c r="S322" i="4"/>
  <c r="R322" i="4"/>
  <c r="H322" i="4"/>
  <c r="U322" i="4" s="1"/>
  <c r="G322" i="4"/>
  <c r="E322" i="4"/>
  <c r="C322" i="4"/>
  <c r="A322" i="4"/>
  <c r="V321" i="4"/>
  <c r="T321" i="4"/>
  <c r="S321" i="4"/>
  <c r="R321" i="4"/>
  <c r="H321" i="4"/>
  <c r="U321" i="4" s="1"/>
  <c r="G321" i="4"/>
  <c r="E321" i="4"/>
  <c r="C321" i="4"/>
  <c r="A321" i="4"/>
  <c r="V320" i="4"/>
  <c r="T320" i="4"/>
  <c r="S320" i="4"/>
  <c r="R320" i="4"/>
  <c r="H320" i="4"/>
  <c r="U320" i="4" s="1"/>
  <c r="G320" i="4"/>
  <c r="E320" i="4"/>
  <c r="C320" i="4"/>
  <c r="A320" i="4"/>
  <c r="V319" i="4"/>
  <c r="T319" i="4"/>
  <c r="S319" i="4"/>
  <c r="R319" i="4"/>
  <c r="H319" i="4"/>
  <c r="U319" i="4" s="1"/>
  <c r="G319" i="4"/>
  <c r="E319" i="4"/>
  <c r="C319" i="4"/>
  <c r="A319" i="4"/>
  <c r="V318" i="4"/>
  <c r="T318" i="4"/>
  <c r="S318" i="4"/>
  <c r="R318" i="4"/>
  <c r="H318" i="4"/>
  <c r="U318" i="4" s="1"/>
  <c r="G318" i="4"/>
  <c r="E318" i="4"/>
  <c r="C318" i="4"/>
  <c r="A318" i="4"/>
  <c r="V317" i="4"/>
  <c r="T317" i="4"/>
  <c r="S317" i="4"/>
  <c r="R317" i="4"/>
  <c r="H317" i="4"/>
  <c r="U317" i="4" s="1"/>
  <c r="G317" i="4"/>
  <c r="E317" i="4"/>
  <c r="C317" i="4"/>
  <c r="A317" i="4"/>
  <c r="V316" i="4"/>
  <c r="T316" i="4"/>
  <c r="S316" i="4"/>
  <c r="R316" i="4"/>
  <c r="H316" i="4"/>
  <c r="U316" i="4" s="1"/>
  <c r="G316" i="4"/>
  <c r="E316" i="4"/>
  <c r="C316" i="4"/>
  <c r="A316" i="4"/>
  <c r="V315" i="4"/>
  <c r="T315" i="4"/>
  <c r="S315" i="4"/>
  <c r="R315" i="4"/>
  <c r="H315" i="4"/>
  <c r="U315" i="4" s="1"/>
  <c r="G315" i="4"/>
  <c r="E315" i="4"/>
  <c r="C315" i="4"/>
  <c r="A315" i="4"/>
  <c r="V314" i="4"/>
  <c r="T314" i="4"/>
  <c r="S314" i="4"/>
  <c r="R314" i="4"/>
  <c r="H314" i="4"/>
  <c r="U314" i="4" s="1"/>
  <c r="G314" i="4"/>
  <c r="E314" i="4"/>
  <c r="C314" i="4"/>
  <c r="A314" i="4"/>
  <c r="V313" i="4"/>
  <c r="T313" i="4"/>
  <c r="S313" i="4"/>
  <c r="R313" i="4"/>
  <c r="H313" i="4"/>
  <c r="U313" i="4" s="1"/>
  <c r="G313" i="4"/>
  <c r="E313" i="4"/>
  <c r="C313" i="4"/>
  <c r="A313" i="4"/>
  <c r="V312" i="4"/>
  <c r="T312" i="4"/>
  <c r="S312" i="4"/>
  <c r="R312" i="4"/>
  <c r="H312" i="4"/>
  <c r="U312" i="4" s="1"/>
  <c r="G312" i="4"/>
  <c r="E312" i="4"/>
  <c r="C312" i="4"/>
  <c r="A312" i="4"/>
  <c r="V311" i="4"/>
  <c r="T311" i="4"/>
  <c r="S311" i="4"/>
  <c r="R311" i="4"/>
  <c r="H311" i="4"/>
  <c r="U311" i="4" s="1"/>
  <c r="G311" i="4"/>
  <c r="E311" i="4"/>
  <c r="C311" i="4"/>
  <c r="A311" i="4"/>
  <c r="V310" i="4"/>
  <c r="T310" i="4"/>
  <c r="S310" i="4"/>
  <c r="R310" i="4"/>
  <c r="H310" i="4"/>
  <c r="U310" i="4" s="1"/>
  <c r="G310" i="4"/>
  <c r="E310" i="4"/>
  <c r="C310" i="4"/>
  <c r="A310" i="4"/>
  <c r="V309" i="4"/>
  <c r="T309" i="4"/>
  <c r="S309" i="4"/>
  <c r="R309" i="4"/>
  <c r="H309" i="4"/>
  <c r="U309" i="4" s="1"/>
  <c r="G309" i="4"/>
  <c r="E309" i="4"/>
  <c r="C309" i="4"/>
  <c r="A309" i="4"/>
  <c r="V308" i="4"/>
  <c r="T308" i="4"/>
  <c r="S308" i="4"/>
  <c r="R308" i="4"/>
  <c r="H308" i="4"/>
  <c r="U308" i="4" s="1"/>
  <c r="G308" i="4"/>
  <c r="E308" i="4"/>
  <c r="C308" i="4"/>
  <c r="A308" i="4"/>
  <c r="V307" i="4"/>
  <c r="T307" i="4"/>
  <c r="S307" i="4"/>
  <c r="R307" i="4"/>
  <c r="H307" i="4"/>
  <c r="U307" i="4" s="1"/>
  <c r="G307" i="4"/>
  <c r="E307" i="4"/>
  <c r="C307" i="4"/>
  <c r="A307" i="4"/>
  <c r="V306" i="4"/>
  <c r="T306" i="4"/>
  <c r="S306" i="4"/>
  <c r="R306" i="4"/>
  <c r="H306" i="4"/>
  <c r="U306" i="4" s="1"/>
  <c r="G306" i="4"/>
  <c r="E306" i="4"/>
  <c r="C306" i="4"/>
  <c r="A306" i="4"/>
  <c r="V305" i="4"/>
  <c r="T305" i="4"/>
  <c r="S305" i="4"/>
  <c r="R305" i="4"/>
  <c r="H305" i="4"/>
  <c r="U305" i="4" s="1"/>
  <c r="G305" i="4"/>
  <c r="E305" i="4"/>
  <c r="C305" i="4"/>
  <c r="A305" i="4"/>
  <c r="V304" i="4"/>
  <c r="T304" i="4"/>
  <c r="S304" i="4"/>
  <c r="R304" i="4"/>
  <c r="H304" i="4"/>
  <c r="U304" i="4" s="1"/>
  <c r="G304" i="4"/>
  <c r="E304" i="4"/>
  <c r="C304" i="4"/>
  <c r="A304" i="4"/>
  <c r="V303" i="4"/>
  <c r="T303" i="4"/>
  <c r="S303" i="4"/>
  <c r="R303" i="4"/>
  <c r="H303" i="4"/>
  <c r="U303" i="4" s="1"/>
  <c r="G303" i="4"/>
  <c r="E303" i="4"/>
  <c r="C303" i="4"/>
  <c r="A303" i="4"/>
  <c r="V302" i="4"/>
  <c r="T302" i="4"/>
  <c r="S302" i="4"/>
  <c r="R302" i="4"/>
  <c r="H302" i="4"/>
  <c r="U302" i="4" s="1"/>
  <c r="G302" i="4"/>
  <c r="E302" i="4"/>
  <c r="C302" i="4"/>
  <c r="A302" i="4"/>
  <c r="V301" i="4"/>
  <c r="T301" i="4"/>
  <c r="S301" i="4"/>
  <c r="R301" i="4"/>
  <c r="H301" i="4"/>
  <c r="U301" i="4" s="1"/>
  <c r="G301" i="4"/>
  <c r="E301" i="4"/>
  <c r="C301" i="4"/>
  <c r="A301" i="4"/>
  <c r="V300" i="4"/>
  <c r="T300" i="4"/>
  <c r="S300" i="4"/>
  <c r="R300" i="4"/>
  <c r="H300" i="4"/>
  <c r="U300" i="4" s="1"/>
  <c r="G300" i="4"/>
  <c r="E300" i="4"/>
  <c r="C300" i="4"/>
  <c r="A300" i="4"/>
  <c r="V299" i="4"/>
  <c r="T299" i="4"/>
  <c r="S299" i="4"/>
  <c r="R299" i="4"/>
  <c r="H299" i="4"/>
  <c r="U299" i="4" s="1"/>
  <c r="G299" i="4"/>
  <c r="E299" i="4"/>
  <c r="C299" i="4"/>
  <c r="A299" i="4"/>
  <c r="V298" i="4"/>
  <c r="T298" i="4"/>
  <c r="S298" i="4"/>
  <c r="R298" i="4"/>
  <c r="H298" i="4"/>
  <c r="U298" i="4" s="1"/>
  <c r="G298" i="4"/>
  <c r="E298" i="4"/>
  <c r="C298" i="4"/>
  <c r="A298" i="4"/>
  <c r="V297" i="4"/>
  <c r="T297" i="4"/>
  <c r="S297" i="4"/>
  <c r="R297" i="4"/>
  <c r="H297" i="4"/>
  <c r="U297" i="4" s="1"/>
  <c r="G297" i="4"/>
  <c r="E297" i="4"/>
  <c r="C297" i="4"/>
  <c r="A297" i="4"/>
  <c r="V296" i="4"/>
  <c r="T296" i="4"/>
  <c r="S296" i="4"/>
  <c r="R296" i="4"/>
  <c r="H296" i="4"/>
  <c r="U296" i="4" s="1"/>
  <c r="G296" i="4"/>
  <c r="E296" i="4"/>
  <c r="C296" i="4"/>
  <c r="A296" i="4"/>
  <c r="V295" i="4"/>
  <c r="T295" i="4"/>
  <c r="S295" i="4"/>
  <c r="R295" i="4"/>
  <c r="H295" i="4"/>
  <c r="U295" i="4" s="1"/>
  <c r="G295" i="4"/>
  <c r="E295" i="4"/>
  <c r="C295" i="4"/>
  <c r="A295" i="4"/>
  <c r="V294" i="4"/>
  <c r="T294" i="4"/>
  <c r="S294" i="4"/>
  <c r="R294" i="4"/>
  <c r="H294" i="4"/>
  <c r="U294" i="4" s="1"/>
  <c r="G294" i="4"/>
  <c r="E294" i="4"/>
  <c r="C294" i="4"/>
  <c r="A294" i="4"/>
  <c r="V293" i="4"/>
  <c r="T293" i="4"/>
  <c r="S293" i="4"/>
  <c r="R293" i="4"/>
  <c r="H293" i="4"/>
  <c r="U293" i="4" s="1"/>
  <c r="G293" i="4"/>
  <c r="E293" i="4"/>
  <c r="C293" i="4"/>
  <c r="A293" i="4"/>
  <c r="V292" i="4"/>
  <c r="T292" i="4"/>
  <c r="S292" i="4"/>
  <c r="R292" i="4"/>
  <c r="H292" i="4"/>
  <c r="U292" i="4" s="1"/>
  <c r="G292" i="4"/>
  <c r="E292" i="4"/>
  <c r="C292" i="4"/>
  <c r="A292" i="4"/>
  <c r="V291" i="4"/>
  <c r="T291" i="4"/>
  <c r="S291" i="4"/>
  <c r="R291" i="4"/>
  <c r="H291" i="4"/>
  <c r="U291" i="4" s="1"/>
  <c r="G291" i="4"/>
  <c r="E291" i="4"/>
  <c r="C291" i="4"/>
  <c r="A291" i="4"/>
  <c r="V290" i="4"/>
  <c r="T290" i="4"/>
  <c r="S290" i="4"/>
  <c r="R290" i="4"/>
  <c r="H290" i="4"/>
  <c r="U290" i="4" s="1"/>
  <c r="G290" i="4"/>
  <c r="E290" i="4"/>
  <c r="C290" i="4"/>
  <c r="A290" i="4"/>
  <c r="V289" i="4"/>
  <c r="T289" i="4"/>
  <c r="S289" i="4"/>
  <c r="R289" i="4"/>
  <c r="H289" i="4"/>
  <c r="U289" i="4" s="1"/>
  <c r="G289" i="4"/>
  <c r="E289" i="4"/>
  <c r="C289" i="4"/>
  <c r="A289" i="4"/>
  <c r="V288" i="4"/>
  <c r="T288" i="4"/>
  <c r="S288" i="4"/>
  <c r="R288" i="4"/>
  <c r="H288" i="4"/>
  <c r="U288" i="4" s="1"/>
  <c r="G288" i="4"/>
  <c r="E288" i="4"/>
  <c r="C288" i="4"/>
  <c r="A288" i="4"/>
  <c r="V287" i="4"/>
  <c r="T287" i="4"/>
  <c r="S287" i="4"/>
  <c r="R287" i="4"/>
  <c r="H287" i="4"/>
  <c r="U287" i="4" s="1"/>
  <c r="G287" i="4"/>
  <c r="E287" i="4"/>
  <c r="C287" i="4"/>
  <c r="A287" i="4"/>
  <c r="V286" i="4"/>
  <c r="T286" i="4"/>
  <c r="S286" i="4"/>
  <c r="R286" i="4"/>
  <c r="H286" i="4"/>
  <c r="U286" i="4" s="1"/>
  <c r="G286" i="4"/>
  <c r="E286" i="4"/>
  <c r="C286" i="4"/>
  <c r="A286" i="4"/>
  <c r="V285" i="4"/>
  <c r="T285" i="4"/>
  <c r="S285" i="4"/>
  <c r="R285" i="4"/>
  <c r="H285" i="4"/>
  <c r="U285" i="4" s="1"/>
  <c r="G285" i="4"/>
  <c r="E285" i="4"/>
  <c r="C285" i="4"/>
  <c r="A285" i="4"/>
  <c r="V284" i="4"/>
  <c r="T284" i="4"/>
  <c r="S284" i="4"/>
  <c r="R284" i="4"/>
  <c r="H284" i="4"/>
  <c r="U284" i="4" s="1"/>
  <c r="G284" i="4"/>
  <c r="E284" i="4"/>
  <c r="C284" i="4"/>
  <c r="A284" i="4"/>
  <c r="V283" i="4"/>
  <c r="T283" i="4"/>
  <c r="S283" i="4"/>
  <c r="R283" i="4"/>
  <c r="H283" i="4"/>
  <c r="U283" i="4" s="1"/>
  <c r="G283" i="4"/>
  <c r="E283" i="4"/>
  <c r="C283" i="4"/>
  <c r="A283" i="4"/>
  <c r="V282" i="4"/>
  <c r="T282" i="4"/>
  <c r="S282" i="4"/>
  <c r="R282" i="4"/>
  <c r="H282" i="4"/>
  <c r="U282" i="4" s="1"/>
  <c r="G282" i="4"/>
  <c r="E282" i="4"/>
  <c r="C282" i="4"/>
  <c r="A282" i="4"/>
  <c r="V281" i="4"/>
  <c r="T281" i="4"/>
  <c r="S281" i="4"/>
  <c r="R281" i="4"/>
  <c r="H281" i="4"/>
  <c r="U281" i="4" s="1"/>
  <c r="G281" i="4"/>
  <c r="E281" i="4"/>
  <c r="C281" i="4"/>
  <c r="A281" i="4"/>
  <c r="V280" i="4"/>
  <c r="T280" i="4"/>
  <c r="S280" i="4"/>
  <c r="R280" i="4"/>
  <c r="H280" i="4"/>
  <c r="U280" i="4" s="1"/>
  <c r="G280" i="4"/>
  <c r="E280" i="4"/>
  <c r="C280" i="4"/>
  <c r="A280" i="4"/>
  <c r="V279" i="4"/>
  <c r="U279" i="4"/>
  <c r="T279" i="4"/>
  <c r="S279" i="4"/>
  <c r="R279" i="4"/>
  <c r="H279" i="4"/>
  <c r="G279" i="4"/>
  <c r="E279" i="4"/>
  <c r="C279" i="4"/>
  <c r="A279" i="4"/>
  <c r="V278" i="4"/>
  <c r="T278" i="4"/>
  <c r="S278" i="4"/>
  <c r="R278" i="4"/>
  <c r="H278" i="4"/>
  <c r="U278" i="4" s="1"/>
  <c r="G278" i="4"/>
  <c r="E278" i="4"/>
  <c r="C278" i="4"/>
  <c r="A278" i="4"/>
  <c r="V277" i="4"/>
  <c r="T277" i="4"/>
  <c r="S277" i="4"/>
  <c r="R277" i="4"/>
  <c r="H277" i="4"/>
  <c r="U277" i="4" s="1"/>
  <c r="G277" i="4"/>
  <c r="E277" i="4"/>
  <c r="C277" i="4"/>
  <c r="A277" i="4"/>
  <c r="V276" i="4"/>
  <c r="T276" i="4"/>
  <c r="S276" i="4"/>
  <c r="R276" i="4"/>
  <c r="H276" i="4"/>
  <c r="U276" i="4" s="1"/>
  <c r="G276" i="4"/>
  <c r="E276" i="4"/>
  <c r="C276" i="4"/>
  <c r="A276" i="4"/>
  <c r="V275" i="4"/>
  <c r="T275" i="4"/>
  <c r="S275" i="4"/>
  <c r="R275" i="4"/>
  <c r="H275" i="4"/>
  <c r="U275" i="4" s="1"/>
  <c r="G275" i="4"/>
  <c r="E275" i="4"/>
  <c r="C275" i="4"/>
  <c r="A275" i="4"/>
  <c r="V274" i="4"/>
  <c r="T274" i="4"/>
  <c r="S274" i="4"/>
  <c r="R274" i="4"/>
  <c r="H274" i="4"/>
  <c r="U274" i="4" s="1"/>
  <c r="G274" i="4"/>
  <c r="E274" i="4"/>
  <c r="C274" i="4"/>
  <c r="A274" i="4"/>
  <c r="V273" i="4"/>
  <c r="T273" i="4"/>
  <c r="S273" i="4"/>
  <c r="R273" i="4"/>
  <c r="H273" i="4"/>
  <c r="U273" i="4" s="1"/>
  <c r="G273" i="4"/>
  <c r="E273" i="4"/>
  <c r="C273" i="4"/>
  <c r="A273" i="4"/>
  <c r="V272" i="4"/>
  <c r="T272" i="4"/>
  <c r="S272" i="4"/>
  <c r="R272" i="4"/>
  <c r="H272" i="4"/>
  <c r="U272" i="4" s="1"/>
  <c r="G272" i="4"/>
  <c r="E272" i="4"/>
  <c r="C272" i="4"/>
  <c r="A272" i="4"/>
  <c r="V271" i="4"/>
  <c r="T271" i="4"/>
  <c r="S271" i="4"/>
  <c r="R271" i="4"/>
  <c r="H271" i="4"/>
  <c r="U271" i="4" s="1"/>
  <c r="G271" i="4"/>
  <c r="E271" i="4"/>
  <c r="C271" i="4"/>
  <c r="A271" i="4"/>
  <c r="V270" i="4"/>
  <c r="T270" i="4"/>
  <c r="S270" i="4"/>
  <c r="R270" i="4"/>
  <c r="H270" i="4"/>
  <c r="U270" i="4" s="1"/>
  <c r="G270" i="4"/>
  <c r="E270" i="4"/>
  <c r="C270" i="4"/>
  <c r="A270" i="4"/>
  <c r="V269" i="4"/>
  <c r="T269" i="4"/>
  <c r="S269" i="4"/>
  <c r="R269" i="4"/>
  <c r="H269" i="4"/>
  <c r="U269" i="4" s="1"/>
  <c r="G269" i="4"/>
  <c r="E269" i="4"/>
  <c r="C269" i="4"/>
  <c r="A269" i="4"/>
  <c r="V268" i="4"/>
  <c r="T268" i="4"/>
  <c r="S268" i="4"/>
  <c r="R268" i="4"/>
  <c r="H268" i="4"/>
  <c r="U268" i="4" s="1"/>
  <c r="G268" i="4"/>
  <c r="E268" i="4"/>
  <c r="C268" i="4"/>
  <c r="A268" i="4"/>
  <c r="V267" i="4"/>
  <c r="T267" i="4"/>
  <c r="S267" i="4"/>
  <c r="R267" i="4"/>
  <c r="H267" i="4"/>
  <c r="U267" i="4" s="1"/>
  <c r="G267" i="4"/>
  <c r="E267" i="4"/>
  <c r="C267" i="4"/>
  <c r="A267" i="4"/>
  <c r="V266" i="4"/>
  <c r="T266" i="4"/>
  <c r="S266" i="4"/>
  <c r="R266" i="4"/>
  <c r="H266" i="4"/>
  <c r="U266" i="4" s="1"/>
  <c r="G266" i="4"/>
  <c r="E266" i="4"/>
  <c r="C266" i="4"/>
  <c r="A266" i="4"/>
  <c r="V265" i="4"/>
  <c r="T265" i="4"/>
  <c r="S265" i="4"/>
  <c r="R265" i="4"/>
  <c r="H265" i="4"/>
  <c r="U265" i="4" s="1"/>
  <c r="G265" i="4"/>
  <c r="E265" i="4"/>
  <c r="C265" i="4"/>
  <c r="A265" i="4"/>
  <c r="V264" i="4"/>
  <c r="T264" i="4"/>
  <c r="S264" i="4"/>
  <c r="R264" i="4"/>
  <c r="H264" i="4"/>
  <c r="U264" i="4" s="1"/>
  <c r="G264" i="4"/>
  <c r="E264" i="4"/>
  <c r="C264" i="4"/>
  <c r="A264" i="4"/>
  <c r="V263" i="4"/>
  <c r="T263" i="4"/>
  <c r="S263" i="4"/>
  <c r="R263" i="4"/>
  <c r="H263" i="4"/>
  <c r="U263" i="4" s="1"/>
  <c r="G263" i="4"/>
  <c r="E263" i="4"/>
  <c r="C263" i="4"/>
  <c r="A263" i="4"/>
  <c r="V262" i="4"/>
  <c r="T262" i="4"/>
  <c r="S262" i="4"/>
  <c r="R262" i="4"/>
  <c r="H262" i="4"/>
  <c r="U262" i="4" s="1"/>
  <c r="G262" i="4"/>
  <c r="E262" i="4"/>
  <c r="C262" i="4"/>
  <c r="A262" i="4"/>
  <c r="V261" i="4"/>
  <c r="T261" i="4"/>
  <c r="S261" i="4"/>
  <c r="R261" i="4"/>
  <c r="H261" i="4"/>
  <c r="U261" i="4" s="1"/>
  <c r="G261" i="4"/>
  <c r="E261" i="4"/>
  <c r="C261" i="4"/>
  <c r="A261" i="4"/>
  <c r="V260" i="4"/>
  <c r="T260" i="4"/>
  <c r="S260" i="4"/>
  <c r="R260" i="4"/>
  <c r="H260" i="4"/>
  <c r="U260" i="4" s="1"/>
  <c r="G260" i="4"/>
  <c r="E260" i="4"/>
  <c r="C260" i="4"/>
  <c r="A260" i="4"/>
  <c r="V259" i="4"/>
  <c r="T259" i="4"/>
  <c r="S259" i="4"/>
  <c r="R259" i="4"/>
  <c r="H259" i="4"/>
  <c r="U259" i="4" s="1"/>
  <c r="G259" i="4"/>
  <c r="E259" i="4"/>
  <c r="C259" i="4"/>
  <c r="A259" i="4"/>
  <c r="V258" i="4"/>
  <c r="T258" i="4"/>
  <c r="S258" i="4"/>
  <c r="R258" i="4"/>
  <c r="H258" i="4"/>
  <c r="U258" i="4" s="1"/>
  <c r="G258" i="4"/>
  <c r="E258" i="4"/>
  <c r="C258" i="4"/>
  <c r="A258" i="4"/>
  <c r="V257" i="4"/>
  <c r="T257" i="4"/>
  <c r="S257" i="4"/>
  <c r="R257" i="4"/>
  <c r="H257" i="4"/>
  <c r="U257" i="4" s="1"/>
  <c r="G257" i="4"/>
  <c r="E257" i="4"/>
  <c r="C257" i="4"/>
  <c r="A257" i="4"/>
  <c r="V256" i="4"/>
  <c r="T256" i="4"/>
  <c r="S256" i="4"/>
  <c r="R256" i="4"/>
  <c r="H256" i="4"/>
  <c r="U256" i="4" s="1"/>
  <c r="G256" i="4"/>
  <c r="E256" i="4"/>
  <c r="C256" i="4"/>
  <c r="A256" i="4"/>
  <c r="V255" i="4"/>
  <c r="T255" i="4"/>
  <c r="S255" i="4"/>
  <c r="R255" i="4"/>
  <c r="H255" i="4"/>
  <c r="U255" i="4" s="1"/>
  <c r="G255" i="4"/>
  <c r="E255" i="4"/>
  <c r="C255" i="4"/>
  <c r="A255" i="4"/>
  <c r="V254" i="4"/>
  <c r="T254" i="4"/>
  <c r="S254" i="4"/>
  <c r="R254" i="4"/>
  <c r="H254" i="4"/>
  <c r="U254" i="4" s="1"/>
  <c r="G254" i="4"/>
  <c r="E254" i="4"/>
  <c r="C254" i="4"/>
  <c r="A254" i="4"/>
  <c r="V253" i="4"/>
  <c r="T253" i="4"/>
  <c r="S253" i="4"/>
  <c r="R253" i="4"/>
  <c r="H253" i="4"/>
  <c r="U253" i="4" s="1"/>
  <c r="G253" i="4"/>
  <c r="E253" i="4"/>
  <c r="C253" i="4"/>
  <c r="A253" i="4"/>
  <c r="V252" i="4"/>
  <c r="T252" i="4"/>
  <c r="S252" i="4"/>
  <c r="R252" i="4"/>
  <c r="H252" i="4"/>
  <c r="U252" i="4" s="1"/>
  <c r="G252" i="4"/>
  <c r="E252" i="4"/>
  <c r="C252" i="4"/>
  <c r="A252" i="4"/>
  <c r="V251" i="4"/>
  <c r="T251" i="4"/>
  <c r="S251" i="4"/>
  <c r="R251" i="4"/>
  <c r="H251" i="4"/>
  <c r="U251" i="4" s="1"/>
  <c r="G251" i="4"/>
  <c r="E251" i="4"/>
  <c r="C251" i="4"/>
  <c r="A251" i="4"/>
  <c r="V250" i="4"/>
  <c r="T250" i="4"/>
  <c r="S250" i="4"/>
  <c r="R250" i="4"/>
  <c r="H250" i="4"/>
  <c r="U250" i="4" s="1"/>
  <c r="G250" i="4"/>
  <c r="E250" i="4"/>
  <c r="C250" i="4"/>
  <c r="A250" i="4"/>
  <c r="V249" i="4"/>
  <c r="T249" i="4"/>
  <c r="S249" i="4"/>
  <c r="R249" i="4"/>
  <c r="H249" i="4"/>
  <c r="U249" i="4" s="1"/>
  <c r="G249" i="4"/>
  <c r="E249" i="4"/>
  <c r="C249" i="4"/>
  <c r="A249" i="4"/>
  <c r="V248" i="4"/>
  <c r="T248" i="4"/>
  <c r="S248" i="4"/>
  <c r="R248" i="4"/>
  <c r="H248" i="4"/>
  <c r="U248" i="4" s="1"/>
  <c r="G248" i="4"/>
  <c r="E248" i="4"/>
  <c r="C248" i="4"/>
  <c r="A248" i="4"/>
  <c r="V247" i="4"/>
  <c r="T247" i="4"/>
  <c r="S247" i="4"/>
  <c r="R247" i="4"/>
  <c r="H247" i="4"/>
  <c r="U247" i="4" s="1"/>
  <c r="G247" i="4"/>
  <c r="E247" i="4"/>
  <c r="C247" i="4"/>
  <c r="A247" i="4"/>
  <c r="V246" i="4"/>
  <c r="T246" i="4"/>
  <c r="S246" i="4"/>
  <c r="R246" i="4"/>
  <c r="H246" i="4"/>
  <c r="U246" i="4" s="1"/>
  <c r="G246" i="4"/>
  <c r="E246" i="4"/>
  <c r="C246" i="4"/>
  <c r="A246" i="4"/>
  <c r="V245" i="4"/>
  <c r="T245" i="4"/>
  <c r="S245" i="4"/>
  <c r="R245" i="4"/>
  <c r="H245" i="4"/>
  <c r="U245" i="4" s="1"/>
  <c r="G245" i="4"/>
  <c r="E245" i="4"/>
  <c r="C245" i="4"/>
  <c r="A245" i="4"/>
  <c r="V244" i="4"/>
  <c r="T244" i="4"/>
  <c r="S244" i="4"/>
  <c r="R244" i="4"/>
  <c r="H244" i="4"/>
  <c r="U244" i="4" s="1"/>
  <c r="G244" i="4"/>
  <c r="E244" i="4"/>
  <c r="C244" i="4"/>
  <c r="A244" i="4"/>
  <c r="V243" i="4"/>
  <c r="T243" i="4"/>
  <c r="S243" i="4"/>
  <c r="R243" i="4"/>
  <c r="H243" i="4"/>
  <c r="U243" i="4" s="1"/>
  <c r="G243" i="4"/>
  <c r="E243" i="4"/>
  <c r="C243" i="4"/>
  <c r="A243" i="4"/>
  <c r="V242" i="4"/>
  <c r="T242" i="4"/>
  <c r="S242" i="4"/>
  <c r="R242" i="4"/>
  <c r="H242" i="4"/>
  <c r="U242" i="4" s="1"/>
  <c r="G242" i="4"/>
  <c r="E242" i="4"/>
  <c r="C242" i="4"/>
  <c r="A242" i="4"/>
  <c r="V241" i="4"/>
  <c r="T241" i="4"/>
  <c r="S241" i="4"/>
  <c r="R241" i="4"/>
  <c r="H241" i="4"/>
  <c r="U241" i="4" s="1"/>
  <c r="G241" i="4"/>
  <c r="E241" i="4"/>
  <c r="C241" i="4"/>
  <c r="A241" i="4"/>
  <c r="V240" i="4"/>
  <c r="T240" i="4"/>
  <c r="S240" i="4"/>
  <c r="R240" i="4"/>
  <c r="H240" i="4"/>
  <c r="U240" i="4" s="1"/>
  <c r="G240" i="4"/>
  <c r="E240" i="4"/>
  <c r="C240" i="4"/>
  <c r="A240" i="4"/>
  <c r="V239" i="4"/>
  <c r="T239" i="4"/>
  <c r="S239" i="4"/>
  <c r="R239" i="4"/>
  <c r="H239" i="4"/>
  <c r="U239" i="4" s="1"/>
  <c r="G239" i="4"/>
  <c r="E239" i="4"/>
  <c r="C239" i="4"/>
  <c r="A239" i="4"/>
  <c r="V238" i="4"/>
  <c r="T238" i="4"/>
  <c r="S238" i="4"/>
  <c r="R238" i="4"/>
  <c r="H238" i="4"/>
  <c r="U238" i="4" s="1"/>
  <c r="G238" i="4"/>
  <c r="E238" i="4"/>
  <c r="C238" i="4"/>
  <c r="A238" i="4"/>
  <c r="V237" i="4"/>
  <c r="T237" i="4"/>
  <c r="S237" i="4"/>
  <c r="R237" i="4"/>
  <c r="H237" i="4"/>
  <c r="U237" i="4" s="1"/>
  <c r="G237" i="4"/>
  <c r="E237" i="4"/>
  <c r="C237" i="4"/>
  <c r="A237" i="4"/>
  <c r="V236" i="4"/>
  <c r="T236" i="4"/>
  <c r="S236" i="4"/>
  <c r="R236" i="4"/>
  <c r="H236" i="4"/>
  <c r="U236" i="4" s="1"/>
  <c r="G236" i="4"/>
  <c r="E236" i="4"/>
  <c r="C236" i="4"/>
  <c r="A236" i="4"/>
  <c r="V235" i="4"/>
  <c r="T235" i="4"/>
  <c r="S235" i="4"/>
  <c r="R235" i="4"/>
  <c r="H235" i="4"/>
  <c r="U235" i="4" s="1"/>
  <c r="G235" i="4"/>
  <c r="E235" i="4"/>
  <c r="C235" i="4"/>
  <c r="A235" i="4"/>
  <c r="V234" i="4"/>
  <c r="T234" i="4"/>
  <c r="S234" i="4"/>
  <c r="R234" i="4"/>
  <c r="H234" i="4"/>
  <c r="U234" i="4" s="1"/>
  <c r="G234" i="4"/>
  <c r="E234" i="4"/>
  <c r="C234" i="4"/>
  <c r="A234" i="4"/>
  <c r="V233" i="4"/>
  <c r="T233" i="4"/>
  <c r="S233" i="4"/>
  <c r="R233" i="4"/>
  <c r="H233" i="4"/>
  <c r="U233" i="4" s="1"/>
  <c r="G233" i="4"/>
  <c r="E233" i="4"/>
  <c r="C233" i="4"/>
  <c r="A233" i="4"/>
  <c r="V232" i="4"/>
  <c r="T232" i="4"/>
  <c r="S232" i="4"/>
  <c r="R232" i="4"/>
  <c r="H232" i="4"/>
  <c r="U232" i="4" s="1"/>
  <c r="G232" i="4"/>
  <c r="E232" i="4"/>
  <c r="C232" i="4"/>
  <c r="A232" i="4"/>
  <c r="V231" i="4"/>
  <c r="T231" i="4"/>
  <c r="S231" i="4"/>
  <c r="R231" i="4"/>
  <c r="H231" i="4"/>
  <c r="U231" i="4" s="1"/>
  <c r="G231" i="4"/>
  <c r="E231" i="4"/>
  <c r="C231" i="4"/>
  <c r="A231" i="4"/>
  <c r="V230" i="4"/>
  <c r="T230" i="4"/>
  <c r="S230" i="4"/>
  <c r="R230" i="4"/>
  <c r="H230" i="4"/>
  <c r="U230" i="4" s="1"/>
  <c r="G230" i="4"/>
  <c r="E230" i="4"/>
  <c r="C230" i="4"/>
  <c r="A230" i="4"/>
  <c r="V229" i="4"/>
  <c r="T229" i="4"/>
  <c r="S229" i="4"/>
  <c r="R229" i="4"/>
  <c r="H229" i="4"/>
  <c r="U229" i="4" s="1"/>
  <c r="G229" i="4"/>
  <c r="E229" i="4"/>
  <c r="C229" i="4"/>
  <c r="A229" i="4"/>
  <c r="V228" i="4"/>
  <c r="T228" i="4"/>
  <c r="S228" i="4"/>
  <c r="R228" i="4"/>
  <c r="H228" i="4"/>
  <c r="U228" i="4" s="1"/>
  <c r="G228" i="4"/>
  <c r="E228" i="4"/>
  <c r="C228" i="4"/>
  <c r="A228" i="4"/>
  <c r="V227" i="4"/>
  <c r="T227" i="4"/>
  <c r="S227" i="4"/>
  <c r="R227" i="4"/>
  <c r="H227" i="4"/>
  <c r="U227" i="4" s="1"/>
  <c r="G227" i="4"/>
  <c r="E227" i="4"/>
  <c r="C227" i="4"/>
  <c r="A227" i="4"/>
  <c r="V226" i="4"/>
  <c r="T226" i="4"/>
  <c r="S226" i="4"/>
  <c r="R226" i="4"/>
  <c r="H226" i="4"/>
  <c r="U226" i="4" s="1"/>
  <c r="G226" i="4"/>
  <c r="E226" i="4"/>
  <c r="C226" i="4"/>
  <c r="A226" i="4"/>
  <c r="V225" i="4"/>
  <c r="T225" i="4"/>
  <c r="S225" i="4"/>
  <c r="R225" i="4"/>
  <c r="H225" i="4"/>
  <c r="U225" i="4" s="1"/>
  <c r="G225" i="4"/>
  <c r="E225" i="4"/>
  <c r="C225" i="4"/>
  <c r="A225" i="4"/>
  <c r="V224" i="4"/>
  <c r="T224" i="4"/>
  <c r="S224" i="4"/>
  <c r="R224" i="4"/>
  <c r="H224" i="4"/>
  <c r="U224" i="4" s="1"/>
  <c r="G224" i="4"/>
  <c r="E224" i="4"/>
  <c r="C224" i="4"/>
  <c r="A224" i="4"/>
  <c r="V223" i="4"/>
  <c r="T223" i="4"/>
  <c r="S223" i="4"/>
  <c r="R223" i="4"/>
  <c r="H223" i="4"/>
  <c r="U223" i="4" s="1"/>
  <c r="G223" i="4"/>
  <c r="E223" i="4"/>
  <c r="C223" i="4"/>
  <c r="A223" i="4"/>
  <c r="V222" i="4"/>
  <c r="T222" i="4"/>
  <c r="S222" i="4"/>
  <c r="R222" i="4"/>
  <c r="H222" i="4"/>
  <c r="U222" i="4" s="1"/>
  <c r="G222" i="4"/>
  <c r="E222" i="4"/>
  <c r="C222" i="4"/>
  <c r="A222" i="4"/>
  <c r="V221" i="4"/>
  <c r="T221" i="4"/>
  <c r="S221" i="4"/>
  <c r="R221" i="4"/>
  <c r="H221" i="4"/>
  <c r="U221" i="4" s="1"/>
  <c r="G221" i="4"/>
  <c r="E221" i="4"/>
  <c r="C221" i="4"/>
  <c r="A221" i="4"/>
  <c r="V220" i="4"/>
  <c r="T220" i="4"/>
  <c r="S220" i="4"/>
  <c r="R220" i="4"/>
  <c r="H220" i="4"/>
  <c r="U220" i="4" s="1"/>
  <c r="G220" i="4"/>
  <c r="E220" i="4"/>
  <c r="C220" i="4"/>
  <c r="A220" i="4"/>
  <c r="V219" i="4"/>
  <c r="T219" i="4"/>
  <c r="S219" i="4"/>
  <c r="R219" i="4"/>
  <c r="H219" i="4"/>
  <c r="U219" i="4" s="1"/>
  <c r="G219" i="4"/>
  <c r="E219" i="4"/>
  <c r="C219" i="4"/>
  <c r="A219" i="4"/>
  <c r="V218" i="4"/>
  <c r="T218" i="4"/>
  <c r="S218" i="4"/>
  <c r="R218" i="4"/>
  <c r="H218" i="4"/>
  <c r="U218" i="4" s="1"/>
  <c r="G218" i="4"/>
  <c r="E218" i="4"/>
  <c r="C218" i="4"/>
  <c r="A218" i="4"/>
  <c r="V217" i="4"/>
  <c r="T217" i="4"/>
  <c r="S217" i="4"/>
  <c r="R217" i="4"/>
  <c r="H217" i="4"/>
  <c r="U217" i="4" s="1"/>
  <c r="G217" i="4"/>
  <c r="E217" i="4"/>
  <c r="C217" i="4"/>
  <c r="A217" i="4"/>
  <c r="V216" i="4"/>
  <c r="T216" i="4"/>
  <c r="S216" i="4"/>
  <c r="R216" i="4"/>
  <c r="H216" i="4"/>
  <c r="U216" i="4" s="1"/>
  <c r="G216" i="4"/>
  <c r="E216" i="4"/>
  <c r="C216" i="4"/>
  <c r="A216" i="4"/>
  <c r="V215" i="4"/>
  <c r="T215" i="4"/>
  <c r="S215" i="4"/>
  <c r="R215" i="4"/>
  <c r="H215" i="4"/>
  <c r="U215" i="4" s="1"/>
  <c r="G215" i="4"/>
  <c r="E215" i="4"/>
  <c r="C215" i="4"/>
  <c r="A215" i="4"/>
  <c r="V214" i="4"/>
  <c r="T214" i="4"/>
  <c r="S214" i="4"/>
  <c r="R214" i="4"/>
  <c r="H214" i="4"/>
  <c r="U214" i="4" s="1"/>
  <c r="G214" i="4"/>
  <c r="E214" i="4"/>
  <c r="C214" i="4"/>
  <c r="A214" i="4"/>
  <c r="V213" i="4"/>
  <c r="T213" i="4"/>
  <c r="S213" i="4"/>
  <c r="R213" i="4"/>
  <c r="H213" i="4"/>
  <c r="U213" i="4" s="1"/>
  <c r="G213" i="4"/>
  <c r="E213" i="4"/>
  <c r="C213" i="4"/>
  <c r="A213" i="4"/>
  <c r="V212" i="4"/>
  <c r="T212" i="4"/>
  <c r="S212" i="4"/>
  <c r="R212" i="4"/>
  <c r="H212" i="4"/>
  <c r="U212" i="4" s="1"/>
  <c r="G212" i="4"/>
  <c r="E212" i="4"/>
  <c r="C212" i="4"/>
  <c r="A212" i="4"/>
  <c r="V211" i="4"/>
  <c r="T211" i="4"/>
  <c r="S211" i="4"/>
  <c r="R211" i="4"/>
  <c r="H211" i="4"/>
  <c r="U211" i="4" s="1"/>
  <c r="G211" i="4"/>
  <c r="E211" i="4"/>
  <c r="C211" i="4"/>
  <c r="A211" i="4"/>
  <c r="V210" i="4"/>
  <c r="T210" i="4"/>
  <c r="S210" i="4"/>
  <c r="R210" i="4"/>
  <c r="H210" i="4"/>
  <c r="U210" i="4" s="1"/>
  <c r="G210" i="4"/>
  <c r="E210" i="4"/>
  <c r="C210" i="4"/>
  <c r="A210" i="4"/>
  <c r="V209" i="4"/>
  <c r="T209" i="4"/>
  <c r="S209" i="4"/>
  <c r="R209" i="4"/>
  <c r="H209" i="4"/>
  <c r="U209" i="4" s="1"/>
  <c r="G209" i="4"/>
  <c r="E209" i="4"/>
  <c r="C209" i="4"/>
  <c r="A209" i="4"/>
  <c r="V208" i="4"/>
  <c r="T208" i="4"/>
  <c r="S208" i="4"/>
  <c r="R208" i="4"/>
  <c r="H208" i="4"/>
  <c r="U208" i="4" s="1"/>
  <c r="G208" i="4"/>
  <c r="E208" i="4"/>
  <c r="C208" i="4"/>
  <c r="A208" i="4"/>
  <c r="V207" i="4"/>
  <c r="T207" i="4"/>
  <c r="S207" i="4"/>
  <c r="R207" i="4"/>
  <c r="H207" i="4"/>
  <c r="U207" i="4" s="1"/>
  <c r="G207" i="4"/>
  <c r="E207" i="4"/>
  <c r="C207" i="4"/>
  <c r="A207" i="4"/>
  <c r="V206" i="4"/>
  <c r="T206" i="4"/>
  <c r="S206" i="4"/>
  <c r="R206" i="4"/>
  <c r="H206" i="4"/>
  <c r="U206" i="4" s="1"/>
  <c r="G206" i="4"/>
  <c r="E206" i="4"/>
  <c r="C206" i="4"/>
  <c r="A206" i="4"/>
  <c r="V205" i="4"/>
  <c r="T205" i="4"/>
  <c r="S205" i="4"/>
  <c r="R205" i="4"/>
  <c r="H205" i="4"/>
  <c r="U205" i="4" s="1"/>
  <c r="G205" i="4"/>
  <c r="E205" i="4"/>
  <c r="C205" i="4"/>
  <c r="A205" i="4"/>
  <c r="V204" i="4"/>
  <c r="T204" i="4"/>
  <c r="S204" i="4"/>
  <c r="R204" i="4"/>
  <c r="H204" i="4"/>
  <c r="U204" i="4" s="1"/>
  <c r="G204" i="4"/>
  <c r="E204" i="4"/>
  <c r="C204" i="4"/>
  <c r="A204" i="4"/>
  <c r="V203" i="4"/>
  <c r="T203" i="4"/>
  <c r="S203" i="4"/>
  <c r="R203" i="4"/>
  <c r="H203" i="4"/>
  <c r="U203" i="4" s="1"/>
  <c r="G203" i="4"/>
  <c r="E203" i="4"/>
  <c r="C203" i="4"/>
  <c r="A203" i="4"/>
  <c r="V202" i="4"/>
  <c r="T202" i="4"/>
  <c r="S202" i="4"/>
  <c r="R202" i="4"/>
  <c r="H202" i="4"/>
  <c r="U202" i="4" s="1"/>
  <c r="G202" i="4"/>
  <c r="E202" i="4"/>
  <c r="C202" i="4"/>
  <c r="A202" i="4"/>
  <c r="V201" i="4"/>
  <c r="T201" i="4"/>
  <c r="S201" i="4"/>
  <c r="R201" i="4"/>
  <c r="H201" i="4"/>
  <c r="U201" i="4" s="1"/>
  <c r="G201" i="4"/>
  <c r="E201" i="4"/>
  <c r="C201" i="4"/>
  <c r="A201" i="4"/>
  <c r="V200" i="4"/>
  <c r="T200" i="4"/>
  <c r="S200" i="4"/>
  <c r="R200" i="4"/>
  <c r="H200" i="4"/>
  <c r="U200" i="4" s="1"/>
  <c r="G200" i="4"/>
  <c r="E200" i="4"/>
  <c r="C200" i="4"/>
  <c r="A200" i="4"/>
  <c r="V199" i="4"/>
  <c r="T199" i="4"/>
  <c r="S199" i="4"/>
  <c r="R199" i="4"/>
  <c r="H199" i="4"/>
  <c r="U199" i="4" s="1"/>
  <c r="G199" i="4"/>
  <c r="E199" i="4"/>
  <c r="C199" i="4"/>
  <c r="A199" i="4"/>
  <c r="V198" i="4"/>
  <c r="T198" i="4"/>
  <c r="S198" i="4"/>
  <c r="R198" i="4"/>
  <c r="H198" i="4"/>
  <c r="U198" i="4" s="1"/>
  <c r="G198" i="4"/>
  <c r="E198" i="4"/>
  <c r="C198" i="4"/>
  <c r="A198" i="4"/>
  <c r="V197" i="4"/>
  <c r="T197" i="4"/>
  <c r="S197" i="4"/>
  <c r="R197" i="4"/>
  <c r="H197" i="4"/>
  <c r="U197" i="4" s="1"/>
  <c r="G197" i="4"/>
  <c r="E197" i="4"/>
  <c r="C197" i="4"/>
  <c r="A197" i="4"/>
  <c r="V196" i="4"/>
  <c r="T196" i="4"/>
  <c r="S196" i="4"/>
  <c r="R196" i="4"/>
  <c r="H196" i="4"/>
  <c r="U196" i="4" s="1"/>
  <c r="G196" i="4"/>
  <c r="E196" i="4"/>
  <c r="C196" i="4"/>
  <c r="A196" i="4"/>
  <c r="V195" i="4"/>
  <c r="T195" i="4"/>
  <c r="S195" i="4"/>
  <c r="R195" i="4"/>
  <c r="H195" i="4"/>
  <c r="U195" i="4" s="1"/>
  <c r="G195" i="4"/>
  <c r="E195" i="4"/>
  <c r="C195" i="4"/>
  <c r="A195" i="4"/>
  <c r="V194" i="4"/>
  <c r="T194" i="4"/>
  <c r="S194" i="4"/>
  <c r="R194" i="4"/>
  <c r="H194" i="4"/>
  <c r="U194" i="4" s="1"/>
  <c r="G194" i="4"/>
  <c r="E194" i="4"/>
  <c r="C194" i="4"/>
  <c r="A194" i="4"/>
  <c r="V193" i="4"/>
  <c r="T193" i="4"/>
  <c r="S193" i="4"/>
  <c r="R193" i="4"/>
  <c r="H193" i="4"/>
  <c r="U193" i="4" s="1"/>
  <c r="G193" i="4"/>
  <c r="E193" i="4"/>
  <c r="C193" i="4"/>
  <c r="A193" i="4"/>
  <c r="V192" i="4"/>
  <c r="T192" i="4"/>
  <c r="S192" i="4"/>
  <c r="R192" i="4"/>
  <c r="H192" i="4"/>
  <c r="U192" i="4" s="1"/>
  <c r="G192" i="4"/>
  <c r="E192" i="4"/>
  <c r="C192" i="4"/>
  <c r="A192" i="4"/>
  <c r="V191" i="4"/>
  <c r="T191" i="4"/>
  <c r="S191" i="4"/>
  <c r="R191" i="4"/>
  <c r="H191" i="4"/>
  <c r="U191" i="4" s="1"/>
  <c r="G191" i="4"/>
  <c r="E191" i="4"/>
  <c r="C191" i="4"/>
  <c r="A191" i="4"/>
  <c r="V190" i="4"/>
  <c r="T190" i="4"/>
  <c r="S190" i="4"/>
  <c r="R190" i="4"/>
  <c r="H190" i="4"/>
  <c r="U190" i="4" s="1"/>
  <c r="G190" i="4"/>
  <c r="E190" i="4"/>
  <c r="C190" i="4"/>
  <c r="A190" i="4"/>
  <c r="V189" i="4"/>
  <c r="T189" i="4"/>
  <c r="S189" i="4"/>
  <c r="R189" i="4"/>
  <c r="H189" i="4"/>
  <c r="U189" i="4" s="1"/>
  <c r="G189" i="4"/>
  <c r="E189" i="4"/>
  <c r="C189" i="4"/>
  <c r="A189" i="4"/>
  <c r="V188" i="4"/>
  <c r="T188" i="4"/>
  <c r="S188" i="4"/>
  <c r="R188" i="4"/>
  <c r="H188" i="4"/>
  <c r="U188" i="4" s="1"/>
  <c r="G188" i="4"/>
  <c r="E188" i="4"/>
  <c r="C188" i="4"/>
  <c r="A188" i="4"/>
  <c r="V187" i="4"/>
  <c r="T187" i="4"/>
  <c r="S187" i="4"/>
  <c r="R187" i="4"/>
  <c r="H187" i="4"/>
  <c r="U187" i="4" s="1"/>
  <c r="G187" i="4"/>
  <c r="E187" i="4"/>
  <c r="C187" i="4"/>
  <c r="A187" i="4"/>
  <c r="V186" i="4"/>
  <c r="T186" i="4"/>
  <c r="S186" i="4"/>
  <c r="R186" i="4"/>
  <c r="H186" i="4"/>
  <c r="U186" i="4" s="1"/>
  <c r="G186" i="4"/>
  <c r="E186" i="4"/>
  <c r="C186" i="4"/>
  <c r="A186" i="4"/>
  <c r="V185" i="4"/>
  <c r="T185" i="4"/>
  <c r="S185" i="4"/>
  <c r="R185" i="4"/>
  <c r="H185" i="4"/>
  <c r="U185" i="4" s="1"/>
  <c r="G185" i="4"/>
  <c r="E185" i="4"/>
  <c r="C185" i="4"/>
  <c r="A185" i="4"/>
  <c r="V184" i="4"/>
  <c r="T184" i="4"/>
  <c r="S184" i="4"/>
  <c r="R184" i="4"/>
  <c r="H184" i="4"/>
  <c r="U184" i="4" s="1"/>
  <c r="G184" i="4"/>
  <c r="E184" i="4"/>
  <c r="C184" i="4"/>
  <c r="A184" i="4"/>
  <c r="V183" i="4"/>
  <c r="T183" i="4"/>
  <c r="S183" i="4"/>
  <c r="R183" i="4"/>
  <c r="H183" i="4"/>
  <c r="U183" i="4" s="1"/>
  <c r="G183" i="4"/>
  <c r="E183" i="4"/>
  <c r="C183" i="4"/>
  <c r="A183" i="4"/>
  <c r="V182" i="4"/>
  <c r="T182" i="4"/>
  <c r="S182" i="4"/>
  <c r="R182" i="4"/>
  <c r="H182" i="4"/>
  <c r="U182" i="4" s="1"/>
  <c r="G182" i="4"/>
  <c r="E182" i="4"/>
  <c r="C182" i="4"/>
  <c r="A182" i="4"/>
  <c r="V181" i="4"/>
  <c r="T181" i="4"/>
  <c r="S181" i="4"/>
  <c r="R181" i="4"/>
  <c r="H181" i="4"/>
  <c r="U181" i="4" s="1"/>
  <c r="G181" i="4"/>
  <c r="E181" i="4"/>
  <c r="C181" i="4"/>
  <c r="A181" i="4"/>
  <c r="V180" i="4"/>
  <c r="T180" i="4"/>
  <c r="S180" i="4"/>
  <c r="R180" i="4"/>
  <c r="H180" i="4"/>
  <c r="U180" i="4" s="1"/>
  <c r="G180" i="4"/>
  <c r="E180" i="4"/>
  <c r="C180" i="4"/>
  <c r="A180" i="4"/>
  <c r="V179" i="4"/>
  <c r="T179" i="4"/>
  <c r="S179" i="4"/>
  <c r="R179" i="4"/>
  <c r="H179" i="4"/>
  <c r="U179" i="4" s="1"/>
  <c r="G179" i="4"/>
  <c r="E179" i="4"/>
  <c r="C179" i="4"/>
  <c r="A179" i="4"/>
  <c r="V178" i="4"/>
  <c r="T178" i="4"/>
  <c r="S178" i="4"/>
  <c r="R178" i="4"/>
  <c r="H178" i="4"/>
  <c r="U178" i="4" s="1"/>
  <c r="G178" i="4"/>
  <c r="E178" i="4"/>
  <c r="C178" i="4"/>
  <c r="A178" i="4"/>
  <c r="V177" i="4"/>
  <c r="T177" i="4"/>
  <c r="S177" i="4"/>
  <c r="R177" i="4"/>
  <c r="H177" i="4"/>
  <c r="U177" i="4" s="1"/>
  <c r="G177" i="4"/>
  <c r="E177" i="4"/>
  <c r="C177" i="4"/>
  <c r="A177" i="4"/>
  <c r="V176" i="4"/>
  <c r="T176" i="4"/>
  <c r="S176" i="4"/>
  <c r="R176" i="4"/>
  <c r="H176" i="4"/>
  <c r="U176" i="4" s="1"/>
  <c r="G176" i="4"/>
  <c r="E176" i="4"/>
  <c r="C176" i="4"/>
  <c r="A176" i="4"/>
  <c r="V175" i="4"/>
  <c r="T175" i="4"/>
  <c r="S175" i="4"/>
  <c r="R175" i="4"/>
  <c r="H175" i="4"/>
  <c r="U175" i="4" s="1"/>
  <c r="G175" i="4"/>
  <c r="E175" i="4"/>
  <c r="C175" i="4"/>
  <c r="A175" i="4"/>
  <c r="V174" i="4"/>
  <c r="T174" i="4"/>
  <c r="S174" i="4"/>
  <c r="R174" i="4"/>
  <c r="H174" i="4"/>
  <c r="U174" i="4" s="1"/>
  <c r="G174" i="4"/>
  <c r="E174" i="4"/>
  <c r="C174" i="4"/>
  <c r="A174" i="4"/>
  <c r="V173" i="4"/>
  <c r="T173" i="4"/>
  <c r="S173" i="4"/>
  <c r="R173" i="4"/>
  <c r="H173" i="4"/>
  <c r="U173" i="4" s="1"/>
  <c r="G173" i="4"/>
  <c r="E173" i="4"/>
  <c r="C173" i="4"/>
  <c r="A173" i="4"/>
  <c r="V172" i="4"/>
  <c r="T172" i="4"/>
  <c r="S172" i="4"/>
  <c r="R172" i="4"/>
  <c r="H172" i="4"/>
  <c r="U172" i="4" s="1"/>
  <c r="G172" i="4"/>
  <c r="E172" i="4"/>
  <c r="C172" i="4"/>
  <c r="A172" i="4"/>
  <c r="V171" i="4"/>
  <c r="T171" i="4"/>
  <c r="S171" i="4"/>
  <c r="R171" i="4"/>
  <c r="H171" i="4"/>
  <c r="U171" i="4" s="1"/>
  <c r="G171" i="4"/>
  <c r="E171" i="4"/>
  <c r="C171" i="4"/>
  <c r="A171" i="4"/>
  <c r="V170" i="4"/>
  <c r="T170" i="4"/>
  <c r="S170" i="4"/>
  <c r="R170" i="4"/>
  <c r="H170" i="4"/>
  <c r="U170" i="4" s="1"/>
  <c r="G170" i="4"/>
  <c r="E170" i="4"/>
  <c r="C170" i="4"/>
  <c r="A170" i="4"/>
  <c r="V169" i="4"/>
  <c r="T169" i="4"/>
  <c r="S169" i="4"/>
  <c r="R169" i="4"/>
  <c r="H169" i="4"/>
  <c r="U169" i="4" s="1"/>
  <c r="G169" i="4"/>
  <c r="E169" i="4"/>
  <c r="C169" i="4"/>
  <c r="A169" i="4"/>
  <c r="V168" i="4"/>
  <c r="T168" i="4"/>
  <c r="S168" i="4"/>
  <c r="R168" i="4"/>
  <c r="H168" i="4"/>
  <c r="U168" i="4" s="1"/>
  <c r="G168" i="4"/>
  <c r="E168" i="4"/>
  <c r="C168" i="4"/>
  <c r="A168" i="4"/>
  <c r="V167" i="4"/>
  <c r="T167" i="4"/>
  <c r="S167" i="4"/>
  <c r="R167" i="4"/>
  <c r="H167" i="4"/>
  <c r="U167" i="4" s="1"/>
  <c r="G167" i="4"/>
  <c r="E167" i="4"/>
  <c r="C167" i="4"/>
  <c r="A167" i="4"/>
  <c r="V166" i="4"/>
  <c r="T166" i="4"/>
  <c r="S166" i="4"/>
  <c r="R166" i="4"/>
  <c r="H166" i="4"/>
  <c r="U166" i="4" s="1"/>
  <c r="G166" i="4"/>
  <c r="E166" i="4"/>
  <c r="C166" i="4"/>
  <c r="A166" i="4"/>
  <c r="V165" i="4"/>
  <c r="T165" i="4"/>
  <c r="S165" i="4"/>
  <c r="R165" i="4"/>
  <c r="H165" i="4"/>
  <c r="U165" i="4" s="1"/>
  <c r="G165" i="4"/>
  <c r="E165" i="4"/>
  <c r="C165" i="4"/>
  <c r="A165" i="4"/>
  <c r="V164" i="4"/>
  <c r="T164" i="4"/>
  <c r="S164" i="4"/>
  <c r="R164" i="4"/>
  <c r="H164" i="4"/>
  <c r="U164" i="4" s="1"/>
  <c r="G164" i="4"/>
  <c r="E164" i="4"/>
  <c r="C164" i="4"/>
  <c r="A164" i="4"/>
  <c r="V163" i="4"/>
  <c r="T163" i="4"/>
  <c r="S163" i="4"/>
  <c r="R163" i="4"/>
  <c r="H163" i="4"/>
  <c r="U163" i="4" s="1"/>
  <c r="G163" i="4"/>
  <c r="E163" i="4"/>
  <c r="C163" i="4"/>
  <c r="A163" i="4"/>
  <c r="V162" i="4"/>
  <c r="T162" i="4"/>
  <c r="S162" i="4"/>
  <c r="R162" i="4"/>
  <c r="H162" i="4"/>
  <c r="U162" i="4" s="1"/>
  <c r="G162" i="4"/>
  <c r="E162" i="4"/>
  <c r="C162" i="4"/>
  <c r="A162" i="4"/>
  <c r="V161" i="4"/>
  <c r="U161" i="4"/>
  <c r="T161" i="4"/>
  <c r="S161" i="4"/>
  <c r="R161" i="4"/>
  <c r="H161" i="4"/>
  <c r="G161" i="4"/>
  <c r="E161" i="4"/>
  <c r="C161" i="4"/>
  <c r="A161" i="4"/>
  <c r="V160" i="4"/>
  <c r="T160" i="4"/>
  <c r="S160" i="4"/>
  <c r="R160" i="4"/>
  <c r="H160" i="4"/>
  <c r="U160" i="4" s="1"/>
  <c r="G160" i="4"/>
  <c r="E160" i="4"/>
  <c r="C160" i="4"/>
  <c r="A160" i="4"/>
  <c r="V159" i="4"/>
  <c r="T159" i="4"/>
  <c r="S159" i="4"/>
  <c r="R159" i="4"/>
  <c r="H159" i="4"/>
  <c r="U159" i="4" s="1"/>
  <c r="G159" i="4"/>
  <c r="E159" i="4"/>
  <c r="C159" i="4"/>
  <c r="A159" i="4"/>
  <c r="V158" i="4"/>
  <c r="T158" i="4"/>
  <c r="S158" i="4"/>
  <c r="R158" i="4"/>
  <c r="H158" i="4"/>
  <c r="U158" i="4" s="1"/>
  <c r="G158" i="4"/>
  <c r="E158" i="4"/>
  <c r="C158" i="4"/>
  <c r="A158" i="4"/>
  <c r="V157" i="4"/>
  <c r="T157" i="4"/>
  <c r="S157" i="4"/>
  <c r="R157" i="4"/>
  <c r="H157" i="4"/>
  <c r="U157" i="4" s="1"/>
  <c r="G157" i="4"/>
  <c r="E157" i="4"/>
  <c r="C157" i="4"/>
  <c r="A157" i="4"/>
  <c r="V156" i="4"/>
  <c r="T156" i="4"/>
  <c r="S156" i="4"/>
  <c r="R156" i="4"/>
  <c r="H156" i="4"/>
  <c r="U156" i="4" s="1"/>
  <c r="G156" i="4"/>
  <c r="E156" i="4"/>
  <c r="C156" i="4"/>
  <c r="A156" i="4"/>
  <c r="V155" i="4"/>
  <c r="T155" i="4"/>
  <c r="S155" i="4"/>
  <c r="R155" i="4"/>
  <c r="H155" i="4"/>
  <c r="U155" i="4" s="1"/>
  <c r="G155" i="4"/>
  <c r="E155" i="4"/>
  <c r="C155" i="4"/>
  <c r="A155" i="4"/>
  <c r="V154" i="4"/>
  <c r="T154" i="4"/>
  <c r="S154" i="4"/>
  <c r="R154" i="4"/>
  <c r="H154" i="4"/>
  <c r="U154" i="4" s="1"/>
  <c r="G154" i="4"/>
  <c r="E154" i="4"/>
  <c r="C154" i="4"/>
  <c r="A154" i="4"/>
  <c r="V153" i="4"/>
  <c r="T153" i="4"/>
  <c r="S153" i="4"/>
  <c r="R153" i="4"/>
  <c r="H153" i="4"/>
  <c r="U153" i="4" s="1"/>
  <c r="G153" i="4"/>
  <c r="E153" i="4"/>
  <c r="C153" i="4"/>
  <c r="A153" i="4"/>
  <c r="V152" i="4"/>
  <c r="T152" i="4"/>
  <c r="S152" i="4"/>
  <c r="R152" i="4"/>
  <c r="H152" i="4"/>
  <c r="U152" i="4" s="1"/>
  <c r="G152" i="4"/>
  <c r="E152" i="4"/>
  <c r="C152" i="4"/>
  <c r="A152" i="4"/>
  <c r="V151" i="4"/>
  <c r="T151" i="4"/>
  <c r="S151" i="4"/>
  <c r="R151" i="4"/>
  <c r="H151" i="4"/>
  <c r="U151" i="4" s="1"/>
  <c r="G151" i="4"/>
  <c r="E151" i="4"/>
  <c r="C151" i="4"/>
  <c r="A151" i="4"/>
  <c r="V150" i="4"/>
  <c r="T150" i="4"/>
  <c r="S150" i="4"/>
  <c r="R150" i="4"/>
  <c r="H150" i="4"/>
  <c r="U150" i="4" s="1"/>
  <c r="G150" i="4"/>
  <c r="E150" i="4"/>
  <c r="C150" i="4"/>
  <c r="A150" i="4"/>
  <c r="V149" i="4"/>
  <c r="T149" i="4"/>
  <c r="S149" i="4"/>
  <c r="R149" i="4"/>
  <c r="H149" i="4"/>
  <c r="U149" i="4" s="1"/>
  <c r="G149" i="4"/>
  <c r="E149" i="4"/>
  <c r="C149" i="4"/>
  <c r="A149" i="4"/>
  <c r="V148" i="4"/>
  <c r="T148" i="4"/>
  <c r="S148" i="4"/>
  <c r="R148" i="4"/>
  <c r="H148" i="4"/>
  <c r="U148" i="4" s="1"/>
  <c r="G148" i="4"/>
  <c r="E148" i="4"/>
  <c r="C148" i="4"/>
  <c r="A148" i="4"/>
  <c r="V147" i="4"/>
  <c r="T147" i="4"/>
  <c r="S147" i="4"/>
  <c r="R147" i="4"/>
  <c r="H147" i="4"/>
  <c r="U147" i="4" s="1"/>
  <c r="G147" i="4"/>
  <c r="E147" i="4"/>
  <c r="C147" i="4"/>
  <c r="A147" i="4"/>
  <c r="V146" i="4"/>
  <c r="T146" i="4"/>
  <c r="S146" i="4"/>
  <c r="R146" i="4"/>
  <c r="H146" i="4"/>
  <c r="U146" i="4" s="1"/>
  <c r="G146" i="4"/>
  <c r="E146" i="4"/>
  <c r="C146" i="4"/>
  <c r="A146" i="4"/>
  <c r="V145" i="4"/>
  <c r="T145" i="4"/>
  <c r="S145" i="4"/>
  <c r="R145" i="4"/>
  <c r="H145" i="4"/>
  <c r="U145" i="4" s="1"/>
  <c r="G145" i="4"/>
  <c r="E145" i="4"/>
  <c r="C145" i="4"/>
  <c r="A145" i="4"/>
  <c r="V144" i="4"/>
  <c r="T144" i="4"/>
  <c r="S144" i="4"/>
  <c r="R144" i="4"/>
  <c r="H144" i="4"/>
  <c r="U144" i="4" s="1"/>
  <c r="G144" i="4"/>
  <c r="E144" i="4"/>
  <c r="C144" i="4"/>
  <c r="A144" i="4"/>
  <c r="V143" i="4"/>
  <c r="T143" i="4"/>
  <c r="S143" i="4"/>
  <c r="R143" i="4"/>
  <c r="H143" i="4"/>
  <c r="U143" i="4" s="1"/>
  <c r="G143" i="4"/>
  <c r="E143" i="4"/>
  <c r="C143" i="4"/>
  <c r="A143" i="4"/>
  <c r="V142" i="4"/>
  <c r="T142" i="4"/>
  <c r="S142" i="4"/>
  <c r="R142" i="4"/>
  <c r="H142" i="4"/>
  <c r="U142" i="4" s="1"/>
  <c r="G142" i="4"/>
  <c r="E142" i="4"/>
  <c r="C142" i="4"/>
  <c r="A142" i="4"/>
  <c r="V141" i="4"/>
  <c r="T141" i="4"/>
  <c r="S141" i="4"/>
  <c r="R141" i="4"/>
  <c r="H141" i="4"/>
  <c r="U141" i="4" s="1"/>
  <c r="G141" i="4"/>
  <c r="E141" i="4"/>
  <c r="C141" i="4"/>
  <c r="A141" i="4"/>
  <c r="V140" i="4"/>
  <c r="T140" i="4"/>
  <c r="S140" i="4"/>
  <c r="R140" i="4"/>
  <c r="H140" i="4"/>
  <c r="U140" i="4" s="1"/>
  <c r="G140" i="4"/>
  <c r="E140" i="4"/>
  <c r="C140" i="4"/>
  <c r="A140" i="4"/>
  <c r="V139" i="4"/>
  <c r="T139" i="4"/>
  <c r="S139" i="4"/>
  <c r="R139" i="4"/>
  <c r="H139" i="4"/>
  <c r="U139" i="4" s="1"/>
  <c r="G139" i="4"/>
  <c r="E139" i="4"/>
  <c r="C139" i="4"/>
  <c r="A139" i="4"/>
  <c r="V138" i="4"/>
  <c r="T138" i="4"/>
  <c r="S138" i="4"/>
  <c r="R138" i="4"/>
  <c r="H138" i="4"/>
  <c r="U138" i="4" s="1"/>
  <c r="G138" i="4"/>
  <c r="E138" i="4"/>
  <c r="C138" i="4"/>
  <c r="A138" i="4"/>
  <c r="V137" i="4"/>
  <c r="T137" i="4"/>
  <c r="S137" i="4"/>
  <c r="R137" i="4"/>
  <c r="H137" i="4"/>
  <c r="U137" i="4" s="1"/>
  <c r="G137" i="4"/>
  <c r="E137" i="4"/>
  <c r="C137" i="4"/>
  <c r="A137" i="4"/>
  <c r="V136" i="4"/>
  <c r="T136" i="4"/>
  <c r="S136" i="4"/>
  <c r="R136" i="4"/>
  <c r="H136" i="4"/>
  <c r="U136" i="4" s="1"/>
  <c r="G136" i="4"/>
  <c r="E136" i="4"/>
  <c r="C136" i="4"/>
  <c r="A136" i="4"/>
  <c r="V135" i="4"/>
  <c r="T135" i="4"/>
  <c r="S135" i="4"/>
  <c r="R135" i="4"/>
  <c r="H135" i="4"/>
  <c r="U135" i="4" s="1"/>
  <c r="G135" i="4"/>
  <c r="E135" i="4"/>
  <c r="C135" i="4"/>
  <c r="A135" i="4"/>
  <c r="V134" i="4"/>
  <c r="T134" i="4"/>
  <c r="S134" i="4"/>
  <c r="R134" i="4"/>
  <c r="H134" i="4"/>
  <c r="U134" i="4" s="1"/>
  <c r="G134" i="4"/>
  <c r="E134" i="4"/>
  <c r="C134" i="4"/>
  <c r="A134" i="4"/>
  <c r="V133" i="4"/>
  <c r="T133" i="4"/>
  <c r="S133" i="4"/>
  <c r="R133" i="4"/>
  <c r="H133" i="4"/>
  <c r="U133" i="4" s="1"/>
  <c r="G133" i="4"/>
  <c r="E133" i="4"/>
  <c r="C133" i="4"/>
  <c r="A133" i="4"/>
  <c r="V132" i="4"/>
  <c r="T132" i="4"/>
  <c r="S132" i="4"/>
  <c r="R132" i="4"/>
  <c r="H132" i="4"/>
  <c r="U132" i="4" s="1"/>
  <c r="G132" i="4"/>
  <c r="E132" i="4"/>
  <c r="C132" i="4"/>
  <c r="A132" i="4"/>
  <c r="V131" i="4"/>
  <c r="T131" i="4"/>
  <c r="S131" i="4"/>
  <c r="R131" i="4"/>
  <c r="H131" i="4"/>
  <c r="U131" i="4" s="1"/>
  <c r="G131" i="4"/>
  <c r="E131" i="4"/>
  <c r="C131" i="4"/>
  <c r="A131" i="4"/>
  <c r="V130" i="4"/>
  <c r="T130" i="4"/>
  <c r="S130" i="4"/>
  <c r="R130" i="4"/>
  <c r="H130" i="4"/>
  <c r="U130" i="4" s="1"/>
  <c r="G130" i="4"/>
  <c r="E130" i="4"/>
  <c r="C130" i="4"/>
  <c r="A130" i="4"/>
  <c r="AF129" i="4"/>
  <c r="AE129" i="4"/>
  <c r="V129" i="4"/>
  <c r="T129" i="4"/>
  <c r="S129" i="4"/>
  <c r="R129" i="4"/>
  <c r="H129" i="4"/>
  <c r="U129" i="4" s="1"/>
  <c r="G129" i="4"/>
  <c r="E129" i="4"/>
  <c r="C129" i="4"/>
  <c r="A129" i="4"/>
  <c r="AF128" i="4"/>
  <c r="AE128" i="4"/>
  <c r="V128" i="4"/>
  <c r="T128" i="4"/>
  <c r="S128" i="4"/>
  <c r="R128" i="4"/>
  <c r="H128" i="4"/>
  <c r="U128" i="4" s="1"/>
  <c r="G128" i="4"/>
  <c r="E128" i="4"/>
  <c r="C128" i="4"/>
  <c r="AF127" i="4"/>
  <c r="AE127" i="4"/>
  <c r="V127" i="4"/>
  <c r="T127" i="4"/>
  <c r="S127" i="4"/>
  <c r="R127" i="4"/>
  <c r="H127" i="4"/>
  <c r="U127" i="4" s="1"/>
  <c r="G127" i="4"/>
  <c r="E127" i="4"/>
  <c r="C127" i="4"/>
  <c r="A127" i="4"/>
  <c r="AF126" i="4"/>
  <c r="AE126" i="4"/>
  <c r="V126" i="4"/>
  <c r="T126" i="4"/>
  <c r="S126" i="4"/>
  <c r="R126" i="4"/>
  <c r="H126" i="4"/>
  <c r="U126" i="4" s="1"/>
  <c r="G126" i="4"/>
  <c r="C126" i="4"/>
  <c r="A126" i="4"/>
  <c r="AF125" i="4"/>
  <c r="AE125" i="4"/>
  <c r="V125" i="4"/>
  <c r="T125" i="4"/>
  <c r="S125" i="4"/>
  <c r="R125" i="4"/>
  <c r="H125" i="4"/>
  <c r="U125" i="4" s="1"/>
  <c r="G125" i="4"/>
  <c r="C125" i="4"/>
  <c r="A125" i="4"/>
  <c r="AF124" i="4"/>
  <c r="AE124" i="4"/>
  <c r="V124" i="4"/>
  <c r="T124" i="4"/>
  <c r="S124" i="4"/>
  <c r="R124" i="4"/>
  <c r="H124" i="4"/>
  <c r="U124" i="4" s="1"/>
  <c r="G124" i="4"/>
  <c r="E124" i="4"/>
  <c r="C124" i="4"/>
  <c r="A124" i="4"/>
  <c r="AF123" i="4"/>
  <c r="AE123" i="4"/>
  <c r="V123" i="4"/>
  <c r="T123" i="4"/>
  <c r="S123" i="4"/>
  <c r="R123" i="4"/>
  <c r="H123" i="4"/>
  <c r="U123" i="4" s="1"/>
  <c r="G123" i="4"/>
  <c r="C123" i="4"/>
  <c r="A123" i="4"/>
  <c r="AF122" i="4"/>
  <c r="AE122" i="4"/>
  <c r="V122" i="4"/>
  <c r="T122" i="4"/>
  <c r="S122" i="4"/>
  <c r="R122" i="4"/>
  <c r="H122" i="4"/>
  <c r="U122" i="4" s="1"/>
  <c r="G122" i="4"/>
  <c r="C122" i="4"/>
  <c r="A122" i="4"/>
  <c r="AF121" i="4"/>
  <c r="AE121" i="4"/>
  <c r="V121" i="4"/>
  <c r="T121" i="4"/>
  <c r="S121" i="4"/>
  <c r="R121" i="4"/>
  <c r="H121" i="4"/>
  <c r="U121" i="4" s="1"/>
  <c r="G121" i="4"/>
  <c r="C121" i="4"/>
  <c r="A121" i="4"/>
  <c r="AF120" i="4"/>
  <c r="AE120" i="4"/>
  <c r="V120" i="4"/>
  <c r="T120" i="4"/>
  <c r="S120" i="4"/>
  <c r="R120" i="4"/>
  <c r="H120" i="4"/>
  <c r="U120" i="4" s="1"/>
  <c r="G120" i="4"/>
  <c r="E120" i="4"/>
  <c r="C120" i="4"/>
  <c r="A120" i="4"/>
  <c r="AF119" i="4"/>
  <c r="AE119" i="4"/>
  <c r="V119" i="4"/>
  <c r="T119" i="4"/>
  <c r="S119" i="4"/>
  <c r="R119" i="4"/>
  <c r="H119" i="4"/>
  <c r="U119" i="4" s="1"/>
  <c r="G119" i="4"/>
  <c r="E119" i="4"/>
  <c r="C119" i="4"/>
  <c r="A119" i="4"/>
  <c r="AF118" i="4"/>
  <c r="AE118" i="4"/>
  <c r="V118" i="4"/>
  <c r="T118" i="4"/>
  <c r="S118" i="4"/>
  <c r="R118" i="4"/>
  <c r="H118" i="4"/>
  <c r="U118" i="4" s="1"/>
  <c r="G118" i="4"/>
  <c r="C118" i="4"/>
  <c r="A118" i="4"/>
  <c r="AF117" i="4"/>
  <c r="AE117" i="4"/>
  <c r="V117" i="4"/>
  <c r="T117" i="4"/>
  <c r="S117" i="4"/>
  <c r="R117" i="4"/>
  <c r="H117" i="4"/>
  <c r="U117" i="4" s="1"/>
  <c r="G117" i="4"/>
  <c r="C117" i="4"/>
  <c r="A117" i="4"/>
  <c r="AF116" i="4"/>
  <c r="AE116" i="4"/>
  <c r="V116" i="4"/>
  <c r="T116" i="4"/>
  <c r="S116" i="4"/>
  <c r="R116" i="4"/>
  <c r="H116" i="4"/>
  <c r="U116" i="4" s="1"/>
  <c r="G116" i="4"/>
  <c r="C116" i="4"/>
  <c r="A116" i="4"/>
  <c r="AF115" i="4"/>
  <c r="AE115" i="4"/>
  <c r="V115" i="4"/>
  <c r="T115" i="4"/>
  <c r="S115" i="4"/>
  <c r="R115" i="4"/>
  <c r="H115" i="4"/>
  <c r="U115" i="4" s="1"/>
  <c r="G115" i="4"/>
  <c r="C115" i="4"/>
  <c r="A115" i="4"/>
  <c r="AF114" i="4"/>
  <c r="AE114" i="4"/>
  <c r="V114" i="4"/>
  <c r="T114" i="4"/>
  <c r="S114" i="4"/>
  <c r="R114" i="4"/>
  <c r="H114" i="4"/>
  <c r="U114" i="4" s="1"/>
  <c r="G114" i="4"/>
  <c r="E114" i="4"/>
  <c r="C114" i="4"/>
  <c r="A114" i="4"/>
  <c r="AF113" i="4"/>
  <c r="AE113" i="4"/>
  <c r="V113" i="4"/>
  <c r="T113" i="4"/>
  <c r="S113" i="4"/>
  <c r="R113" i="4"/>
  <c r="H113" i="4"/>
  <c r="U113" i="4" s="1"/>
  <c r="G113" i="4"/>
  <c r="E113" i="4"/>
  <c r="C113" i="4"/>
  <c r="A113" i="4"/>
  <c r="AF112" i="4"/>
  <c r="AE112" i="4"/>
  <c r="V112" i="4"/>
  <c r="T112" i="4"/>
  <c r="S112" i="4"/>
  <c r="R112" i="4"/>
  <c r="H112" i="4"/>
  <c r="U112" i="4" s="1"/>
  <c r="G112" i="4"/>
  <c r="E112" i="4"/>
  <c r="C112" i="4"/>
  <c r="A112" i="4"/>
  <c r="AF111" i="4"/>
  <c r="AE111" i="4"/>
  <c r="V111" i="4"/>
  <c r="T111" i="4"/>
  <c r="S111" i="4"/>
  <c r="R111" i="4"/>
  <c r="H111" i="4"/>
  <c r="U111" i="4" s="1"/>
  <c r="G111" i="4"/>
  <c r="C111" i="4"/>
  <c r="A111" i="4"/>
  <c r="AF110" i="4"/>
  <c r="AE110" i="4"/>
  <c r="V110" i="4"/>
  <c r="T110" i="4"/>
  <c r="S110" i="4"/>
  <c r="R110" i="4"/>
  <c r="H110" i="4"/>
  <c r="U110" i="4" s="1"/>
  <c r="G110" i="4"/>
  <c r="C110" i="4"/>
  <c r="A110" i="4"/>
  <c r="AF109" i="4"/>
  <c r="AE109" i="4"/>
  <c r="V109" i="4"/>
  <c r="T109" i="4"/>
  <c r="S109" i="4"/>
  <c r="R109" i="4"/>
  <c r="H109" i="4"/>
  <c r="U109" i="4" s="1"/>
  <c r="G109" i="4"/>
  <c r="C109" i="4"/>
  <c r="A109" i="4"/>
  <c r="AF108" i="4"/>
  <c r="AE108" i="4"/>
  <c r="V108" i="4"/>
  <c r="T108" i="4"/>
  <c r="S108" i="4"/>
  <c r="R108" i="4"/>
  <c r="H108" i="4"/>
  <c r="U108" i="4" s="1"/>
  <c r="G108" i="4"/>
  <c r="C108" i="4"/>
  <c r="A108" i="4"/>
  <c r="AF107" i="4"/>
  <c r="AE107" i="4"/>
  <c r="V107" i="4"/>
  <c r="T107" i="4"/>
  <c r="S107" i="4"/>
  <c r="R107" i="4"/>
  <c r="H107" i="4"/>
  <c r="U107" i="4" s="1"/>
  <c r="G107" i="4"/>
  <c r="E107" i="4"/>
  <c r="C107" i="4"/>
  <c r="A107" i="4"/>
  <c r="AF106" i="4"/>
  <c r="AE106" i="4"/>
  <c r="V106" i="4"/>
  <c r="T106" i="4"/>
  <c r="S106" i="4"/>
  <c r="R106" i="4"/>
  <c r="H106" i="4"/>
  <c r="U106" i="4" s="1"/>
  <c r="G106" i="4"/>
  <c r="C106" i="4"/>
  <c r="A106" i="4"/>
  <c r="AF105" i="4"/>
  <c r="AE105" i="4"/>
  <c r="V105" i="4"/>
  <c r="T105" i="4"/>
  <c r="S105" i="4"/>
  <c r="R105" i="4"/>
  <c r="H105" i="4"/>
  <c r="U105" i="4" s="1"/>
  <c r="G105" i="4"/>
  <c r="C105" i="4"/>
  <c r="A105" i="4"/>
  <c r="AF104" i="4"/>
  <c r="AE104" i="4"/>
  <c r="V104" i="4"/>
  <c r="T104" i="4"/>
  <c r="S104" i="4"/>
  <c r="R104" i="4"/>
  <c r="H104" i="4"/>
  <c r="U104" i="4" s="1"/>
  <c r="G104" i="4"/>
  <c r="E104" i="4"/>
  <c r="C104" i="4"/>
  <c r="A104" i="4"/>
  <c r="AF103" i="4"/>
  <c r="AE103" i="4"/>
  <c r="V103" i="4"/>
  <c r="T103" i="4"/>
  <c r="S103" i="4"/>
  <c r="R103" i="4"/>
  <c r="H103" i="4"/>
  <c r="U103" i="4" s="1"/>
  <c r="G103" i="4"/>
  <c r="E103" i="4"/>
  <c r="C103" i="4"/>
  <c r="A103" i="4"/>
  <c r="AF102" i="4"/>
  <c r="AE102" i="4"/>
  <c r="V102" i="4"/>
  <c r="T102" i="4"/>
  <c r="S102" i="4"/>
  <c r="R102" i="4"/>
  <c r="H102" i="4"/>
  <c r="U102" i="4" s="1"/>
  <c r="G102" i="4"/>
  <c r="E102" i="4"/>
  <c r="C102" i="4"/>
  <c r="A102" i="4"/>
  <c r="AF101" i="4"/>
  <c r="AE101" i="4"/>
  <c r="V101" i="4"/>
  <c r="T101" i="4"/>
  <c r="S101" i="4"/>
  <c r="R101" i="4"/>
  <c r="H101" i="4"/>
  <c r="U101" i="4" s="1"/>
  <c r="G101" i="4"/>
  <c r="C101" i="4"/>
  <c r="A101" i="4"/>
  <c r="AF100" i="4"/>
  <c r="AE100" i="4"/>
  <c r="V100" i="4"/>
  <c r="T100" i="4"/>
  <c r="S100" i="4"/>
  <c r="R100" i="4"/>
  <c r="H100" i="4"/>
  <c r="U100" i="4" s="1"/>
  <c r="G100" i="4"/>
  <c r="C100" i="4"/>
  <c r="A100" i="4"/>
  <c r="AF99" i="4"/>
  <c r="AE99" i="4"/>
  <c r="V99" i="4"/>
  <c r="T99" i="4"/>
  <c r="S99" i="4"/>
  <c r="R99" i="4"/>
  <c r="H99" i="4"/>
  <c r="U99" i="4" s="1"/>
  <c r="G99" i="4"/>
  <c r="E99" i="4"/>
  <c r="C99" i="4"/>
  <c r="A99" i="4"/>
  <c r="AF98" i="4"/>
  <c r="AE98" i="4"/>
  <c r="V98" i="4"/>
  <c r="T98" i="4"/>
  <c r="S98" i="4"/>
  <c r="R98" i="4"/>
  <c r="H98" i="4"/>
  <c r="U98" i="4" s="1"/>
  <c r="G98" i="4"/>
  <c r="E98" i="4"/>
  <c r="C98" i="4"/>
  <c r="A98" i="4"/>
  <c r="AJ97" i="4"/>
  <c r="AK97" i="4" s="1"/>
  <c r="AF97" i="4"/>
  <c r="AE97" i="4"/>
  <c r="V97" i="4"/>
  <c r="T97" i="4"/>
  <c r="S97" i="4"/>
  <c r="R97" i="4"/>
  <c r="H97" i="4"/>
  <c r="U97" i="4" s="1"/>
  <c r="G97" i="4"/>
  <c r="E97" i="4"/>
  <c r="C97" i="4"/>
  <c r="A97" i="4"/>
  <c r="AJ96" i="4"/>
  <c r="AK96" i="4" s="1"/>
  <c r="AF96" i="4"/>
  <c r="AE96" i="4"/>
  <c r="V96" i="4"/>
  <c r="T96" i="4"/>
  <c r="S96" i="4"/>
  <c r="R96" i="4"/>
  <c r="H96" i="4"/>
  <c r="U96" i="4" s="1"/>
  <c r="G96" i="4"/>
  <c r="E96" i="4"/>
  <c r="C96" i="4"/>
  <c r="A96" i="4"/>
  <c r="AJ95" i="4"/>
  <c r="AK95" i="4" s="1"/>
  <c r="AF95" i="4"/>
  <c r="AE95" i="4"/>
  <c r="V95" i="4"/>
  <c r="T95" i="4"/>
  <c r="S95" i="4"/>
  <c r="R95" i="4"/>
  <c r="H95" i="4"/>
  <c r="U95" i="4" s="1"/>
  <c r="G95" i="4"/>
  <c r="E95" i="4"/>
  <c r="C95" i="4"/>
  <c r="A95" i="4"/>
  <c r="AJ94" i="4"/>
  <c r="AK94" i="4" s="1"/>
  <c r="AF94" i="4"/>
  <c r="AE94" i="4"/>
  <c r="V94" i="4"/>
  <c r="T94" i="4"/>
  <c r="S94" i="4"/>
  <c r="R94" i="4"/>
  <c r="H94" i="4"/>
  <c r="U94" i="4" s="1"/>
  <c r="G94" i="4"/>
  <c r="C94" i="4"/>
  <c r="A94" i="4"/>
  <c r="AJ93" i="4"/>
  <c r="AK93" i="4" s="1"/>
  <c r="AF93" i="4"/>
  <c r="AE93" i="4"/>
  <c r="V93" i="4"/>
  <c r="T93" i="4"/>
  <c r="S93" i="4"/>
  <c r="R93" i="4"/>
  <c r="H93" i="4"/>
  <c r="U93" i="4" s="1"/>
  <c r="G93" i="4"/>
  <c r="C93" i="4"/>
  <c r="A93" i="4"/>
  <c r="AJ92" i="4"/>
  <c r="AK92" i="4" s="1"/>
  <c r="AF92" i="4"/>
  <c r="AE92" i="4"/>
  <c r="V92" i="4"/>
  <c r="T92" i="4"/>
  <c r="S92" i="4"/>
  <c r="R92" i="4"/>
  <c r="H92" i="4"/>
  <c r="U92" i="4" s="1"/>
  <c r="G92" i="4"/>
  <c r="C92" i="4"/>
  <c r="A92" i="4"/>
  <c r="AJ91" i="4"/>
  <c r="AK91" i="4" s="1"/>
  <c r="AF91" i="4"/>
  <c r="AE91" i="4"/>
  <c r="V91" i="4"/>
  <c r="T91" i="4"/>
  <c r="S91" i="4"/>
  <c r="R91" i="4"/>
  <c r="H91" i="4"/>
  <c r="U91" i="4" s="1"/>
  <c r="G91" i="4"/>
  <c r="C91" i="4"/>
  <c r="A91" i="4"/>
  <c r="AJ90" i="4"/>
  <c r="AK90" i="4" s="1"/>
  <c r="AF90" i="4"/>
  <c r="AE90" i="4"/>
  <c r="V90" i="4"/>
  <c r="T90" i="4"/>
  <c r="S90" i="4"/>
  <c r="R90" i="4"/>
  <c r="H90" i="4"/>
  <c r="U90" i="4" s="1"/>
  <c r="G90" i="4"/>
  <c r="C90" i="4"/>
  <c r="A90" i="4"/>
  <c r="AJ89" i="4"/>
  <c r="AK89" i="4" s="1"/>
  <c r="AF89" i="4"/>
  <c r="AE89" i="4"/>
  <c r="V89" i="4"/>
  <c r="T89" i="4"/>
  <c r="S89" i="4"/>
  <c r="R89" i="4"/>
  <c r="H89" i="4"/>
  <c r="U89" i="4" s="1"/>
  <c r="G89" i="4"/>
  <c r="C89" i="4"/>
  <c r="A89" i="4"/>
  <c r="AJ88" i="4"/>
  <c r="AK88" i="4" s="1"/>
  <c r="AF88" i="4"/>
  <c r="AE88" i="4"/>
  <c r="V88" i="4"/>
  <c r="T88" i="4"/>
  <c r="S88" i="4"/>
  <c r="R88" i="4"/>
  <c r="H88" i="4"/>
  <c r="U88" i="4" s="1"/>
  <c r="G88" i="4"/>
  <c r="C88" i="4"/>
  <c r="A88" i="4"/>
  <c r="AJ87" i="4"/>
  <c r="AK87" i="4" s="1"/>
  <c r="AF87" i="4"/>
  <c r="AE87" i="4"/>
  <c r="V87" i="4"/>
  <c r="T87" i="4"/>
  <c r="S87" i="4"/>
  <c r="R87" i="4"/>
  <c r="H87" i="4"/>
  <c r="U87" i="4" s="1"/>
  <c r="G87" i="4"/>
  <c r="C87" i="4"/>
  <c r="A87" i="4"/>
  <c r="AJ86" i="4"/>
  <c r="AK86" i="4" s="1"/>
  <c r="AF86" i="4"/>
  <c r="AE86" i="4"/>
  <c r="V86" i="4"/>
  <c r="T86" i="4"/>
  <c r="S86" i="4"/>
  <c r="R86" i="4"/>
  <c r="H86" i="4"/>
  <c r="U86" i="4" s="1"/>
  <c r="G86" i="4"/>
  <c r="E86" i="4"/>
  <c r="C86" i="4"/>
  <c r="A86" i="4"/>
  <c r="AJ85" i="4"/>
  <c r="AK85" i="4" s="1"/>
  <c r="AF85" i="4"/>
  <c r="AE85" i="4"/>
  <c r="V85" i="4"/>
  <c r="T85" i="4"/>
  <c r="S85" i="4"/>
  <c r="R85" i="4"/>
  <c r="H85" i="4"/>
  <c r="U85" i="4" s="1"/>
  <c r="G85" i="4"/>
  <c r="C85" i="4"/>
  <c r="A85" i="4"/>
  <c r="AJ84" i="4"/>
  <c r="AK84" i="4" s="1"/>
  <c r="AF84" i="4"/>
  <c r="AE84" i="4"/>
  <c r="V84" i="4"/>
  <c r="T84" i="4"/>
  <c r="S84" i="4"/>
  <c r="R84" i="4"/>
  <c r="H84" i="4"/>
  <c r="U84" i="4" s="1"/>
  <c r="G84" i="4"/>
  <c r="E84" i="4"/>
  <c r="C84" i="4"/>
  <c r="A84" i="4"/>
  <c r="AJ83" i="4"/>
  <c r="AK83" i="4" s="1"/>
  <c r="AF83" i="4"/>
  <c r="AE83" i="4"/>
  <c r="V83" i="4"/>
  <c r="T83" i="4"/>
  <c r="S83" i="4"/>
  <c r="R83" i="4"/>
  <c r="H83" i="4"/>
  <c r="U83" i="4" s="1"/>
  <c r="G83" i="4"/>
  <c r="E83" i="4"/>
  <c r="C83" i="4"/>
  <c r="A83" i="4"/>
  <c r="AJ82" i="4"/>
  <c r="AK82" i="4" s="1"/>
  <c r="AF82" i="4"/>
  <c r="AE82" i="4"/>
  <c r="V82" i="4"/>
  <c r="T82" i="4"/>
  <c r="S82" i="4"/>
  <c r="R82" i="4"/>
  <c r="H82" i="4"/>
  <c r="U82" i="4" s="1"/>
  <c r="G82" i="4"/>
  <c r="C82" i="4"/>
  <c r="A82" i="4"/>
  <c r="AJ81" i="4"/>
  <c r="AK81" i="4" s="1"/>
  <c r="AF81" i="4"/>
  <c r="AE81" i="4"/>
  <c r="V81" i="4"/>
  <c r="T81" i="4"/>
  <c r="S81" i="4"/>
  <c r="R81" i="4"/>
  <c r="H81" i="4"/>
  <c r="U81" i="4" s="1"/>
  <c r="G81" i="4"/>
  <c r="C81" i="4"/>
  <c r="A81" i="4"/>
  <c r="AJ80" i="4"/>
  <c r="AK80" i="4" s="1"/>
  <c r="AF80" i="4"/>
  <c r="AE80" i="4"/>
  <c r="V80" i="4"/>
  <c r="T80" i="4"/>
  <c r="S80" i="4"/>
  <c r="R80" i="4"/>
  <c r="H80" i="4"/>
  <c r="U80" i="4" s="1"/>
  <c r="G80" i="4"/>
  <c r="E80" i="4"/>
  <c r="C80" i="4"/>
  <c r="A80" i="4"/>
  <c r="AJ79" i="4"/>
  <c r="AK79" i="4" s="1"/>
  <c r="AF79" i="4"/>
  <c r="AE79" i="4"/>
  <c r="V79" i="4"/>
  <c r="T79" i="4"/>
  <c r="S79" i="4"/>
  <c r="R79" i="4"/>
  <c r="H79" i="4"/>
  <c r="U79" i="4" s="1"/>
  <c r="G79" i="4"/>
  <c r="E79" i="4"/>
  <c r="C79" i="4"/>
  <c r="A79" i="4"/>
  <c r="AJ78" i="4"/>
  <c r="AK78" i="4" s="1"/>
  <c r="AF78" i="4"/>
  <c r="AE78" i="4"/>
  <c r="V78" i="4"/>
  <c r="T78" i="4"/>
  <c r="S78" i="4"/>
  <c r="R78" i="4"/>
  <c r="H78" i="4"/>
  <c r="U78" i="4" s="1"/>
  <c r="G78" i="4"/>
  <c r="C78" i="4"/>
  <c r="A78" i="4"/>
  <c r="AK77" i="4"/>
  <c r="AJ77" i="4"/>
  <c r="AF77" i="4"/>
  <c r="AE77" i="4"/>
  <c r="V77" i="4"/>
  <c r="T77" i="4"/>
  <c r="S77" i="4"/>
  <c r="R77" i="4"/>
  <c r="H77" i="4"/>
  <c r="U77" i="4" s="1"/>
  <c r="G77" i="4"/>
  <c r="E77" i="4"/>
  <c r="C77" i="4"/>
  <c r="A77" i="4"/>
  <c r="AJ76" i="4"/>
  <c r="AK76" i="4" s="1"/>
  <c r="AF76" i="4"/>
  <c r="AE76" i="4"/>
  <c r="V76" i="4"/>
  <c r="T76" i="4"/>
  <c r="S76" i="4"/>
  <c r="R76" i="4"/>
  <c r="H76" i="4"/>
  <c r="U76" i="4" s="1"/>
  <c r="G76" i="4"/>
  <c r="E76" i="4"/>
  <c r="C76" i="4"/>
  <c r="A76" i="4"/>
  <c r="AJ75" i="4"/>
  <c r="AK75" i="4" s="1"/>
  <c r="AF75" i="4"/>
  <c r="AE75" i="4"/>
  <c r="V75" i="4"/>
  <c r="T75" i="4"/>
  <c r="S75" i="4"/>
  <c r="R75" i="4"/>
  <c r="H75" i="4"/>
  <c r="U75" i="4" s="1"/>
  <c r="G75" i="4"/>
  <c r="C75" i="4"/>
  <c r="A75" i="4"/>
  <c r="AJ74" i="4"/>
  <c r="AK74" i="4" s="1"/>
  <c r="AF74" i="4"/>
  <c r="AE74" i="4"/>
  <c r="V74" i="4"/>
  <c r="T74" i="4"/>
  <c r="S74" i="4"/>
  <c r="R74" i="4"/>
  <c r="H74" i="4"/>
  <c r="U74" i="4" s="1"/>
  <c r="G74" i="4"/>
  <c r="C74" i="4"/>
  <c r="A74" i="4"/>
  <c r="AJ73" i="4"/>
  <c r="AK73" i="4" s="1"/>
  <c r="AF73" i="4"/>
  <c r="AE73" i="4"/>
  <c r="V73" i="4"/>
  <c r="T73" i="4"/>
  <c r="S73" i="4"/>
  <c r="R73" i="4"/>
  <c r="H73" i="4"/>
  <c r="U73" i="4" s="1"/>
  <c r="G73" i="4"/>
  <c r="E73" i="4"/>
  <c r="C73" i="4"/>
  <c r="A73" i="4"/>
  <c r="AJ72" i="4"/>
  <c r="AK72" i="4" s="1"/>
  <c r="AF72" i="4"/>
  <c r="AE72" i="4"/>
  <c r="V72" i="4"/>
  <c r="T72" i="4"/>
  <c r="S72" i="4"/>
  <c r="R72" i="4"/>
  <c r="H72" i="4"/>
  <c r="U72" i="4" s="1"/>
  <c r="G72" i="4"/>
  <c r="E72" i="4"/>
  <c r="C72" i="4"/>
  <c r="A72" i="4"/>
  <c r="AJ71" i="4"/>
  <c r="AK71" i="4" s="1"/>
  <c r="AF71" i="4"/>
  <c r="AE71" i="4"/>
  <c r="V71" i="4"/>
  <c r="T71" i="4"/>
  <c r="S71" i="4"/>
  <c r="R71" i="4"/>
  <c r="H71" i="4"/>
  <c r="U71" i="4" s="1"/>
  <c r="G71" i="4"/>
  <c r="E71" i="4"/>
  <c r="C71" i="4"/>
  <c r="A71" i="4"/>
  <c r="AK70" i="4"/>
  <c r="AJ70" i="4"/>
  <c r="AF70" i="4"/>
  <c r="AE70" i="4"/>
  <c r="V70" i="4"/>
  <c r="T70" i="4"/>
  <c r="S70" i="4"/>
  <c r="R70" i="4"/>
  <c r="H70" i="4"/>
  <c r="U70" i="4" s="1"/>
  <c r="G70" i="4"/>
  <c r="E70" i="4"/>
  <c r="C70" i="4"/>
  <c r="A70" i="4"/>
  <c r="AJ69" i="4"/>
  <c r="AK69" i="4" s="1"/>
  <c r="AF69" i="4"/>
  <c r="AE69" i="4"/>
  <c r="V69" i="4"/>
  <c r="T69" i="4"/>
  <c r="S69" i="4"/>
  <c r="R69" i="4"/>
  <c r="H69" i="4"/>
  <c r="U69" i="4" s="1"/>
  <c r="G69" i="4"/>
  <c r="E69" i="4"/>
  <c r="C69" i="4"/>
  <c r="A69" i="4"/>
  <c r="AJ68" i="4"/>
  <c r="AK68" i="4" s="1"/>
  <c r="AF68" i="4"/>
  <c r="AE68" i="4"/>
  <c r="V68" i="4"/>
  <c r="T68" i="4"/>
  <c r="S68" i="4"/>
  <c r="R68" i="4"/>
  <c r="H68" i="4"/>
  <c r="U68" i="4" s="1"/>
  <c r="G68" i="4"/>
  <c r="C68" i="4"/>
  <c r="A68" i="4"/>
  <c r="AJ67" i="4"/>
  <c r="AK67" i="4" s="1"/>
  <c r="AF67" i="4"/>
  <c r="AE67" i="4"/>
  <c r="V67" i="4"/>
  <c r="T67" i="4"/>
  <c r="S67" i="4"/>
  <c r="R67" i="4"/>
  <c r="H67" i="4"/>
  <c r="U67" i="4" s="1"/>
  <c r="G67" i="4"/>
  <c r="C67" i="4"/>
  <c r="A67" i="4"/>
  <c r="AJ66" i="4"/>
  <c r="AK66" i="4" s="1"/>
  <c r="AF66" i="4"/>
  <c r="AE66" i="4"/>
  <c r="V66" i="4"/>
  <c r="T66" i="4"/>
  <c r="S66" i="4"/>
  <c r="R66" i="4"/>
  <c r="H66" i="4"/>
  <c r="U66" i="4" s="1"/>
  <c r="G66" i="4"/>
  <c r="C66" i="4"/>
  <c r="A66" i="4"/>
  <c r="AJ65" i="4"/>
  <c r="AK65" i="4" s="1"/>
  <c r="AF65" i="4"/>
  <c r="AE65" i="4"/>
  <c r="V65" i="4"/>
  <c r="T65" i="4"/>
  <c r="S65" i="4"/>
  <c r="R65" i="4"/>
  <c r="H65" i="4"/>
  <c r="U65" i="4" s="1"/>
  <c r="G65" i="4"/>
  <c r="E65" i="4"/>
  <c r="C65" i="4"/>
  <c r="A65" i="4"/>
  <c r="AJ64" i="4"/>
  <c r="AK64" i="4" s="1"/>
  <c r="AF64" i="4"/>
  <c r="AE64" i="4"/>
  <c r="V64" i="4"/>
  <c r="T64" i="4"/>
  <c r="S64" i="4"/>
  <c r="R64" i="4"/>
  <c r="H64" i="4"/>
  <c r="U64" i="4" s="1"/>
  <c r="G64" i="4"/>
  <c r="E64" i="4"/>
  <c r="C64" i="4"/>
  <c r="A64" i="4"/>
  <c r="AJ63" i="4"/>
  <c r="AK63" i="4" s="1"/>
  <c r="AF63" i="4"/>
  <c r="AE63" i="4"/>
  <c r="V63" i="4"/>
  <c r="T63" i="4"/>
  <c r="S63" i="4"/>
  <c r="R63" i="4"/>
  <c r="H63" i="4"/>
  <c r="U63" i="4" s="1"/>
  <c r="G63" i="4"/>
  <c r="C63" i="4"/>
  <c r="A63" i="4"/>
  <c r="AJ62" i="4"/>
  <c r="AK62" i="4" s="1"/>
  <c r="AF62" i="4"/>
  <c r="AE62" i="4"/>
  <c r="V62" i="4"/>
  <c r="T62" i="4"/>
  <c r="S62" i="4"/>
  <c r="R62" i="4"/>
  <c r="H62" i="4"/>
  <c r="U62" i="4" s="1"/>
  <c r="G62" i="4"/>
  <c r="C62" i="4"/>
  <c r="A62" i="4"/>
  <c r="AJ61" i="4"/>
  <c r="AK61" i="4" s="1"/>
  <c r="AF61" i="4"/>
  <c r="AE61" i="4"/>
  <c r="V61" i="4"/>
  <c r="T61" i="4"/>
  <c r="S61" i="4"/>
  <c r="R61" i="4"/>
  <c r="H61" i="4"/>
  <c r="U61" i="4" s="1"/>
  <c r="G61" i="4"/>
  <c r="C61" i="4"/>
  <c r="A61" i="4"/>
  <c r="AJ60" i="4"/>
  <c r="AK60" i="4" s="1"/>
  <c r="AF60" i="4"/>
  <c r="AE60" i="4"/>
  <c r="V60" i="4"/>
  <c r="T60" i="4"/>
  <c r="S60" i="4"/>
  <c r="R60" i="4"/>
  <c r="H60" i="4"/>
  <c r="U60" i="4" s="1"/>
  <c r="G60" i="4"/>
  <c r="E60" i="4"/>
  <c r="C60" i="4"/>
  <c r="A60" i="4"/>
  <c r="AJ59" i="4"/>
  <c r="AK59" i="4" s="1"/>
  <c r="AF59" i="4"/>
  <c r="AE59" i="4"/>
  <c r="V59" i="4"/>
  <c r="T59" i="4"/>
  <c r="S59" i="4"/>
  <c r="R59" i="4"/>
  <c r="H59" i="4"/>
  <c r="U59" i="4" s="1"/>
  <c r="G59" i="4"/>
  <c r="E59" i="4"/>
  <c r="C59" i="4"/>
  <c r="A59" i="4"/>
  <c r="AJ58" i="4"/>
  <c r="AK58" i="4" s="1"/>
  <c r="AF58" i="4"/>
  <c r="AE58" i="4"/>
  <c r="V58" i="4"/>
  <c r="T58" i="4"/>
  <c r="S58" i="4"/>
  <c r="R58" i="4"/>
  <c r="H58" i="4"/>
  <c r="U58" i="4" s="1"/>
  <c r="G58" i="4"/>
  <c r="E58" i="4"/>
  <c r="C58" i="4"/>
  <c r="A58" i="4"/>
  <c r="AK57" i="4"/>
  <c r="AJ57" i="4"/>
  <c r="AF57" i="4"/>
  <c r="AE57" i="4"/>
  <c r="V57" i="4"/>
  <c r="T57" i="4"/>
  <c r="S57" i="4"/>
  <c r="R57" i="4"/>
  <c r="H57" i="4"/>
  <c r="U57" i="4" s="1"/>
  <c r="G57" i="4"/>
  <c r="E57" i="4"/>
  <c r="C57" i="4"/>
  <c r="A57" i="4"/>
  <c r="AJ56" i="4"/>
  <c r="AK56" i="4" s="1"/>
  <c r="AF56" i="4"/>
  <c r="AE56" i="4"/>
  <c r="V56" i="4"/>
  <c r="T56" i="4"/>
  <c r="S56" i="4"/>
  <c r="R56" i="4"/>
  <c r="H56" i="4"/>
  <c r="U56" i="4" s="1"/>
  <c r="G56" i="4"/>
  <c r="E56" i="4"/>
  <c r="C56" i="4"/>
  <c r="A56" i="4"/>
  <c r="AJ55" i="4"/>
  <c r="AK55" i="4" s="1"/>
  <c r="AF55" i="4"/>
  <c r="AE55" i="4"/>
  <c r="H55" i="4"/>
  <c r="G55" i="4"/>
  <c r="E55" i="4"/>
  <c r="C55" i="4"/>
  <c r="A55" i="4"/>
  <c r="AJ54" i="4"/>
  <c r="AK54" i="4" s="1"/>
  <c r="AF54" i="4"/>
  <c r="AE54" i="4"/>
  <c r="H54" i="4"/>
  <c r="G54" i="4"/>
  <c r="E54" i="4"/>
  <c r="C54" i="4"/>
  <c r="A54" i="4"/>
  <c r="AJ53" i="4"/>
  <c r="AK53" i="4" s="1"/>
  <c r="AF53" i="4"/>
  <c r="AE53" i="4"/>
  <c r="H53" i="4"/>
  <c r="G53" i="4"/>
  <c r="E53" i="4"/>
  <c r="C53" i="4"/>
  <c r="A53" i="4"/>
  <c r="AJ52" i="4"/>
  <c r="AK52" i="4" s="1"/>
  <c r="AF52" i="4"/>
  <c r="AE52" i="4"/>
  <c r="H52" i="4"/>
  <c r="G52" i="4"/>
  <c r="E52" i="4"/>
  <c r="C52" i="4"/>
  <c r="A52" i="4"/>
  <c r="AJ51" i="4"/>
  <c r="AK51" i="4" s="1"/>
  <c r="AF51" i="4"/>
  <c r="AE51" i="4"/>
  <c r="V51" i="4"/>
  <c r="T51" i="4"/>
  <c r="S51" i="4"/>
  <c r="H51" i="4"/>
  <c r="U51" i="4" s="1"/>
  <c r="G51" i="4"/>
  <c r="E51" i="4"/>
  <c r="C51" i="4"/>
  <c r="A51" i="4"/>
  <c r="AJ50" i="4"/>
  <c r="AK50" i="4" s="1"/>
  <c r="AF50" i="4"/>
  <c r="AE50" i="4"/>
  <c r="V50" i="4"/>
  <c r="T50" i="4"/>
  <c r="S50" i="4"/>
  <c r="H50" i="4"/>
  <c r="U50" i="4" s="1"/>
  <c r="G50" i="4"/>
  <c r="E50" i="4"/>
  <c r="C50" i="4"/>
  <c r="A50" i="4"/>
  <c r="AJ49" i="4"/>
  <c r="AK49" i="4" s="1"/>
  <c r="AF49" i="4"/>
  <c r="AE49" i="4"/>
  <c r="V49" i="4"/>
  <c r="T49" i="4"/>
  <c r="S49" i="4"/>
  <c r="H49" i="4"/>
  <c r="U49" i="4" s="1"/>
  <c r="G49" i="4"/>
  <c r="E49" i="4"/>
  <c r="C49" i="4"/>
  <c r="A49" i="4"/>
  <c r="AJ48" i="4"/>
  <c r="AK48" i="4" s="1"/>
  <c r="H33" i="4" s="1"/>
  <c r="U33" i="4" s="1"/>
  <c r="AF48" i="4"/>
  <c r="AE48" i="4"/>
  <c r="V48" i="4"/>
  <c r="T48" i="4"/>
  <c r="S48" i="4"/>
  <c r="H48" i="4"/>
  <c r="U48" i="4" s="1"/>
  <c r="G48" i="4"/>
  <c r="E48" i="4"/>
  <c r="C48" i="4"/>
  <c r="A48" i="4"/>
  <c r="AJ47" i="4"/>
  <c r="AK47" i="4" s="1"/>
  <c r="AF47" i="4"/>
  <c r="AE47" i="4"/>
  <c r="V47" i="4"/>
  <c r="T47" i="4"/>
  <c r="S47" i="4"/>
  <c r="H47" i="4"/>
  <c r="U47" i="4" s="1"/>
  <c r="G47" i="4"/>
  <c r="E47" i="4"/>
  <c r="C47" i="4"/>
  <c r="A47" i="4"/>
  <c r="AJ46" i="4"/>
  <c r="AK46" i="4" s="1"/>
  <c r="AF46" i="4"/>
  <c r="AE46" i="4"/>
  <c r="V46" i="4"/>
  <c r="T46" i="4"/>
  <c r="S46" i="4"/>
  <c r="H46" i="4"/>
  <c r="U46" i="4" s="1"/>
  <c r="G46" i="4"/>
  <c r="E46" i="4"/>
  <c r="C46" i="4"/>
  <c r="A46" i="4"/>
  <c r="AJ45" i="4"/>
  <c r="AK45" i="4" s="1"/>
  <c r="AF45" i="4"/>
  <c r="AE45" i="4"/>
  <c r="V45" i="4"/>
  <c r="T45" i="4"/>
  <c r="S45" i="4"/>
  <c r="H45" i="4"/>
  <c r="U45" i="4" s="1"/>
  <c r="G45" i="4"/>
  <c r="E45" i="4"/>
  <c r="C45" i="4"/>
  <c r="A45" i="4"/>
  <c r="AJ44" i="4"/>
  <c r="AK44" i="4" s="1"/>
  <c r="AF44" i="4"/>
  <c r="AE44" i="4"/>
  <c r="V44" i="4"/>
  <c r="T44" i="4"/>
  <c r="S44" i="4"/>
  <c r="H44" i="4"/>
  <c r="U44" i="4" s="1"/>
  <c r="G44" i="4"/>
  <c r="E44" i="4"/>
  <c r="C44" i="4"/>
  <c r="A44" i="4"/>
  <c r="AJ43" i="4"/>
  <c r="AK43" i="4" s="1"/>
  <c r="AF43" i="4"/>
  <c r="AE43" i="4"/>
  <c r="V43" i="4"/>
  <c r="T43" i="4"/>
  <c r="S43" i="4"/>
  <c r="H43" i="4"/>
  <c r="U43" i="4" s="1"/>
  <c r="G43" i="4"/>
  <c r="C43" i="4"/>
  <c r="A43" i="4"/>
  <c r="AJ42" i="4"/>
  <c r="AK42" i="4" s="1"/>
  <c r="AF42" i="4"/>
  <c r="AE42" i="4"/>
  <c r="V42" i="4"/>
  <c r="T42" i="4"/>
  <c r="S42" i="4"/>
  <c r="H42" i="4"/>
  <c r="U42" i="4" s="1"/>
  <c r="G42" i="4"/>
  <c r="E42" i="4"/>
  <c r="C42" i="4"/>
  <c r="A42" i="4"/>
  <c r="AJ41" i="4"/>
  <c r="AK41" i="4" s="1"/>
  <c r="AF41" i="4"/>
  <c r="AE41" i="4"/>
  <c r="V41" i="4"/>
  <c r="T41" i="4"/>
  <c r="S41" i="4"/>
  <c r="H41" i="4"/>
  <c r="U41" i="4" s="1"/>
  <c r="G41" i="4"/>
  <c r="E41" i="4"/>
  <c r="C41" i="4"/>
  <c r="A41" i="4"/>
  <c r="AK40" i="4"/>
  <c r="AJ40" i="4"/>
  <c r="AF40" i="4"/>
  <c r="AE40" i="4"/>
  <c r="V40" i="4"/>
  <c r="T40" i="4"/>
  <c r="S40" i="4"/>
  <c r="H40" i="4"/>
  <c r="U40" i="4" s="1"/>
  <c r="G40" i="4"/>
  <c r="E40" i="4"/>
  <c r="C40" i="4"/>
  <c r="A40" i="4"/>
  <c r="AJ39" i="4"/>
  <c r="AK39" i="4" s="1"/>
  <c r="AF39" i="4"/>
  <c r="AE39" i="4"/>
  <c r="V39" i="4"/>
  <c r="T39" i="4"/>
  <c r="S39" i="4"/>
  <c r="H39" i="4"/>
  <c r="U39" i="4" s="1"/>
  <c r="G39" i="4"/>
  <c r="C39" i="4"/>
  <c r="A39" i="4"/>
  <c r="AJ38" i="4"/>
  <c r="AK38" i="4" s="1"/>
  <c r="AF38" i="4"/>
  <c r="AE38" i="4"/>
  <c r="V38" i="4"/>
  <c r="T38" i="4"/>
  <c r="S38" i="4"/>
  <c r="H38" i="4"/>
  <c r="U38" i="4" s="1"/>
  <c r="G38" i="4"/>
  <c r="E38" i="4"/>
  <c r="C38" i="4"/>
  <c r="A38" i="4"/>
  <c r="AJ37" i="4"/>
  <c r="AK37" i="4" s="1"/>
  <c r="AF37" i="4"/>
  <c r="AE37" i="4"/>
  <c r="V37" i="4"/>
  <c r="T37" i="4"/>
  <c r="S37" i="4"/>
  <c r="H37" i="4"/>
  <c r="U37" i="4" s="1"/>
  <c r="G37" i="4"/>
  <c r="E37" i="4"/>
  <c r="C37" i="4"/>
  <c r="A37" i="4"/>
  <c r="AJ36" i="4"/>
  <c r="AK36" i="4" s="1"/>
  <c r="AF36" i="4"/>
  <c r="AE36" i="4"/>
  <c r="V36" i="4"/>
  <c r="T36" i="4"/>
  <c r="S36" i="4"/>
  <c r="H36" i="4"/>
  <c r="U36" i="4" s="1"/>
  <c r="G36" i="4"/>
  <c r="C36" i="4"/>
  <c r="A36" i="4"/>
  <c r="AJ35" i="4"/>
  <c r="AK35" i="4" s="1"/>
  <c r="AF35" i="4"/>
  <c r="AE35" i="4"/>
  <c r="V35" i="4"/>
  <c r="T35" i="4"/>
  <c r="S35" i="4"/>
  <c r="H35" i="4"/>
  <c r="U35" i="4" s="1"/>
  <c r="G35" i="4"/>
  <c r="E35" i="4"/>
  <c r="C35" i="4"/>
  <c r="A35" i="4"/>
  <c r="AJ34" i="4"/>
  <c r="AK34" i="4" s="1"/>
  <c r="AF34" i="4"/>
  <c r="AE34" i="4"/>
  <c r="V34" i="4"/>
  <c r="T34" i="4"/>
  <c r="S34" i="4"/>
  <c r="H34" i="4"/>
  <c r="U34" i="4" s="1"/>
  <c r="G34" i="4"/>
  <c r="C34" i="4"/>
  <c r="A34" i="4"/>
  <c r="AJ33" i="4"/>
  <c r="AK33" i="4" s="1"/>
  <c r="AF33" i="4"/>
  <c r="AE33" i="4"/>
  <c r="V33" i="4"/>
  <c r="T33" i="4"/>
  <c r="S33" i="4"/>
  <c r="R33" i="4"/>
  <c r="G33" i="4"/>
  <c r="E33" i="4"/>
  <c r="C33" i="4"/>
  <c r="A33" i="4"/>
  <c r="AJ32" i="4"/>
  <c r="AK32" i="4" s="1"/>
  <c r="AF32" i="4"/>
  <c r="AE32" i="4"/>
  <c r="V32" i="4"/>
  <c r="T32" i="4"/>
  <c r="S32" i="4"/>
  <c r="R32" i="4"/>
  <c r="H32" i="4"/>
  <c r="U32" i="4" s="1"/>
  <c r="G32" i="4"/>
  <c r="C32" i="4"/>
  <c r="A32" i="4"/>
  <c r="AJ31" i="4"/>
  <c r="AK31" i="4" s="1"/>
  <c r="AF31" i="4"/>
  <c r="AE31" i="4"/>
  <c r="V31" i="4"/>
  <c r="T31" i="4"/>
  <c r="S31" i="4"/>
  <c r="R31" i="4"/>
  <c r="H31" i="4"/>
  <c r="U31" i="4" s="1"/>
  <c r="G31" i="4"/>
  <c r="C31" i="4"/>
  <c r="A31" i="4"/>
  <c r="AJ30" i="4"/>
  <c r="AK30" i="4" s="1"/>
  <c r="AF30" i="4"/>
  <c r="AE30" i="4"/>
  <c r="V30" i="4"/>
  <c r="T30" i="4"/>
  <c r="S30" i="4"/>
  <c r="R30" i="4"/>
  <c r="H30" i="4"/>
  <c r="U30" i="4" s="1"/>
  <c r="G30" i="4"/>
  <c r="C30" i="4"/>
  <c r="A30" i="4"/>
  <c r="AJ29" i="4"/>
  <c r="AK29" i="4" s="1"/>
  <c r="AF29" i="4"/>
  <c r="AE29" i="4"/>
  <c r="V29" i="4"/>
  <c r="T29" i="4"/>
  <c r="S29" i="4"/>
  <c r="R29" i="4"/>
  <c r="H29" i="4"/>
  <c r="U29" i="4" s="1"/>
  <c r="G29" i="4"/>
  <c r="C29" i="4"/>
  <c r="A29" i="4"/>
  <c r="AJ28" i="4"/>
  <c r="AK28" i="4" s="1"/>
  <c r="AF28" i="4"/>
  <c r="AE28" i="4"/>
  <c r="V28" i="4"/>
  <c r="T28" i="4"/>
  <c r="S28" i="4"/>
  <c r="R28" i="4"/>
  <c r="H28" i="4"/>
  <c r="U28" i="4" s="1"/>
  <c r="G28" i="4"/>
  <c r="C28" i="4"/>
  <c r="A28" i="4"/>
  <c r="AJ27" i="4"/>
  <c r="AK27" i="4" s="1"/>
  <c r="AF27" i="4"/>
  <c r="AE27" i="4"/>
  <c r="V27" i="4"/>
  <c r="T27" i="4"/>
  <c r="S27" i="4"/>
  <c r="R27" i="4"/>
  <c r="H27" i="4"/>
  <c r="U27" i="4" s="1"/>
  <c r="G27" i="4"/>
  <c r="C27" i="4"/>
  <c r="A27" i="4"/>
  <c r="AJ26" i="4"/>
  <c r="AK26" i="4" s="1"/>
  <c r="AF26" i="4"/>
  <c r="AE26" i="4"/>
  <c r="V26" i="4"/>
  <c r="T26" i="4"/>
  <c r="S26" i="4"/>
  <c r="R26" i="4"/>
  <c r="H26" i="4"/>
  <c r="U26" i="4" s="1"/>
  <c r="G26" i="4"/>
  <c r="C26" i="4"/>
  <c r="A26" i="4"/>
  <c r="AJ25" i="4"/>
  <c r="AK25" i="4" s="1"/>
  <c r="AF25" i="4"/>
  <c r="AE25" i="4"/>
  <c r="V25" i="4"/>
  <c r="T25" i="4"/>
  <c r="S25" i="4"/>
  <c r="R25" i="4"/>
  <c r="H25" i="4"/>
  <c r="U25" i="4" s="1"/>
  <c r="G25" i="4"/>
  <c r="C25" i="4"/>
  <c r="A25" i="4"/>
  <c r="AJ24" i="4"/>
  <c r="AK24" i="4" s="1"/>
  <c r="AF24" i="4"/>
  <c r="AE24" i="4"/>
  <c r="V24" i="4"/>
  <c r="T24" i="4"/>
  <c r="S24" i="4"/>
  <c r="R24" i="4"/>
  <c r="H24" i="4"/>
  <c r="U24" i="4" s="1"/>
  <c r="G24" i="4"/>
  <c r="C24" i="4"/>
  <c r="A24" i="4"/>
  <c r="AJ23" i="4"/>
  <c r="AK23" i="4" s="1"/>
  <c r="AF23" i="4"/>
  <c r="AE23" i="4"/>
  <c r="V23" i="4"/>
  <c r="T23" i="4"/>
  <c r="S23" i="4"/>
  <c r="R23" i="4"/>
  <c r="H23" i="4"/>
  <c r="U23" i="4" s="1"/>
  <c r="G23" i="4"/>
  <c r="C23" i="4"/>
  <c r="A23" i="4"/>
  <c r="AJ22" i="4"/>
  <c r="AK22" i="4" s="1"/>
  <c r="AF22" i="4"/>
  <c r="AE22" i="4"/>
  <c r="V22" i="4"/>
  <c r="T22" i="4"/>
  <c r="S22" i="4"/>
  <c r="R22" i="4"/>
  <c r="H22" i="4"/>
  <c r="U22" i="4" s="1"/>
  <c r="G22" i="4"/>
  <c r="C22" i="4"/>
  <c r="A22" i="4"/>
  <c r="AJ21" i="4"/>
  <c r="AK21" i="4" s="1"/>
  <c r="AF21" i="4"/>
  <c r="AE21" i="4"/>
  <c r="V21" i="4"/>
  <c r="T21" i="4"/>
  <c r="S21" i="4"/>
  <c r="R21" i="4"/>
  <c r="H21" i="4"/>
  <c r="U21" i="4" s="1"/>
  <c r="G21" i="4"/>
  <c r="C21" i="4"/>
  <c r="A21" i="4"/>
  <c r="AJ20" i="4"/>
  <c r="AK20" i="4" s="1"/>
  <c r="AF20" i="4"/>
  <c r="AE20" i="4"/>
  <c r="V20" i="4"/>
  <c r="T20" i="4"/>
  <c r="S20" i="4"/>
  <c r="R20" i="4"/>
  <c r="H20" i="4"/>
  <c r="U20" i="4" s="1"/>
  <c r="G20" i="4"/>
  <c r="C20" i="4"/>
  <c r="A20" i="4"/>
  <c r="AJ19" i="4"/>
  <c r="AK19" i="4" s="1"/>
  <c r="AF19" i="4"/>
  <c r="AE19" i="4"/>
  <c r="V19" i="4"/>
  <c r="T19" i="4"/>
  <c r="S19" i="4"/>
  <c r="R19" i="4"/>
  <c r="H19" i="4"/>
  <c r="U19" i="4" s="1"/>
  <c r="C19" i="4"/>
  <c r="A19" i="4"/>
  <c r="D1" i="4"/>
  <c r="B560" i="11" l="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3" i="11"/>
  <c r="B2" i="11"/>
  <c r="C128" i="10"/>
  <c r="C127" i="10"/>
  <c r="C126" i="10"/>
  <c r="C125" i="10"/>
  <c r="C124" i="10"/>
  <c r="C123" i="10"/>
  <c r="C122" i="10"/>
  <c r="C121" i="10"/>
  <c r="C120" i="10"/>
  <c r="C119" i="10"/>
  <c r="C118" i="10"/>
  <c r="C117" i="10"/>
  <c r="C116" i="10"/>
  <c r="C115" i="10"/>
  <c r="C114" i="10"/>
  <c r="C113" i="10"/>
  <c r="C112" i="10"/>
  <c r="C111" i="10"/>
  <c r="C110" i="10"/>
  <c r="C109" i="10"/>
  <c r="C108" i="10"/>
  <c r="C107" i="10"/>
  <c r="C106" i="10"/>
  <c r="C105" i="10"/>
  <c r="C104" i="10"/>
  <c r="C103" i="10"/>
  <c r="C102" i="10"/>
  <c r="C101" i="10"/>
  <c r="C100" i="10"/>
  <c r="C99" i="10"/>
  <c r="C98" i="10"/>
  <c r="C97" i="10"/>
  <c r="C96" i="10"/>
  <c r="C95" i="10"/>
  <c r="C94" i="10"/>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F182" i="9"/>
  <c r="E182" i="9"/>
  <c r="F181" i="9"/>
  <c r="E181" i="9"/>
  <c r="F180" i="9"/>
  <c r="E180" i="9"/>
  <c r="F179" i="9"/>
  <c r="E179" i="9"/>
  <c r="F178" i="9"/>
  <c r="E178" i="9"/>
  <c r="F177" i="9"/>
  <c r="E177" i="9"/>
  <c r="F176" i="9"/>
  <c r="E176" i="9"/>
  <c r="F175" i="9"/>
  <c r="E175" i="9"/>
  <c r="F174" i="9"/>
  <c r="E174" i="9"/>
  <c r="F173" i="9"/>
  <c r="E173" i="9"/>
  <c r="F172" i="9"/>
  <c r="E172" i="9"/>
  <c r="F171" i="9"/>
  <c r="E171" i="9"/>
  <c r="F170" i="9"/>
  <c r="E170" i="9"/>
  <c r="F169" i="9"/>
  <c r="E169" i="9"/>
  <c r="F168" i="9"/>
  <c r="E168" i="9"/>
  <c r="F167" i="9"/>
  <c r="E167" i="9"/>
  <c r="F166" i="9"/>
  <c r="E166" i="9"/>
  <c r="F165" i="9"/>
  <c r="E165" i="9"/>
  <c r="F164" i="9"/>
  <c r="E164" i="9"/>
  <c r="F163" i="9"/>
  <c r="E163" i="9"/>
  <c r="F162" i="9"/>
  <c r="E162" i="9"/>
  <c r="F161" i="9"/>
  <c r="E161" i="9"/>
  <c r="F160" i="9"/>
  <c r="E160" i="9"/>
  <c r="F159" i="9"/>
  <c r="E159" i="9"/>
  <c r="F158" i="9"/>
  <c r="E158" i="9"/>
  <c r="F157" i="9"/>
  <c r="E157" i="9"/>
  <c r="F156" i="9"/>
  <c r="E156" i="9"/>
  <c r="F155" i="9"/>
  <c r="E155" i="9"/>
  <c r="F154" i="9"/>
  <c r="E154" i="9"/>
  <c r="F153" i="9"/>
  <c r="E153" i="9"/>
  <c r="F152" i="9"/>
  <c r="E152" i="9"/>
  <c r="F151" i="9"/>
  <c r="E151" i="9"/>
  <c r="F150" i="9"/>
  <c r="E150" i="9"/>
  <c r="F149" i="9"/>
  <c r="E149" i="9"/>
  <c r="F148" i="9"/>
  <c r="E148" i="9"/>
  <c r="F147" i="9"/>
  <c r="E147" i="9"/>
  <c r="F146" i="9"/>
  <c r="E146" i="9"/>
  <c r="F145" i="9"/>
  <c r="E145" i="9"/>
  <c r="F144" i="9"/>
  <c r="E144" i="9"/>
  <c r="F143" i="9"/>
  <c r="E143" i="9"/>
  <c r="F142" i="9"/>
  <c r="E142" i="9"/>
  <c r="F141" i="9"/>
  <c r="E141" i="9"/>
  <c r="F140" i="9"/>
  <c r="E140" i="9"/>
  <c r="F139" i="9"/>
  <c r="E139" i="9"/>
  <c r="F138" i="9"/>
  <c r="E138" i="9"/>
  <c r="F137" i="9"/>
  <c r="E137" i="9"/>
  <c r="F136" i="9"/>
  <c r="E136" i="9"/>
  <c r="F135" i="9"/>
  <c r="E135" i="9"/>
  <c r="F134" i="9"/>
  <c r="E134" i="9"/>
  <c r="F133" i="9"/>
  <c r="E133" i="9"/>
  <c r="F132" i="9"/>
  <c r="E132" i="9"/>
  <c r="F131" i="9"/>
  <c r="E131" i="9"/>
  <c r="F130" i="9"/>
  <c r="E130" i="9"/>
  <c r="F129" i="9"/>
  <c r="E129" i="9"/>
  <c r="F128" i="9"/>
  <c r="E128" i="9"/>
  <c r="F127" i="9"/>
  <c r="E127" i="9"/>
  <c r="F126" i="9"/>
  <c r="E126" i="9"/>
  <c r="F125" i="9"/>
  <c r="E125" i="9"/>
  <c r="F124" i="9"/>
  <c r="E124" i="9"/>
  <c r="F123" i="9"/>
  <c r="E123" i="9"/>
  <c r="F122" i="9"/>
  <c r="E122" i="9"/>
  <c r="F121" i="9"/>
  <c r="E121" i="9"/>
  <c r="F120" i="9"/>
  <c r="E120" i="9"/>
  <c r="F119" i="9"/>
  <c r="E119" i="9"/>
  <c r="F118" i="9"/>
  <c r="E118" i="9"/>
  <c r="F117" i="9"/>
  <c r="E117" i="9"/>
  <c r="F116" i="9"/>
  <c r="E116" i="9"/>
  <c r="F115" i="9"/>
  <c r="E115" i="9"/>
  <c r="F114" i="9"/>
  <c r="E114" i="9"/>
  <c r="F113" i="9"/>
  <c r="E113" i="9"/>
  <c r="F112" i="9"/>
  <c r="E112" i="9"/>
  <c r="F111" i="9"/>
  <c r="E111" i="9"/>
  <c r="F110" i="9"/>
  <c r="E110" i="9"/>
  <c r="F109" i="9"/>
  <c r="E109" i="9"/>
  <c r="F108" i="9"/>
  <c r="E108" i="9"/>
  <c r="F107" i="9"/>
  <c r="E107" i="9"/>
  <c r="F106" i="9"/>
  <c r="E106" i="9"/>
  <c r="F105" i="9"/>
  <c r="E105" i="9"/>
  <c r="F104" i="9"/>
  <c r="E104" i="9"/>
  <c r="F103" i="9"/>
  <c r="E103" i="9"/>
  <c r="F102" i="9"/>
  <c r="E102" i="9"/>
  <c r="F101" i="9"/>
  <c r="E101" i="9"/>
  <c r="F100" i="9"/>
  <c r="E100" i="9"/>
  <c r="F99" i="9"/>
  <c r="E99" i="9"/>
  <c r="F98" i="9"/>
  <c r="E98" i="9"/>
  <c r="F97" i="9"/>
  <c r="E97" i="9"/>
  <c r="F96" i="9"/>
  <c r="E96" i="9"/>
  <c r="F95" i="9"/>
  <c r="E95" i="9"/>
  <c r="F94" i="9"/>
  <c r="E94" i="9"/>
  <c r="F93" i="9"/>
  <c r="E93" i="9"/>
  <c r="F92" i="9"/>
  <c r="E92" i="9"/>
  <c r="F91" i="9"/>
  <c r="E91" i="9"/>
  <c r="F90" i="9"/>
  <c r="E90" i="9"/>
  <c r="F89" i="9"/>
  <c r="E89" i="9"/>
  <c r="F88" i="9"/>
  <c r="E88" i="9"/>
  <c r="F87" i="9"/>
  <c r="E87" i="9"/>
  <c r="F86" i="9"/>
  <c r="E86" i="9"/>
  <c r="F85" i="9"/>
  <c r="E85" i="9"/>
  <c r="F84" i="9"/>
  <c r="E84" i="9"/>
  <c r="F83" i="9"/>
  <c r="E83" i="9"/>
  <c r="F82" i="9"/>
  <c r="E82" i="9"/>
  <c r="F81" i="9"/>
  <c r="E81" i="9"/>
  <c r="F80" i="9"/>
  <c r="E80" i="9"/>
  <c r="F79" i="9"/>
  <c r="E79" i="9"/>
  <c r="F78" i="9"/>
  <c r="E78" i="9"/>
  <c r="F77" i="9"/>
  <c r="E77" i="9"/>
  <c r="F76" i="9"/>
  <c r="E76" i="9"/>
  <c r="F75" i="9"/>
  <c r="E75" i="9"/>
  <c r="F74" i="9"/>
  <c r="E74" i="9"/>
  <c r="F73" i="9"/>
  <c r="E73" i="9"/>
  <c r="F72" i="9"/>
  <c r="E72" i="9"/>
  <c r="F71" i="9"/>
  <c r="E71" i="9"/>
  <c r="F70" i="9"/>
  <c r="E70" i="9"/>
  <c r="F69" i="9"/>
  <c r="E69" i="9"/>
  <c r="F68" i="9"/>
  <c r="E68" i="9"/>
  <c r="F67" i="9"/>
  <c r="E67" i="9"/>
  <c r="F66" i="9"/>
  <c r="E66" i="9"/>
  <c r="F65" i="9"/>
  <c r="E65" i="9"/>
  <c r="F64" i="9"/>
  <c r="E64" i="9"/>
  <c r="F63" i="9"/>
  <c r="E63" i="9"/>
  <c r="F62" i="9"/>
  <c r="E62" i="9"/>
  <c r="F61" i="9"/>
  <c r="E61" i="9"/>
  <c r="F60" i="9"/>
  <c r="E60" i="9"/>
  <c r="F59" i="9"/>
  <c r="E59" i="9"/>
  <c r="F58" i="9"/>
  <c r="E58" i="9"/>
  <c r="F57" i="9"/>
  <c r="E57" i="9"/>
  <c r="F56" i="9"/>
  <c r="E56" i="9"/>
  <c r="F55" i="9"/>
  <c r="E55" i="9"/>
  <c r="F54" i="9"/>
  <c r="E54" i="9"/>
  <c r="F53" i="9"/>
  <c r="E53" i="9"/>
  <c r="F52" i="9"/>
  <c r="E52" i="9"/>
  <c r="F51" i="9"/>
  <c r="E51" i="9"/>
  <c r="F50" i="9"/>
  <c r="E50" i="9"/>
  <c r="F49" i="9"/>
  <c r="E49" i="9"/>
  <c r="F48" i="9"/>
  <c r="E48" i="9"/>
  <c r="F47" i="9"/>
  <c r="E47" i="9"/>
  <c r="F46" i="9"/>
  <c r="E46" i="9"/>
  <c r="F45" i="9"/>
  <c r="E45" i="9"/>
  <c r="F44" i="9"/>
  <c r="E44" i="9"/>
  <c r="F43" i="9"/>
  <c r="E43" i="9"/>
  <c r="F42" i="9"/>
  <c r="E42" i="9"/>
  <c r="F41" i="9"/>
  <c r="E41" i="9"/>
  <c r="F40" i="9"/>
  <c r="E40" i="9"/>
  <c r="F39" i="9"/>
  <c r="E39" i="9"/>
  <c r="F38" i="9"/>
  <c r="E38" i="9"/>
  <c r="F37" i="9"/>
  <c r="E37" i="9"/>
  <c r="F36" i="9"/>
  <c r="E36" i="9"/>
  <c r="F35" i="9"/>
  <c r="E35" i="9"/>
  <c r="F34" i="9"/>
  <c r="E34" i="9"/>
  <c r="F33" i="9"/>
  <c r="E33" i="9"/>
  <c r="F32" i="9"/>
  <c r="E32" i="9"/>
  <c r="F31" i="9"/>
  <c r="E31" i="9"/>
  <c r="F30" i="9"/>
  <c r="E30" i="9"/>
  <c r="F29" i="9"/>
  <c r="E29" i="9"/>
  <c r="F28" i="9"/>
  <c r="E28" i="9"/>
  <c r="F27" i="9"/>
  <c r="E27" i="9"/>
  <c r="F26" i="9"/>
  <c r="E26" i="9"/>
  <c r="F25" i="9"/>
  <c r="E25" i="9"/>
  <c r="F24" i="9"/>
  <c r="E24" i="9"/>
  <c r="F23" i="9"/>
  <c r="E23" i="9"/>
  <c r="F22" i="9"/>
  <c r="E22" i="9"/>
  <c r="F21" i="9"/>
  <c r="E21" i="9"/>
  <c r="F20" i="9"/>
  <c r="E20" i="9"/>
  <c r="F19" i="9"/>
  <c r="E19" i="9"/>
  <c r="F18" i="9"/>
  <c r="E18" i="9"/>
  <c r="F17" i="9"/>
  <c r="E17" i="9"/>
  <c r="F16" i="9"/>
  <c r="E16" i="9"/>
  <c r="F15" i="9"/>
  <c r="E15" i="9"/>
  <c r="F14" i="9"/>
  <c r="E14" i="9"/>
  <c r="F13" i="9"/>
  <c r="E13" i="9"/>
  <c r="F12" i="9"/>
  <c r="E12" i="9"/>
  <c r="F11" i="9"/>
  <c r="E11" i="9"/>
  <c r="F10" i="9"/>
  <c r="E10" i="9"/>
  <c r="F9" i="9"/>
  <c r="E9" i="9"/>
  <c r="F8" i="9"/>
  <c r="E8" i="9"/>
  <c r="F7" i="9"/>
  <c r="E7" i="9"/>
  <c r="F6" i="9"/>
  <c r="E6" i="9"/>
  <c r="F5" i="9"/>
  <c r="E5" i="9"/>
  <c r="F4" i="9"/>
  <c r="E4" i="9"/>
  <c r="F3" i="9"/>
  <c r="E3" i="9"/>
  <c r="F2" i="9"/>
  <c r="E2" i="9"/>
  <c r="G75" i="5"/>
  <c r="E75" i="5"/>
  <c r="D75" i="5"/>
  <c r="C75" i="5"/>
  <c r="G66" i="5"/>
  <c r="E66" i="5"/>
  <c r="F66" i="5"/>
  <c r="D66" i="5"/>
  <c r="C66" i="5"/>
  <c r="G59" i="5"/>
  <c r="F59" i="5"/>
  <c r="E59" i="5"/>
  <c r="D59" i="5"/>
  <c r="C59" i="5"/>
  <c r="F52" i="5"/>
  <c r="G52" i="5"/>
  <c r="D52" i="5"/>
  <c r="C52" i="5"/>
  <c r="D45" i="5"/>
  <c r="C45" i="5"/>
  <c r="E38" i="5"/>
  <c r="D38" i="5"/>
  <c r="C38" i="5"/>
  <c r="G28" i="5"/>
  <c r="F28" i="5"/>
  <c r="E28" i="5"/>
  <c r="D28" i="5"/>
  <c r="C28" i="5"/>
  <c r="F21" i="5"/>
  <c r="D21" i="5"/>
  <c r="C21" i="5"/>
  <c r="E15" i="5"/>
  <c r="D15" i="5"/>
  <c r="C15" i="5"/>
  <c r="G6" i="5"/>
  <c r="D6" i="5"/>
  <c r="C6" i="5"/>
  <c r="G95" i="3"/>
  <c r="F95" i="3"/>
  <c r="E95" i="3"/>
  <c r="G93" i="3"/>
  <c r="F93" i="3"/>
  <c r="E93" i="3"/>
  <c r="F90" i="3"/>
  <c r="E90" i="3"/>
  <c r="E53" i="3" s="1"/>
  <c r="E1" i="3" l="1"/>
  <c r="E21" i="5"/>
  <c r="G21" i="5"/>
  <c r="F15" i="5"/>
  <c r="G15" i="5"/>
  <c r="G45" i="5"/>
  <c r="F6" i="5"/>
  <c r="E52" i="5"/>
  <c r="D5" i="5"/>
  <c r="F45" i="5"/>
  <c r="F38" i="5"/>
  <c r="G38" i="5"/>
  <c r="F75" i="5"/>
  <c r="E45" i="5"/>
  <c r="E51" i="3"/>
  <c r="F53" i="3"/>
  <c r="F51" i="3" s="1"/>
  <c r="G1" i="3"/>
  <c r="G90" i="3"/>
  <c r="C5" i="5"/>
  <c r="F1" i="3"/>
  <c r="E5" i="5" l="1"/>
  <c r="F5" i="5"/>
  <c r="G5" i="5"/>
  <c r="G53" i="3"/>
  <c r="G51" i="3" s="1"/>
</calcChain>
</file>

<file path=xl/sharedStrings.xml><?xml version="1.0" encoding="utf-8"?>
<sst xmlns="http://schemas.openxmlformats.org/spreadsheetml/2006/main" count="8108" uniqueCount="3088">
  <si>
    <t>I. OPĆI DIO</t>
  </si>
  <si>
    <t xml:space="preserve">A. RAČUN PRIHODA I RASHODA </t>
  </si>
  <si>
    <t>A1. PRIHODI I RASHODI PREMA EKONOMSKOJ KLASIFIKACIJI</t>
  </si>
  <si>
    <t>BROJČANA OZNAKA I NAZIV</t>
  </si>
  <si>
    <t>IZVRŠENJE
2024.</t>
  </si>
  <si>
    <t>TEKUĆI PLAN
2025.</t>
  </si>
  <si>
    <t>PLAN 
2026.</t>
  </si>
  <si>
    <t>PROJEKCIJA 
2027.</t>
  </si>
  <si>
    <t>PROJEKCIJA 
2028.</t>
  </si>
  <si>
    <t>UKUPNO PRIHODI</t>
  </si>
  <si>
    <t>Prihodi poslovanja</t>
  </si>
  <si>
    <t>Prihodi od poreza</t>
  </si>
  <si>
    <t>Pomoći iz inozemstva (darovnice) i od subjekata unutar općeg proračuna</t>
  </si>
  <si>
    <t>Prihodi od imovine</t>
  </si>
  <si>
    <t>Prihodi od upravnih i administrativnih pristojbi, pristojbi po posebnim propisima i naknada</t>
  </si>
  <si>
    <t>Prihodi od prodaje proizvoda i robe te pruženih usluga i prihodi od donacija</t>
  </si>
  <si>
    <t>Prihodi iz nadležnog proračuna i od HZZO-a temeljem ugovornih obveza</t>
  </si>
  <si>
    <t>Kazne, upravne mjere i ostali prihodi</t>
  </si>
  <si>
    <t>Prihodi od prodaje nefinancijske imovine</t>
  </si>
  <si>
    <t>Prihodi od prodaje neproizvedene dugotrajne imovine</t>
  </si>
  <si>
    <t>Prihodi od prodaje proizvedene dugotrajne imovine</t>
  </si>
  <si>
    <t>UKUPNO RASHODI</t>
  </si>
  <si>
    <t>Rashodi poslovanja</t>
  </si>
  <si>
    <t>Rashodi za zaposlene</t>
  </si>
  <si>
    <t>Materijalni rashodi</t>
  </si>
  <si>
    <t>Financijski rashodi</t>
  </si>
  <si>
    <t>Subvencije</t>
  </si>
  <si>
    <t>Pomoći dane u inozemstvo i unutar općeg proračuna</t>
  </si>
  <si>
    <t>Naknade građanima i kućanstvima na temelju osiguranja i druge naknade</t>
  </si>
  <si>
    <t>Rashodi za donacije, kazne, naknade šteta i kapitalne pomoći</t>
  </si>
  <si>
    <t>Rashodi za nabavu nefinancijske imovine</t>
  </si>
  <si>
    <t>Rashodi za nabavu neproizvedene dugotrajne imovine</t>
  </si>
  <si>
    <t>Rashodi za nabavu proizvedene dugotrajne imovine</t>
  </si>
  <si>
    <t>Plemeniti metali i ostale pohranjene vrijednosti</t>
  </si>
  <si>
    <t>Rashodi za nabavu proizvedene kratkotrajne imovine</t>
  </si>
  <si>
    <t>Rashodi za dodatna ulaganja na nefinancijskoj imovini</t>
  </si>
  <si>
    <t>A2. PRIHODI I RASHODI PREMA IZVORIMA FINANCIRANJA</t>
  </si>
  <si>
    <t>1 Opći prihodi i primici</t>
  </si>
  <si>
    <t>11 Opći prihodi i primici</t>
  </si>
  <si>
    <t>12 Sredstva učešća za pomoći</t>
  </si>
  <si>
    <t>3 Vlastiti prihodi</t>
  </si>
  <si>
    <t>31 Vlastiti prihodi</t>
  </si>
  <si>
    <t>4 Prihodi za posebne namjene</t>
  </si>
  <si>
    <t>41 Prihodi od igara na sreću</t>
  </si>
  <si>
    <t xml:space="preserve">43  Prihodi za posebne namjene </t>
  </si>
  <si>
    <t>5 Pomoći</t>
  </si>
  <si>
    <t>50 Pomoći iz DP</t>
  </si>
  <si>
    <t>5011 Pomoći iz državnog proračuna kroz opće prihode i primitke</t>
  </si>
  <si>
    <t>5012 Pomoći iz državnog proračuna kroz nacionalno sufinanciranje EU projekata</t>
  </si>
  <si>
    <t>5041 Pomoći iz državnog proračuna kroz prihode od igara na sreću</t>
  </si>
  <si>
    <t>5043 Pomoći iz državnog proračuna kroz ostale prihode za posebne namjene</t>
  </si>
  <si>
    <t>5052 Pomoći iz državnog proračuna kroz ostale pomoći</t>
  </si>
  <si>
    <t>50810 Pomoći iz državnog proračuna kroz namjenske primitke od zaduživanja – ostali</t>
  </si>
  <si>
    <t>50815 Pomoći iz državnog proračuna kroz namjenske primitke od zaduživanja – NPOO</t>
  </si>
  <si>
    <t>51 Programi unije</t>
  </si>
  <si>
    <t>51000 Programi Unije – raspoloživ predujam</t>
  </si>
  <si>
    <t>51011 Programi Unije – predfinanciranje iz izvora 11 Opći prihodi i primici</t>
  </si>
  <si>
    <t>51031 Programi Unije – predfinanciranje iz izvora 31 Vlastiti prihodi</t>
  </si>
  <si>
    <t>51043 Programi Unije – predfinanciranje iz izvora 43 Ostali prihodi za posebne namjene</t>
  </si>
  <si>
    <t>51081 Programi Unije – predfinanciranje iz izvora 81 Namjenski primici od zaduživanja</t>
  </si>
  <si>
    <t xml:space="preserve">52 Ostale pomoći </t>
  </si>
  <si>
    <t>52 Ostale darovnice</t>
  </si>
  <si>
    <t>531 Švicarsko - hrvatski program suradnje</t>
  </si>
  <si>
    <t>532 Financijski mehanizam Europskog gospodarskog prostora i Norveški financijski mehanizam</t>
  </si>
  <si>
    <t>533 Ostale darovnice</t>
  </si>
  <si>
    <t>561 Europski socijalni fond (ESF)</t>
  </si>
  <si>
    <t>563 Europski fond za regionalni razvoj (EFRR)</t>
  </si>
  <si>
    <t>573 Instrumenti Europskog gospodarskog prostora i ostali instrumenti</t>
  </si>
  <si>
    <t>581 Mehanizam za oporavak i otpornost</t>
  </si>
  <si>
    <t>6 Donacije</t>
  </si>
  <si>
    <t xml:space="preserve">61 Donacije </t>
  </si>
  <si>
    <t>7 Prihodi od prodaje ili zamjene nefinancijske imovine i naknade s naslova osiguranja</t>
  </si>
  <si>
    <t>71 Prihodi od nefin. imovine i nadoknade šteta s osnova osig.</t>
  </si>
  <si>
    <t>Primici od financijske imovine i zaduživanja</t>
  </si>
  <si>
    <t>Namjenski primitak - NPOO</t>
  </si>
  <si>
    <t>Pomoći iz DP</t>
  </si>
  <si>
    <t>Programi unije</t>
  </si>
  <si>
    <t>Ostale darovnice</t>
  </si>
  <si>
    <t xml:space="preserve"> 552 Ostale pomoći </t>
  </si>
  <si>
    <t>559 Ostale refundacije iz sredstava EU</t>
  </si>
  <si>
    <t>573 Fond za azil, migracije i integraciju – predfinanciranje iz izvora 11 Opći prihodi i primici</t>
  </si>
  <si>
    <t xml:space="preserve">63 Inozemne donacije </t>
  </si>
  <si>
    <t>Namjenski primici -ostali</t>
  </si>
  <si>
    <t>A. 4. RASHODI PREMA FUNKCIJSKOJ KLASIFIKACIJI</t>
  </si>
  <si>
    <t>u EUR</t>
  </si>
  <si>
    <t>BROJČANA OZNAKA</t>
  </si>
  <si>
    <t>NAZIV FUNKCIJSKE KLASIFIKACIJE</t>
  </si>
  <si>
    <t>UKUPNI RASHODI</t>
  </si>
  <si>
    <t>Opće javne usluge</t>
  </si>
  <si>
    <t>Izvršna i zakonodavna tijela, financijski i fiskalni poslovi, vanjski poslovi</t>
  </si>
  <si>
    <t>Inozemna ekonomska pomoć</t>
  </si>
  <si>
    <t>Opće usluge</t>
  </si>
  <si>
    <t>Osnovna istraživanja</t>
  </si>
  <si>
    <t>Istraživanje i razvoj: Opće javne usluge</t>
  </si>
  <si>
    <t>Opće javne usluge koje nisu drugdje svrstane</t>
  </si>
  <si>
    <t>Transakcije vezane uz javni dug</t>
  </si>
  <si>
    <t>Prijenosi općeg karaktera između različitih državnih razina</t>
  </si>
  <si>
    <t>Obrana</t>
  </si>
  <si>
    <t>Vojna obrana</t>
  </si>
  <si>
    <t>Civilna obrana</t>
  </si>
  <si>
    <t>Inozemna vojna pomoć</t>
  </si>
  <si>
    <t>Istraživanje i razvoj obrane</t>
  </si>
  <si>
    <t>Rashodi za obranu koji nisu drugdje svrstani</t>
  </si>
  <si>
    <t>Javni red i sigurnost</t>
  </si>
  <si>
    <t>Usluge policije</t>
  </si>
  <si>
    <t>Usluge protupožarne zaštite</t>
  </si>
  <si>
    <t>Sudovi</t>
  </si>
  <si>
    <t>Zatvori</t>
  </si>
  <si>
    <t>Istraživanje i razvoj: Javni red i sigurnost</t>
  </si>
  <si>
    <t>Rashodi za javni red i sigurnost koji nisu drugdje svrstani</t>
  </si>
  <si>
    <t>Ekonomski poslovi</t>
  </si>
  <si>
    <t>Opći ekonomski, trgovački i poslovi vezani uz rad</t>
  </si>
  <si>
    <t>Poljoprivreda, šumarstvo, ribarstvo i lov</t>
  </si>
  <si>
    <t>Gorivo i energija</t>
  </si>
  <si>
    <t>Rudarstvo, proizvodnja i građevinarstvo</t>
  </si>
  <si>
    <t>Promet</t>
  </si>
  <si>
    <t>Komunikacije</t>
  </si>
  <si>
    <t>Ostale industrije</t>
  </si>
  <si>
    <t>Istraživanje i razvoj: Ekonomski poslovi</t>
  </si>
  <si>
    <t>Ekonomski poslovi koji nisu drugdje svrstani</t>
  </si>
  <si>
    <t>Zaštita okoliša</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</si>
  <si>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</si>
  <si>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</si>
  <si>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</si>
  <si>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</si>
  <si>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</si>
  <si>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</si>
  <si>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unaprjeđenja stanovanja i zajednice</t>
  </si>
  <si>
    <t>Razvoj stanovanja</t>
  </si>
  <si>
    <t>Razvoj zajednice</t>
  </si>
  <si>
    <t>Opskrba vodom</t>
  </si>
  <si>
    <t>Ulična rasvjeta</t>
  </si>
  <si>
    <t>Istraživanje i razvoj stanovanja i komunalnih pogodnosti</t>
  </si>
  <si>
    <t>Rashodi vezani uz stanovanje i kom. pogodnosti koji nisu drugdje svrstani</t>
  </si>
  <si>
    <t>Zdravstvo</t>
  </si>
  <si>
    <t>Medicinski proizvodi, pribor i oprema</t>
  </si>
  <si>
    <t>Službe za vanjske pacijente</t>
  </si>
  <si>
    <t>Bolničke službe</t>
  </si>
  <si>
    <t>Službe javnog zdravstva</t>
  </si>
  <si>
    <t>Istraživanje i razvoj zdravstva</t>
  </si>
  <si>
    <t>Poslovi i usluge zdravstva koji nisu drugdje svrstani</t>
  </si>
  <si>
    <t>Rekreacija, kultura i religija</t>
  </si>
  <si>
    <t>Službe rekreacije i sporta</t>
  </si>
  <si>
    <t>Službe kulture</t>
  </si>
  <si>
    <t>Službe emitiranja i izdavanja</t>
  </si>
  <si>
    <t>Religijske i druge službe zajednice</t>
  </si>
  <si>
    <t>Istraživanje i razvoj rekreacije, kulture i religije</t>
  </si>
  <si>
    <t>Rashodi za rekreaciju, kulturu i religiju koji nisu drugdje svrstani</t>
  </si>
  <si>
    <t>Obrazovanje</t>
  </si>
  <si>
    <t>Predškolsko i osnovno obrazovanje</t>
  </si>
  <si>
    <t>Srednjoškolsko obrazovanje</t>
  </si>
  <si>
    <t>Poslije srednjoškolsko, ali ne visoko obrazovanje</t>
  </si>
  <si>
    <t>Visoka naobrazba</t>
  </si>
  <si>
    <t>Obrazovanje koje se ne može definirati po stupnju</t>
  </si>
  <si>
    <t>Dodatne usluge u obrazovanju</t>
  </si>
  <si>
    <t>Istraživanje i razvoj obrazovanja</t>
  </si>
  <si>
    <t>Usluge obrazovanja koje nisu drugdje svrstane</t>
  </si>
  <si>
    <t>Socijalna zaštita</t>
  </si>
  <si>
    <t>Bolest i invaliditet</t>
  </si>
  <si>
    <t>Starost</t>
  </si>
  <si>
    <t>Sljednici</t>
  </si>
  <si>
    <t>Obitelj i djeca</t>
  </si>
  <si>
    <t>Nezaposlenost</t>
  </si>
  <si>
    <t>Stanovanje</t>
  </si>
  <si>
    <t>Socijalna pomoć stanovništvu koje nije obuhvaćeno redovnim socijalnim programima</t>
  </si>
  <si>
    <t>Istraživanje i razvoj socijalne zaštite</t>
  </si>
  <si>
    <t>Aktivnosti socijalne zaštite koje nisu drugdje svrstane</t>
  </si>
  <si>
    <t>B. RAČUN FINANCIRANJA</t>
  </si>
  <si>
    <t>B1. RAČUN FINANCIRANJA PREMA EKONOMSKOJ KLASIFIKACIJI</t>
  </si>
  <si>
    <t>Primljeni povrati glavnica danih zajmova</t>
  </si>
  <si>
    <t>Primici od izdanih financijskih instrumenata - vrijednosnih papira</t>
  </si>
  <si>
    <t>Primici od prodaje financijskih instrumenata - dionica i udjela u glavnici</t>
  </si>
  <si>
    <t>Primici od zaduživanja</t>
  </si>
  <si>
    <t>Izdaci za financijsku imovinu i otplate zajmova</t>
  </si>
  <si>
    <t>Izdaci za dane zajmove i jamčevne pologe</t>
  </si>
  <si>
    <t>Izdaci za ulaganja u financijske instrumente - vrijednosne papire</t>
  </si>
  <si>
    <t>Izdaci za ulaganja financijske instrumente - dionice i udjele u glavnici</t>
  </si>
  <si>
    <t>Izdaci za otplatu glavnice primljenih kredita i zajmova</t>
  </si>
  <si>
    <t>Izdaci za otplatu glavnice za izdane financijske instrumente – vrijednosne papire</t>
  </si>
  <si>
    <t>080</t>
  </si>
  <si>
    <t>MINISTARSTVO ZNANOSTI I OBRAZOVANJA</t>
  </si>
  <si>
    <t>NOVI AKT</t>
  </si>
  <si>
    <t>NAZIV AKTIVNOSTI / PROJEKTA</t>
  </si>
  <si>
    <t>Glava (O2) (r/p)</t>
  </si>
  <si>
    <t>Naziv O2</t>
  </si>
  <si>
    <t>Program (P2) (r/p)</t>
  </si>
  <si>
    <t>Naziv P2</t>
  </si>
  <si>
    <t>Podprogram (P3)</t>
  </si>
  <si>
    <t>Naziv P3</t>
  </si>
  <si>
    <t>Funkcijsko područje</t>
  </si>
  <si>
    <t>Naziv FP</t>
  </si>
  <si>
    <t>08005</t>
  </si>
  <si>
    <t>Ministarstvo znanosti, obrazovanja i mladih</t>
  </si>
  <si>
    <t>3701</t>
  </si>
  <si>
    <t>RAZVOJ ODGOJNO OBRAZOVNOG SUSTAVA</t>
  </si>
  <si>
    <t>A557043</t>
  </si>
  <si>
    <t>NACIONALNO VIJEĆE ZA ODGOJ I OBRAZOVANJE</t>
  </si>
  <si>
    <t>0970</t>
  </si>
  <si>
    <t>A558047</t>
  </si>
  <si>
    <t>POLITIKA ZA MLADE</t>
  </si>
  <si>
    <t>1040</t>
  </si>
  <si>
    <t>A558053</t>
  </si>
  <si>
    <t>POTPORA ZA PROGRAME USMJERENE MLADIMA</t>
  </si>
  <si>
    <t>A577000</t>
  </si>
  <si>
    <t>ADMINISTRACIJA I UPRAVLJANJE</t>
  </si>
  <si>
    <t>A577004</t>
  </si>
  <si>
    <t>POTPORA UNAPREĐENJU SUSTAVA</t>
  </si>
  <si>
    <t>A577012</t>
  </si>
  <si>
    <t>OBRAZOVANJE DJECE HRVATSKIH GRAĐANA U INOZEMSTVU</t>
  </si>
  <si>
    <t>A577015</t>
  </si>
  <si>
    <t>DRŽAVNE NAGRADE ZA IZUZETNE REZULTATE U OBRAZOVANJU I TEHNIČKOJ KULTURI</t>
  </si>
  <si>
    <t>0942</t>
  </si>
  <si>
    <t>Drugi stupanj visoke naobrazbe</t>
  </si>
  <si>
    <t>A577016</t>
  </si>
  <si>
    <t>PREVENCIJA NASILJA I OVISNOSTI</t>
  </si>
  <si>
    <t>0912</t>
  </si>
  <si>
    <t>Osnovno obrazovanje</t>
  </si>
  <si>
    <t>A577028</t>
  </si>
  <si>
    <t>POTICAJI HRVATSKOJ ZAJEDNICI TEHNIČKE KULTURE</t>
  </si>
  <si>
    <t>0820</t>
  </si>
  <si>
    <t>A577124</t>
  </si>
  <si>
    <t>HRVATSKA NASTAVA U INOZEMSTVU</t>
  </si>
  <si>
    <t>A577130</t>
  </si>
  <si>
    <t>POTICAJI UDRUGAMA ZA IZVANINSTITUCIONALNI ODGOJ I OBRAZOVANJE DJECE I MLADIH</t>
  </si>
  <si>
    <t>A577131</t>
  </si>
  <si>
    <t>POTICAJI OBRAZOVANJA NACIONALNIH MANJINA</t>
  </si>
  <si>
    <t>A577132</t>
  </si>
  <si>
    <t>POTICANJE MEĐUNARODNE OBRAZOVNE SURADNJE ŠKOLA</t>
  </si>
  <si>
    <t>A577133</t>
  </si>
  <si>
    <t>POTICANJE PROGRAMA RADA S DAROVITIM UČENICIMA I STUDENTIMA</t>
  </si>
  <si>
    <t>A577137</t>
  </si>
  <si>
    <t>POSEBNI PROGRAMI OBRAZOVANJA ZA PROVOĐENJE PROGRAMA NACIONALNIH MANJINA</t>
  </si>
  <si>
    <t>A578041</t>
  </si>
  <si>
    <t>POMOĆNICI U NASTAVI ZA DJECU S TEŠKOĆAMA U RAZVOJU</t>
  </si>
  <si>
    <t>A578042</t>
  </si>
  <si>
    <t>OSIGURANJE UČENIKA I STUDENATA NA PRAKTIČNOJ NASTAVI I STRUČNOJ PRAKSI</t>
  </si>
  <si>
    <t>0980</t>
  </si>
  <si>
    <t>A578045</t>
  </si>
  <si>
    <t>SUFINANCIRANJE NASTAVNIH MATERIJALA I OPREME ZA UČENIKE OSNOVNIH I SREDNJIH ŠKOLA</t>
  </si>
  <si>
    <t>A578059</t>
  </si>
  <si>
    <t>EUROPSKA MREŽA ŠKOLA - EUROPEAN SCHOOLNET</t>
  </si>
  <si>
    <t>A579004</t>
  </si>
  <si>
    <t>POTICANJE IZVANNASTAVNIH AKTIVNOSTI U OŠ</t>
  </si>
  <si>
    <t>A579072</t>
  </si>
  <si>
    <t>POTPORA UČENICIMA RASELJENIMA IZ UKRAJINE</t>
  </si>
  <si>
    <t>A580003</t>
  </si>
  <si>
    <t>POTICANJE IZVANNASTAVNIH AKTIVNOSTI U SREDNJIM ŠKOLAMA I VISOKOŠKOLSKOM OBRAZOVANJU</t>
  </si>
  <si>
    <t>0922</t>
  </si>
  <si>
    <t>Više srednjoškolsko obrazovanje</t>
  </si>
  <si>
    <t>A676072</t>
  </si>
  <si>
    <t>ERASMUS PLUS - PROJEKTI</t>
  </si>
  <si>
    <t>A679008</t>
  </si>
  <si>
    <t>PROGRAM RAZVOJNE SURADNJE</t>
  </si>
  <si>
    <t>A679009</t>
  </si>
  <si>
    <t>REDOVNA DJELATNOST LEKTORATA</t>
  </si>
  <si>
    <t>A679047</t>
  </si>
  <si>
    <t>MEĐUNARODNA SURADNJA I EUROPSKI POSLOVI</t>
  </si>
  <si>
    <t>0150</t>
  </si>
  <si>
    <t>A733049</t>
  </si>
  <si>
    <t>EUROPSKA AGENCIJA ZA POSEBNE POTREBE I INKLUZIVNO OBRAZOVANJE</t>
  </si>
  <si>
    <t>A733051</t>
  </si>
  <si>
    <t>PROGRAMI IZRADE UDŽBENIKA ZA SLIJEPE I SLABOVIDNE UČENIKE I STUDENTE</t>
  </si>
  <si>
    <t>A767002</t>
  </si>
  <si>
    <t>IZRADA DEFICITARNIH UDŽBENIKA U ŠKOLSTVU</t>
  </si>
  <si>
    <t>A767003</t>
  </si>
  <si>
    <t>SREDNJOŠKOLSKE STIPENDIJE ZA UČENIKE ROME</t>
  </si>
  <si>
    <t>A767004</t>
  </si>
  <si>
    <t>NAOBRAZBA DJECE U ALTERNATIVNIM ŠKOLAMA</t>
  </si>
  <si>
    <t>A767008</t>
  </si>
  <si>
    <t>SUBVENCIONIRANJE KAMATA ZA STANOVE UČITELJA</t>
  </si>
  <si>
    <t>A767015</t>
  </si>
  <si>
    <t>PROVEDBA PROGRAMA ZA UKLJUČIVANJE ROMA</t>
  </si>
  <si>
    <t>A767042</t>
  </si>
  <si>
    <t>OBRAZOVANJE OSOBA BEZ HRVATSKOG DRŽAVLJANSTVA</t>
  </si>
  <si>
    <t>A768053</t>
  </si>
  <si>
    <t>EUROPSKE ŠKOLE</t>
  </si>
  <si>
    <t>A768054</t>
  </si>
  <si>
    <t>DODATNA SREDSTVA IZRAVNANJA ZA DECENTRALIZIRANE FUNKCIJE</t>
  </si>
  <si>
    <t>A768058</t>
  </si>
  <si>
    <t>PREUZETE OBVEZE PO MEĐUNARODNIM UGOVORIMA</t>
  </si>
  <si>
    <t>A768065</t>
  </si>
  <si>
    <t>OBZOR 2020 - MENTORSTVO ZA UNAPRJEĐENJE ŠKOLE - MENSI</t>
  </si>
  <si>
    <t>A768073</t>
  </si>
  <si>
    <t>ZAŠTITA I PROMICANJE MENTALNOG ZDRAVLJA</t>
  </si>
  <si>
    <t>A792009</t>
  </si>
  <si>
    <t>PREVENCIJA NASILJA NAD I MEĐU MLADIMA</t>
  </si>
  <si>
    <t>A792019</t>
  </si>
  <si>
    <t>PRAVOMOĆNE SUDSKE PRESUDE</t>
  </si>
  <si>
    <t>A818021</t>
  </si>
  <si>
    <t>PRIMJENA UDŽBENIČKOG STANDARDA</t>
  </si>
  <si>
    <t>A818034</t>
  </si>
  <si>
    <t>PROJEKT POVEZIVANJA S EUROPSKIM KVALIFIKACIJSKIM OKVIROM - EQF NCP GRANT</t>
  </si>
  <si>
    <t>A818035</t>
  </si>
  <si>
    <t>MENTORI I STRUČNI ISPITI U OSNOVNIM I SREDNJIM ŠKOLAMA</t>
  </si>
  <si>
    <t>K578063</t>
  </si>
  <si>
    <t>PROJEKT "HRVATSKA: USUSRET ODRŽIVOM, PRAVEDNOM I UČINKOVITOM OBRAZOVANJU"</t>
  </si>
  <si>
    <t>K579064</t>
  </si>
  <si>
    <t>KAPITALNE INVESTICIJE U OSNOVNOM I SREDNJEM ŠKOLSTVU</t>
  </si>
  <si>
    <t>K580073</t>
  </si>
  <si>
    <t>IZGRADNJA ŠKOLSKE SPORTSKE DVORANE SREDNJE ŠKOLE ZABOK</t>
  </si>
  <si>
    <t>K621173</t>
  </si>
  <si>
    <t>INFORMACIJSKA INFRASTRUKTURA SUSTAVA VISOKOG OBRAZOVANJA</t>
  </si>
  <si>
    <t>K676066</t>
  </si>
  <si>
    <t>OBNOVA ZGRADA OŠTEĆENIH U POTRESU S ENERGETSKOM OBNOVOM - NPOO (C6.1.R1-I2)</t>
  </si>
  <si>
    <t>K733067</t>
  </si>
  <si>
    <t>PROGRAM UČINKOVITI LJUDSKI POTENCIJALI 2021.-2027., PRIORITET 2</t>
  </si>
  <si>
    <t>0950</t>
  </si>
  <si>
    <t>K768066</t>
  </si>
  <si>
    <t>OBNOVA INFRASTRUKTURE I OPREME U PODRUČJU OBRAZOVANJA OŠTEĆENE POTRESOM</t>
  </si>
  <si>
    <t>K768070</t>
  </si>
  <si>
    <t>OBNOVA INFRASTRUKTURE U PODRUČJU OBRAZOVANJA OŠTEĆENE POTRESOM FSEU.2022.MZO</t>
  </si>
  <si>
    <t>K768074</t>
  </si>
  <si>
    <t>UČENIČKI DOM U KOPRIVNICI</t>
  </si>
  <si>
    <t>K792022</t>
  </si>
  <si>
    <t>KOMPLEKS DVORCA ŠAULOVEC EUROPSKI TALENT CENTAR</t>
  </si>
  <si>
    <t>3702</t>
  </si>
  <si>
    <t>PREDŠKOLSKI ODGOJ</t>
  </si>
  <si>
    <t>A578003</t>
  </si>
  <si>
    <t>ODGOJ I NAOBRAZBA DJECE PRIPADNIKA NACIONALNIH MANJINA</t>
  </si>
  <si>
    <t>0911</t>
  </si>
  <si>
    <t>Predškolsko obrazovanje</t>
  </si>
  <si>
    <t>A578004</t>
  </si>
  <si>
    <t>PREDŠKOLSKI ODGOJ I OBRAZOVANJE DJECE S TEŠKOĆAMA U RAZVOJU (SUFINANCIRANJE)</t>
  </si>
  <si>
    <t>A578008</t>
  </si>
  <si>
    <t>ODGOJ I NAOBRAZBA DJECE U PROGRAMIMA PREDŠKOLE</t>
  </si>
  <si>
    <t>A578009</t>
  </si>
  <si>
    <t>ODGOJ I OBRAZOVANJE DAROVITE DJECE PREDŠKOLSKE DOBI U DJEČJIM VRTIĆIMA</t>
  </si>
  <si>
    <t>K580071</t>
  </si>
  <si>
    <t>KAPITALNE POMOĆI OSNIVAČIMA PREDŠKOLSKIH USTANOVA</t>
  </si>
  <si>
    <t>K676067</t>
  </si>
  <si>
    <t>IZGRADNJA, DOGRADNJA, REKONSTRUKCIJA I OPREMANJE PREDŠKOLSKIH USTANOVA - NPOO (C3.1.R1-I1)</t>
  </si>
  <si>
    <t>K676071</t>
  </si>
  <si>
    <t>FISKALNA ODRŽIVOST DJEČJIH VRTIĆA</t>
  </si>
  <si>
    <t>3703</t>
  </si>
  <si>
    <t>OSNOVNOŠKOLSKO OBRAZOVANJE</t>
  </si>
  <si>
    <t>A557041</t>
  </si>
  <si>
    <t>PREUZIMANJE OBVEZA ZA PROJEKTE JAVNO PRIVATNOG PARTNERSTVA U VARAŽDINSKOJ I KOPRIVNIČKO-KRIŽEVAČKOJ ŽUPANIJI</t>
  </si>
  <si>
    <t>A579000</t>
  </si>
  <si>
    <t>0180</t>
  </si>
  <si>
    <t>A579003</t>
  </si>
  <si>
    <t>ODGOJ I NAOBRAZBA UČENIKA S TEŠKOĆAMA U RAZVOJU U OSNOVNIM ŠKOLAMA</t>
  </si>
  <si>
    <t>A579007</t>
  </si>
  <si>
    <t>A579069</t>
  </si>
  <si>
    <t>RAZVOJ PREDŠKOLSKOG I OSNOVNOŠKOLSKOG SUSTAVA ODGOJA I OBRAZOVANJA</t>
  </si>
  <si>
    <t>A768072</t>
  </si>
  <si>
    <t>PREHRANA ZA UČENIKE U OSNOVNIM ŠKOLAMA</t>
  </si>
  <si>
    <t>K110283</t>
  </si>
  <si>
    <t>OPREMANJE OSNOVNOŠKOLSKIH KNJIŽNICA OBVEZNOM LEKTIROM I STRUČNOM LITERATUROM</t>
  </si>
  <si>
    <t>K578064</t>
  </si>
  <si>
    <t>CENTAR ZA ODGOJ I OBRAZOVANJE ČAKOVEC</t>
  </si>
  <si>
    <t>K733061</t>
  </si>
  <si>
    <t>OSNOVNA ŠKOLA MILAN AMRUŠ SLAVONSKI BROD</t>
  </si>
  <si>
    <t>K767031</t>
  </si>
  <si>
    <t>OŠ MIJATA STOJANOVIĆA U BABINOJ GREDI</t>
  </si>
  <si>
    <t>K768067</t>
  </si>
  <si>
    <t>IZGRADNJA, DOGRADNJA, REKONSTRUKCIJA I OPREMANJE OSNOVNIH ŠKOLA ZA POTREBE JEDNOSMJENSKOG RADA I CJELODNEVNE NASTAVE - NPOO (C3.1.R1-I2)</t>
  </si>
  <si>
    <t>K792020</t>
  </si>
  <si>
    <t>CENTAR ZA ODGOJ I OBRAZOVANJE KRAPINSKE TOPLICE</t>
  </si>
  <si>
    <t>K792023</t>
  </si>
  <si>
    <t>UČENIČKI DOM U VARAŽDINU</t>
  </si>
  <si>
    <t>3704</t>
  </si>
  <si>
    <t>SREDNJOŠKOLSKO OBRAZOVANJE</t>
  </si>
  <si>
    <t>A580000</t>
  </si>
  <si>
    <t>A580004</t>
  </si>
  <si>
    <t>STANDARD UČENIKA S POSEBNIM POTREBAMA</t>
  </si>
  <si>
    <t>A580007</t>
  </si>
  <si>
    <t>A580014</t>
  </si>
  <si>
    <t>RAZVOJ SUSTAVA OBRAZOVANJA ODRASLIH</t>
  </si>
  <si>
    <t>A580037</t>
  </si>
  <si>
    <t>JAVNI MEĐUMJESNI PRIJEVOZ ZA UČENIKE</t>
  </si>
  <si>
    <t>A580044</t>
  </si>
  <si>
    <t>RAZVOJ SUSTAVA SREDNJOŠKOLSKOG ODGOJA I OBRAZOVANJA</t>
  </si>
  <si>
    <t>A767013</t>
  </si>
  <si>
    <t>RAZVOJ SUSTAVA OSIGURANJA KVALITETE</t>
  </si>
  <si>
    <t>K110291</t>
  </si>
  <si>
    <t>OPREMANJE SREDNJOŠKOLSKIH KNJIŽNICA LEKTIROM I STRUČNOM LITERATUROM</t>
  </si>
  <si>
    <t>K578068</t>
  </si>
  <si>
    <t>IZGRADNJA, DOGRADNJA, REKONSTRUKCIJA I OPREMANJE SREDNJIH ŠKOLA - NPOO (C3.1.R1-I3)</t>
  </si>
  <si>
    <t>K676058</t>
  </si>
  <si>
    <t>PROSVJETNO-KULTURNI CENTAR MAĐARA-DODATNO ULAGANJE U INFRASTRUKTURU</t>
  </si>
  <si>
    <t>K676074</t>
  </si>
  <si>
    <t>IZGRADNJA UČENIČKOG DOMA  U DARUVARU</t>
  </si>
  <si>
    <t>3705</t>
  </si>
  <si>
    <t>VISOKO OBRAZOVANJE</t>
  </si>
  <si>
    <t>A621021</t>
  </si>
  <si>
    <t>SMJEŠTAJ I PREHRANA STUDENATA STUDENTSKOG CENTRA ZAGREB - SUFINANCIRANJE</t>
  </si>
  <si>
    <t>0960</t>
  </si>
  <si>
    <t>A621022</t>
  </si>
  <si>
    <t>SMJEŠTAJ I PREHRANA STUDENATA STUDENTSKOG CENTRA OSIJEK - SUFINANCIRANJE</t>
  </si>
  <si>
    <t>A621023</t>
  </si>
  <si>
    <t>SMJEŠTAJ I PREHRANA STUDENATA STUDENTSKOG CENTRA RIJEKA - SUFINANCIRANJE</t>
  </si>
  <si>
    <t>A621024</t>
  </si>
  <si>
    <t>SMJEŠTAJ I PREHRANA STUDENATA STUDENTSKOG CENTRA SPLIT - SUFINANCIRANJE</t>
  </si>
  <si>
    <t>A621026</t>
  </si>
  <si>
    <t>SMJEŠTAJ I PREHRANA STUDENATA STUDENTSKOG CENTRA ŠIBENIK - SUFINANCIRANJE</t>
  </si>
  <si>
    <t>A621028</t>
  </si>
  <si>
    <t>SMJEŠTAJ I PREHRANA STUDENATA STUDENTSKOG CENTRA VARAŽDIN - SUFINANCIRANJE</t>
  </si>
  <si>
    <t>A621029</t>
  </si>
  <si>
    <t>SMJEŠTAJ I PREHRANA STUDENATA STUDENTSKOG CENTRA SLAVONSKI BROD - SUFINANCIRANJE</t>
  </si>
  <si>
    <t>A621030</t>
  </si>
  <si>
    <t>SMJEŠTAJ I PREHRANA STUDENATA STUDENTSKOG CENTRA POŽEGA - SUFINANCIRANJE</t>
  </si>
  <si>
    <t>A621031</t>
  </si>
  <si>
    <t>SMJEŠTAJ I PREHRANA STUDENATA STUDENTSKOG CENTRA KARLOVAC - SUFINANCIRANJE</t>
  </si>
  <si>
    <t>A621049</t>
  </si>
  <si>
    <t>KAMATE ZA STANOVE ZNANSTVENIH NOVAKA I ASISTENATA</t>
  </si>
  <si>
    <t>A621058</t>
  </si>
  <si>
    <t>PROGRAMI POBOLJŠANJA STUDENTSKOG STANDARDA</t>
  </si>
  <si>
    <t>A621185</t>
  </si>
  <si>
    <t>POTPORA HRVATSKOM KATOLIČKOM SVEUČILIŠTU U ZAGREBU</t>
  </si>
  <si>
    <t>A679049</t>
  </si>
  <si>
    <t>POMOĆI BIH U SUSTAVU ZNANOSTI I OBRAZOVANJA</t>
  </si>
  <si>
    <t>A679064</t>
  </si>
  <si>
    <t>ZNANSTVENO-UČILIŠNI KAMPUS BORONGAJ</t>
  </si>
  <si>
    <t>A679065</t>
  </si>
  <si>
    <t>SMJEŠTAJ I PREHRANA STUDENATA STUDENTSKOG CENTRA PULA - SUFINANCIRANJE</t>
  </si>
  <si>
    <t>A679066</t>
  </si>
  <si>
    <t>POTPORE ROMSKIM STUDIJIMA I STUDENTIMA ROMIMA</t>
  </si>
  <si>
    <t>A679067</t>
  </si>
  <si>
    <t>DRŽAVNE STIPENDIJE ZA STUDENTE</t>
  </si>
  <si>
    <t>A679069</t>
  </si>
  <si>
    <t>SMJEŠTAJ I PREHRANA STUDENATA STUDENTSKOG CENTRA SISAK - SUFINANCIRANJE</t>
  </si>
  <si>
    <t>A767043</t>
  </si>
  <si>
    <t>RAZVOJ VISOKOG OBRAZOVANJA</t>
  </si>
  <si>
    <t>A768063</t>
  </si>
  <si>
    <t>VELEUČILIŠTE HRVATSKO ZAGORJE KRAPINA</t>
  </si>
  <si>
    <t>K733074</t>
  </si>
  <si>
    <t>IZGRADNJA STUDENTSKOG DOMA U KOPRIVNICI</t>
  </si>
  <si>
    <t>K792021</t>
  </si>
  <si>
    <t>RAZVOJ VJEŠTINA ZA OBNOVU NAKON POTRESA (C6.1.R2)</t>
  </si>
  <si>
    <t>3801</t>
  </si>
  <si>
    <t>ULAGANJE U ZNANSTVENO ISTRAŽIVAČKU DJELATNOST</t>
  </si>
  <si>
    <t>A578050</t>
  </si>
  <si>
    <t>POTPORA INOVACIJSKIM PROCESIMA</t>
  </si>
  <si>
    <t>A578061</t>
  </si>
  <si>
    <t>OBZOR 2020. - PROGRAM POTICANJA ISTRAŽIVANJA I RAZVOJA U PERSONALIZIRANOJ MEDICINI – ERA PERMED</t>
  </si>
  <si>
    <t>A621047</t>
  </si>
  <si>
    <t>DRŽAVNE, AKADEMSKE NAGRADE I POTPORE U ZNANOSTI I VISOKOM ŠKOLSTVU</t>
  </si>
  <si>
    <t>A621179</t>
  </si>
  <si>
    <t>TROŠKOVI NACIONALNOG VIJEĆA ZA VISOKO OBRAZOVANJE, ZNANOST I TEHNOLOŠKI RAZVOJ</t>
  </si>
  <si>
    <t>A622004</t>
  </si>
  <si>
    <t>IZDAVANJE DOMAĆIH ZNANSTVENIH ČASOPISA</t>
  </si>
  <si>
    <t>A622005</t>
  </si>
  <si>
    <t>ORGANIZIRANJE I ODRŽAVANJE ZNANSTVENIH SKUPOVA</t>
  </si>
  <si>
    <t>A622006</t>
  </si>
  <si>
    <t>IZDAVANJE  ZNANSTVENIH KNJIGA I UDŽBENIKA</t>
  </si>
  <si>
    <t>A622007</t>
  </si>
  <si>
    <t>FINANCIJSKA POTPORA ZNANSTVENIM UDRUGAMA</t>
  </si>
  <si>
    <t>A679005</t>
  </si>
  <si>
    <t>ČLANSTVO U MEĐUNARODNIM UDRUGAMA</t>
  </si>
  <si>
    <t>A733050</t>
  </si>
  <si>
    <t>PRAĆENJE I IMPLEMENTACIJA POLITIKA EUROPSKOG ISTRAŽIVAČKOG PROSTORA (ERA)</t>
  </si>
  <si>
    <t>A733056</t>
  </si>
  <si>
    <t>EUROPSKI ZNANSTVENI PROJEKTI</t>
  </si>
  <si>
    <t>A767009</t>
  </si>
  <si>
    <t>ZNANSTVENI CENTRI IZVRSNOSTI - DRUŠTVENO HUMANISTIČKO PODRUČJE</t>
  </si>
  <si>
    <t>A767035</t>
  </si>
  <si>
    <t>MEĐUNARODNA SURADNJA</t>
  </si>
  <si>
    <t>A767038</t>
  </si>
  <si>
    <t>OBZOR 2020. - PROGRAM MEĐUNARODNE MOBILNOSTI ZA ISTRAŽIVAČE - NEWFELPRO</t>
  </si>
  <si>
    <t>A767056</t>
  </si>
  <si>
    <t>OBZOR 2020. - PARTNERSTVO ZA ISTRAŽIVANJA I INOVACIJE NA MEDITERANSKOM PODRUČJU - PRIMA</t>
  </si>
  <si>
    <t>A768068</t>
  </si>
  <si>
    <t>OTKUP ZNANSTVENIH KNJIGA I VISOKOŠKOLSKIH UDŽBENIKA</t>
  </si>
  <si>
    <t>K578070</t>
  </si>
  <si>
    <t>POBOLJŠANJE UČINKOVITOSTI JAVNIH ULAGANJA NA PODRUČJU ISTRAŽIVANJA, RAZVOJA I INOVACIJA - NPOO (C3.2.R3)</t>
  </si>
  <si>
    <t>K580074</t>
  </si>
  <si>
    <t>POTPORA PROVOĐENJU PROGRAMA I PROJEKATA EU</t>
  </si>
  <si>
    <t>K676068</t>
  </si>
  <si>
    <t>PROGRAM KONKURENTNOST I KOHEZIJA 2021.-2027., PRIORITET 1</t>
  </si>
  <si>
    <t>K676069</t>
  </si>
  <si>
    <t>STVARANJE OKVIRA ZA PRIVLAČENJE STUDENATA I ISTRAŽIVAČA U STEM I ICT PODRUČJIMA - NPOO (C3.2.R2)</t>
  </si>
  <si>
    <t>K676073</t>
  </si>
  <si>
    <t>PROJEKT DIGITALNE, INOVATIVNE I ZELENE TEHNOLOGIJE - DIGIT</t>
  </si>
  <si>
    <t>K768069</t>
  </si>
  <si>
    <t>REFORMA I JAČANJE KAPACITETA JAVNOG ZNANSTVENO-ISTRAIŽIVAČKOG SEKTORA ZA ISTRAŽIVANJE I RAZVOJ - NPOO (C3.2.R1)</t>
  </si>
  <si>
    <t>3803</t>
  </si>
  <si>
    <t>RAZVOJ INFORMACIJSKOG DRUŠTVA</t>
  </si>
  <si>
    <t>A577143</t>
  </si>
  <si>
    <t>RAZVOJ I ODRŽAVANJE INFORMACIJSKE INFRASTRUKTURE MINISTARSTVA</t>
  </si>
  <si>
    <t>A628003</t>
  </si>
  <si>
    <t>PROJEKTI PRIMJENE INFORMACIJSKE TEHNOLOGIJE</t>
  </si>
  <si>
    <t>K252755</t>
  </si>
  <si>
    <t>RAČUNALNO KOMUNIKACIJSKA INFRASTRUKTURA U OSNOVNIM I SREDNJIM ŠKOLAMA</t>
  </si>
  <si>
    <t>08006</t>
  </si>
  <si>
    <t>Sveučilišta i veleučilišta u Republici Hrvatskoj</t>
  </si>
  <si>
    <t>A621180</t>
  </si>
  <si>
    <t>REKTORSKI ZBOR</t>
  </si>
  <si>
    <t>A621181</t>
  </si>
  <si>
    <t>A621183</t>
  </si>
  <si>
    <t>STIPENDIJE I ŠKOLARINE ZA DOKTORSKI STUDIJ</t>
  </si>
  <si>
    <t>A111111</t>
  </si>
  <si>
    <t>PROGRAMSKO FINANCIRANJE JAVNIH VISOKIH UČILIŠTA</t>
  </si>
  <si>
    <t>A222222</t>
  </si>
  <si>
    <t>PROGRAMSKO I OSTALO FINANCIRANJE JAVNIH VISOKIH UČILIŠTA – IZ EVIDENCIJSKIH PRIHODA</t>
  </si>
  <si>
    <t>A333333</t>
  </si>
  <si>
    <t>PROGRAM PREKOGRANIČNE SURADNJE</t>
  </si>
  <si>
    <t>A444444</t>
  </si>
  <si>
    <t>PROGRAM PREKOGRANIČNE SURADNJE UPRAVLJAČKO TIJELO IZ INOZEMSTVA</t>
  </si>
  <si>
    <t>K621061</t>
  </si>
  <si>
    <t>INFRASTRUKTURA VISOKOOBRAZOVNIH USTANOVA</t>
  </si>
  <si>
    <t>K679116</t>
  </si>
  <si>
    <t>K679119</t>
  </si>
  <si>
    <t>K679122</t>
  </si>
  <si>
    <t>RAZVOJ MREŽE SEIZMOLOŠKIH PODATAKA - NPOO (C6.1.R4-I1)</t>
  </si>
  <si>
    <t>K679124</t>
  </si>
  <si>
    <t>K679126</t>
  </si>
  <si>
    <t>K679128</t>
  </si>
  <si>
    <t>K679129</t>
  </si>
  <si>
    <t>STVARANJE OKVIRA ZA PRIVLAČENJE STUDENATA I ISTRAŽIVAČA NA STEM I ICT PODRUČJIMA - NPOO (C3.2.R2)</t>
  </si>
  <si>
    <t>K679130</t>
  </si>
  <si>
    <t>K679131</t>
  </si>
  <si>
    <t>RAZVOJ VJEŠTINA ZA OBNOVU NAKON POTRESA iz NPOO-a (C6.1.R2)</t>
  </si>
  <si>
    <t>08008</t>
  </si>
  <si>
    <t>Javni instituti u Republici Hrvatskoj</t>
  </si>
  <si>
    <t>A622011</t>
  </si>
  <si>
    <t>REDOVNA DJELATNOST GEOLOŠKE SLUŽBE</t>
  </si>
  <si>
    <t>A622120</t>
  </si>
  <si>
    <t>A622150</t>
  </si>
  <si>
    <t>PROGRAMSKO FINANCIRANJE JAVNIH INSTITUTA</t>
  </si>
  <si>
    <t>A622151</t>
  </si>
  <si>
    <t>PROGRAMSKO I OSTALO FINANCIRANJE JAVNIH INSTITUTA – IZ EVIDENCIJSKIH PRIHODA</t>
  </si>
  <si>
    <t>A555555</t>
  </si>
  <si>
    <t>A666666</t>
  </si>
  <si>
    <t>A622152</t>
  </si>
  <si>
    <t>PROGRAMSKO FINANCIRANJE JAVNIH INSTITUTA  - IZ STRUKTURNIH I INVESTICIJSKIH FONDOVA EU</t>
  </si>
  <si>
    <t>K622138</t>
  </si>
  <si>
    <t>K622139</t>
  </si>
  <si>
    <t>K622142</t>
  </si>
  <si>
    <t>RAZVOJ ODRŽIVOG, INOVATIVNOG I OTPORNOG TURIZMA  (C1.6 R1) - NPOO</t>
  </si>
  <si>
    <t>K622144</t>
  </si>
  <si>
    <t>K622149</t>
  </si>
  <si>
    <t>REFORMA I JAČANJE KAPACITETA JAVNOG ZNANSTVENO-ISTRAŽIVAČKOG SEKTORA ZA ISTRAŽIVNJE I RAZVOJ - NPOO (C3.2.R1)</t>
  </si>
  <si>
    <t>K622154</t>
  </si>
  <si>
    <t>08012</t>
  </si>
  <si>
    <t>Državni zavod za intelektualno vlasništvo</t>
  </si>
  <si>
    <t>A763000</t>
  </si>
  <si>
    <t>ADMINISTRACIJA I UPRAVLJANJE DRŽAVNOG ZAVODA ZA INTELEKTUALNO VLASNIŠTVO</t>
  </si>
  <si>
    <t>T763005</t>
  </si>
  <si>
    <t>SURADNJA DZIV-a S UREDOM EUROPSKE UNIJE ZA INTELEKTUALNO VLASNIŠTVO (EUIPO)</t>
  </si>
  <si>
    <t>21836</t>
  </si>
  <si>
    <t>Nacionalna i sveučilišna knjižnica</t>
  </si>
  <si>
    <t>A622017</t>
  </si>
  <si>
    <t>ADMINISTRACIJA I UPRAVLJANJE NACIONALNE SVEUČILIŠNE KNJIŽNICE</t>
  </si>
  <si>
    <t>A622131</t>
  </si>
  <si>
    <t>NABAVA INOZEMNIH ZNANSTVENIH ČASOPISA</t>
  </si>
  <si>
    <t>A622134</t>
  </si>
  <si>
    <t>ADMINISTRACIJA I UPRAVLJANJE NACIONALNE SVEUČILIŠNE KNJIŽNICE (IZ EVIDENCIJSKIH PRIHODA)</t>
  </si>
  <si>
    <t>A622145</t>
  </si>
  <si>
    <t>K622116</t>
  </si>
  <si>
    <t>KNJIGE, UMJETNIČKA DJELA I OSTALE IZLOŽBENE VRIJEDNOSTI</t>
  </si>
  <si>
    <t>K622147</t>
  </si>
  <si>
    <t>PROJEKT E-SVEUČILIŠTA - NPOO (C.3.1. R2-I1)</t>
  </si>
  <si>
    <t>21852</t>
  </si>
  <si>
    <t>Hrvatska akademska i istraživačka mreža Carnet</t>
  </si>
  <si>
    <t>A628009</t>
  </si>
  <si>
    <t>ADMINISTRACIJA I UPRAVLJANJE HRVATSKE AKADEMSKE I ISTRAŽIVAČKE MREŽE CARNET</t>
  </si>
  <si>
    <t>0133</t>
  </si>
  <si>
    <t>Ostale opće usluge</t>
  </si>
  <si>
    <t>A628011</t>
  </si>
  <si>
    <t>PROGRAM TELEKOMUNIKACIJSKIH KAPACITETA ZA MREŽU CARNET</t>
  </si>
  <si>
    <t>A628015</t>
  </si>
  <si>
    <t>UKLJUČIVANJE MREŽE CARNET U PAN-EUROPSKE AKADEMSKE I ISTRAŽIVAČKE MREŽE</t>
  </si>
  <si>
    <t>0460</t>
  </si>
  <si>
    <t>A628068</t>
  </si>
  <si>
    <t>SUDJELOVANJE NA IZGRADNJI, TESTIRANJU I RAZVOJU OKOSNICE PAN-EUROPSKE RAČUNALNO KOMUNIKACIJSKE MREŽE</t>
  </si>
  <si>
    <t>A628070</t>
  </si>
  <si>
    <t>PROGRAM OBJEDINJAVANJA I ODRŽAVANJA NACIONALNIH INFORMACIJSKIH SERVISA I E-ŠKOLA</t>
  </si>
  <si>
    <t>A628074</t>
  </si>
  <si>
    <t>PROGRAMI ZAJEDNICE</t>
  </si>
  <si>
    <t>A628090</t>
  </si>
  <si>
    <t>UNAPRJEĐENJE JEDNAKIH MOGUĆNOSTI U OBRAZOVANJU ZA UČENIKE S TEŠKOĆAMA U RAZVOJU</t>
  </si>
  <si>
    <t>A628091</t>
  </si>
  <si>
    <t>OBRAZOVANJE U RURALNIM PODRUČJIMA - LEARNING FROM THE EXTREMES, A RURAL SCHOOLS INNOVATION ROADMAP</t>
  </si>
  <si>
    <t>K406669</t>
  </si>
  <si>
    <t>CARNET - ZAJEDNIČKA RK INFRASTRUKTURA</t>
  </si>
  <si>
    <t>K628069</t>
  </si>
  <si>
    <t>ULAGANJE U OPREMU ZA ODRŽAVANJE NACIONALNIH I INFORMACIJSKIH SERVISA</t>
  </si>
  <si>
    <t>K628093</t>
  </si>
  <si>
    <t>DIGITALNA PREOBRAZBA VISOKOG OBRAZOVANJA E-SVEUČILIŠTA - NPOO (C3.2.R2)</t>
  </si>
  <si>
    <t>K628095</t>
  </si>
  <si>
    <t>HRVATSKA KVANTNA KOMUNIKACIJSKA INFRASTRUKTURA - CRO QCI - NPOO (C3.2.R2-I2)</t>
  </si>
  <si>
    <t>K628100</t>
  </si>
  <si>
    <t>K628101</t>
  </si>
  <si>
    <t>USPOSTAVA NACIONALNOG KOORDINACIJSKOG SREDIŠTA ZA INDUSTRIJU, TEHNOLOGIJU I ISTRAŽIVANJA U PODRUČJU KIBERNETIČKE SIGURNOSTI</t>
  </si>
  <si>
    <t>21869</t>
  </si>
  <si>
    <t>Leksikografski zavod Miroslav Krleža</t>
  </si>
  <si>
    <t>A622107</t>
  </si>
  <si>
    <t>ADMINISTRACIJA I UPRAVLJANJE LEKSIKOGRAFSKOG ZAVODA MIROSLAV KRLEŽA</t>
  </si>
  <si>
    <t>A622136</t>
  </si>
  <si>
    <t>ADMINISTRACIJA I UPRAVLJANJE LEKSIKOGRAFSKOG ZAVODA MIROSLAV KRLEŽA (IZ EVIDENCIJSKIH PRIHODA)</t>
  </si>
  <si>
    <t>A622146</t>
  </si>
  <si>
    <t>23665</t>
  </si>
  <si>
    <t>Sveučilišni računski centar SRCE</t>
  </si>
  <si>
    <t>A628018</t>
  </si>
  <si>
    <t>ADMINISTRACIJA I UPRAVLJANJE SVEUČILIŠNOG RAČUNSKOG CENTRA SRCE</t>
  </si>
  <si>
    <t>A628084</t>
  </si>
  <si>
    <t>ADMINISTRACIJA I UPRAVLJANJE SVEUČILIŠNOG RAČUNSKOG CENTRA SRCE  (IZ EVIDENCIJSKIH PRIHODA)</t>
  </si>
  <si>
    <t>A628098</t>
  </si>
  <si>
    <t>K628055</t>
  </si>
  <si>
    <t>SRCE -IZRAVNA KAPITALNA ULAGANJA</t>
  </si>
  <si>
    <t>K628094</t>
  </si>
  <si>
    <t>INFORMACIJSKI SUSTAVI EVIDENCIJA U VISOKOM OBRAZOVANJU - ISEVO - NPOO (C3.1.R2-I1)</t>
  </si>
  <si>
    <t>K628097</t>
  </si>
  <si>
    <t>23962</t>
  </si>
  <si>
    <t>Agencija za odgoj i obrazovanje</t>
  </si>
  <si>
    <t>A579073</t>
  </si>
  <si>
    <t>UČIMO PODUZETNIŠTVO 5.0</t>
  </si>
  <si>
    <t>A580006</t>
  </si>
  <si>
    <t>STRUČNO USAVRŠAVANJE U OKVIRU ŽUPANIJSKIH STRUČNIH VIJEĆA SREDNJE ŠKOLE</t>
  </si>
  <si>
    <t>A580072</t>
  </si>
  <si>
    <t>A733001</t>
  </si>
  <si>
    <t>ADMINISTRACIJA I UPRAVLJANJE AGENCIJE ZA ODGOJ I OBRAZOVANJE</t>
  </si>
  <si>
    <t>A733027</t>
  </si>
  <si>
    <t>STRUČNO USAVRŠAVANJE U OKVIRU ŽUPANIJSKIH STRUČNIH VIJEĆA OSNOVNE ŠKOLE</t>
  </si>
  <si>
    <t>A733032</t>
  </si>
  <si>
    <t>IZVANNASTAVNE AKTIVNOSTI U OSNOVNIM I SREDNJIM ŠKOLAMA-NATJECANJE</t>
  </si>
  <si>
    <t>A767022</t>
  </si>
  <si>
    <t>STRUČNO USAVRŠAVANJE ODGOJNO-OBRAZOVNIH DJELATNIKA U SUSTAVU OSNOVNOG I SREDNJEG ŠKOLSTVA</t>
  </si>
  <si>
    <t>K579074</t>
  </si>
  <si>
    <t>PROGRAM UČINKOVITI LJUDSKI POTENCIJALI 2021.-2027.</t>
  </si>
  <si>
    <t>38487</t>
  </si>
  <si>
    <t>Agencija za znanost i visoko obrazovanje</t>
  </si>
  <si>
    <t>A621155</t>
  </si>
  <si>
    <t>ADMINISTRACIJA I UPRAVLJANJE AGENCIJE ZA ZNANOST I VISOKO OBRAZOVANJE</t>
  </si>
  <si>
    <t>A621182</t>
  </si>
  <si>
    <t>ZBOR VELEUČILIŠTA</t>
  </si>
  <si>
    <t>A621186</t>
  </si>
  <si>
    <t>VREDNOVANJE ZNANSTVENIH ORGANIZACIJA</t>
  </si>
  <si>
    <t>A621187</t>
  </si>
  <si>
    <t>VREDNOVANJE VISOKIH UČILIŠTA</t>
  </si>
  <si>
    <t>A621190</t>
  </si>
  <si>
    <t>VANJSKA PROSUDBA SUSTAVA OSIGURANJA KVALITETE VISOKIH UČILIŠTA I ZNANSTVENIH ORGANIZACIJA (VP)</t>
  </si>
  <si>
    <t>A621191</t>
  </si>
  <si>
    <t>PRAĆENJE ZAPOŠLJAVANJA DIPLOMIRANIH STUDENATA</t>
  </si>
  <si>
    <t>A621192</t>
  </si>
  <si>
    <t>TROŠKOVI SREDIŠNJEG PRIJAVNOG UREDA</t>
  </si>
  <si>
    <t>A867018</t>
  </si>
  <si>
    <t>PRIMJENA HRVATSKOG KVALIFIKACIJSKOG OKVIRA U VISOKOM OBRAZOVANJU</t>
  </si>
  <si>
    <t>A867019</t>
  </si>
  <si>
    <t>DIGITALNA PREOBRAZBA VISOKOG OBRAZOVANJA – e-SVEUČILIŠTA - NPOO (C3.1.R2)</t>
  </si>
  <si>
    <t>A867021</t>
  </si>
  <si>
    <t>A867023</t>
  </si>
  <si>
    <t>USPOSTAVA SREDIŠNJEG SUSTAVA INTEROPERABILNOSTI - NPOO (C2.3.R2-I1)</t>
  </si>
  <si>
    <t>K621178</t>
  </si>
  <si>
    <t>OPREMANJE I UREĐENJE AGENCIJE ZA ZNANOST I VISOKO OBRAZOVANJE</t>
  </si>
  <si>
    <t>K621194</t>
  </si>
  <si>
    <t>NACIONALNI INFORMACIJSKI SUSTAV PRIJAVA NA VISOKA UČILIŠTA - NISpVU</t>
  </si>
  <si>
    <t>K867020</t>
  </si>
  <si>
    <t>PROGRAM UČINKOVITI LJUDSKI POTENCIJALI 2021.-2027.., PRIORITET 2 - OSIGURAVANJE KVALITETE U VISOKOM OBRAZOVANJU</t>
  </si>
  <si>
    <t>K867022</t>
  </si>
  <si>
    <t>PROGRAM UČINKOVITI LJUDSKI POTENCIJALI 2021.-2027., PRIORITET 2 - OBRAZOVANJE I CJELOŽIVOTNO UČENJE</t>
  </si>
  <si>
    <t>40883</t>
  </si>
  <si>
    <t>Nacionalni centar za vanjsko vrednovanje obrazovanja</t>
  </si>
  <si>
    <t>A580046</t>
  </si>
  <si>
    <t>ADMINISTRACIJA I UPRAVLJANJE NACIONALNOG CENTRA ZA VANJSKO VREDNOVANJE OBRAZOVANJA</t>
  </si>
  <si>
    <t>A814000</t>
  </si>
  <si>
    <t>MEĐUNARODNI PROJEKTI VREDNOVANJA ZNANJA I VJEŠTINA (IEA: ICCS, ICILS, PIRLS, TIMSS - OECD: PISA, TALIS)</t>
  </si>
  <si>
    <t>A814001</t>
  </si>
  <si>
    <t>DRŽAVNA MATURA</t>
  </si>
  <si>
    <t>A814003</t>
  </si>
  <si>
    <t>NACIONALNI ISPITI</t>
  </si>
  <si>
    <t>A814007</t>
  </si>
  <si>
    <t>UNAPREĐENJE KVALITETE OBRAZOVNOG SUSTAVA</t>
  </si>
  <si>
    <t>K814013</t>
  </si>
  <si>
    <t>PROGRAM UČINKOVITI LJUDSKI POTENCIJALI 2021.-2027.., PRIORITET 2 - OBRAZOVANJE I CJELOŽIVOTNO UČENJE</t>
  </si>
  <si>
    <t>43335</t>
  </si>
  <si>
    <t>Agencija za mobilnost i programe Europske unije</t>
  </si>
  <si>
    <t>A589088</t>
  </si>
  <si>
    <t>ADMINISTRACIJA I UPRAVLJANJE AGENCIJE ZA MOBILNOST I EU PROGRAME</t>
  </si>
  <si>
    <t>A589091</t>
  </si>
  <si>
    <t>PROVEDBA MREŽNIH PROJEKATA FINANCIRANIH IZ OKVIRNIH PROGRAMA EU-A</t>
  </si>
  <si>
    <t>A818023</t>
  </si>
  <si>
    <t>PROVEDBA EURODESK MREŽE</t>
  </si>
  <si>
    <t>A818024</t>
  </si>
  <si>
    <t>PROVEDBA E-TWINNING MREŽE</t>
  </si>
  <si>
    <t>A818033</t>
  </si>
  <si>
    <t>ZNANSTVENA I VISOKOŠKOLSKA MOBILNOST</t>
  </si>
  <si>
    <t>A818042</t>
  </si>
  <si>
    <t>OBZOR EUROPA I MOBILNOST ISTRAŽIVAČA</t>
  </si>
  <si>
    <t>A818043</t>
  </si>
  <si>
    <t>ERASMUS PLUS PROVEDBA PROGRAMA OD 2014. DO 2020.</t>
  </si>
  <si>
    <t>A818044</t>
  </si>
  <si>
    <t>ERASMUS PLUS – PROJEKTI ZA KORISNIKE OBRAZOVANJE OD 2014. DO 2020.</t>
  </si>
  <si>
    <t>A818045</t>
  </si>
  <si>
    <t>ERASMUS PLUS – PROJEKTI ZA KORISNIKE MLADI OD 2014. DO 2020.</t>
  </si>
  <si>
    <t>A818055</t>
  </si>
  <si>
    <t>PORTAL STUDY IN CROATIA</t>
  </si>
  <si>
    <t>A818058</t>
  </si>
  <si>
    <t>EUROPSKE SNAGE SOLIDARNOSTI PROVEDBA PROGRAMA</t>
  </si>
  <si>
    <t>A818059</t>
  </si>
  <si>
    <t>EUROPSKE SNAGE SOLIDARNOSTI - PROJEKTI ZA KORISNIKE OD 2018. DO 2020.</t>
  </si>
  <si>
    <t>A818060</t>
  </si>
  <si>
    <t>EURYDICE EUROPSKA MREŽA ZA PODATKE I ANALIZE O SUSTAVIMA OBRAZOVANJA</t>
  </si>
  <si>
    <t>A818061</t>
  </si>
  <si>
    <t>ERASMUS PLUS - SUFINANCIRANJE – DIO PROVEDBE MLADI</t>
  </si>
  <si>
    <t>A818063</t>
  </si>
  <si>
    <t>EUROPSKE SNAGE SOLIDARNOSTI - PROJEKTI ZA KORISNIKE OD 2021. DO 2027.</t>
  </si>
  <si>
    <t>A818064</t>
  </si>
  <si>
    <t>ERASMUS - PROJEKTI  ZA KORISNIKE OBRAZOVANJE OD 2021. DO 2027.</t>
  </si>
  <si>
    <t>A818065</t>
  </si>
  <si>
    <t>ERASMUS - PROJEKTI ZA KORISNIKE MLADI OD 2021. DO 2027.</t>
  </si>
  <si>
    <t>A818070</t>
  </si>
  <si>
    <t>PROVEDBA EUROPASS I EUROGUIDANCE</t>
  </si>
  <si>
    <t>A818071</t>
  </si>
  <si>
    <t>VET RADNA SKUPINA</t>
  </si>
  <si>
    <t>A818073</t>
  </si>
  <si>
    <t>SALTO - REFERENTNI CENTAR ZA TEMU UKLJUČIVOSTI U PODRUČJU OBRAZOVANJA NA EUROPSKOJ RAZINI</t>
  </si>
  <si>
    <t>A818075</t>
  </si>
  <si>
    <t>ERASMUS - PROJEKTI ZA KORISNIKE PODRUČJA SPORT OD 2021. DO 2027.</t>
  </si>
  <si>
    <t>46173</t>
  </si>
  <si>
    <t>Agencija za strukovno obrazovanje i obrazovanje odraslih</t>
  </si>
  <si>
    <t>A848001</t>
  </si>
  <si>
    <t>ADMINISTRACIJA I UPRAVLJANJE AGENCIJE ZA STRUKOVNO OBRAZOVANJE I  OBRAZOVANJE ODRASLIH</t>
  </si>
  <si>
    <t>A848009</t>
  </si>
  <si>
    <t>PROMICANJE KULTURE UČENJA: TJEDAN CJELOŽIVOTNOG UČENJA</t>
  </si>
  <si>
    <t>A848010</t>
  </si>
  <si>
    <t>STRUČNO SAVJETODAVNA DJELATNOST</t>
  </si>
  <si>
    <t>A848014</t>
  </si>
  <si>
    <t>RAZVOJ SUSTAVA STRUKOVNOG OBRAZOVANJA</t>
  </si>
  <si>
    <t>A848018</t>
  </si>
  <si>
    <t>DRŽAVNA NATJECANJA</t>
  </si>
  <si>
    <t>A848020</t>
  </si>
  <si>
    <t>A848023</t>
  </si>
  <si>
    <t>REFERNET U REPUBLICI HRVATSKOJ</t>
  </si>
  <si>
    <t>A848051</t>
  </si>
  <si>
    <t>K848038</t>
  </si>
  <si>
    <t>OP UČINKOVITI LJUDSKI POTENCIJALI 2014.-2020., PRIORITET 3</t>
  </si>
  <si>
    <t>K848049</t>
  </si>
  <si>
    <t>PROGRAM UČINKOVITI LJUDSKI POTENCIJALI 2021.-2027., PRIORITET 5 - TEHNIČKA POMOĆ</t>
  </si>
  <si>
    <t>K848050</t>
  </si>
  <si>
    <t>PROGRAM UČINKOVITI LJUDSKI POTENCIJALI 2021.-2027., PRIORITET 3</t>
  </si>
  <si>
    <t>T848027</t>
  </si>
  <si>
    <t>OP UČINKOVITI LJUDSKI POTENCIJALI 2014. - 2020., PRIORITET 5</t>
  </si>
  <si>
    <t>52209</t>
  </si>
  <si>
    <t>Hrvatska zaklada za znanost</t>
  </si>
  <si>
    <t>A557042</t>
  </si>
  <si>
    <t>PROGRAM DOKTORANADA I POSLIJEDOKTORANADA HRVATSKE ZAKLADE ZA ZNANOST</t>
  </si>
  <si>
    <t>A578055</t>
  </si>
  <si>
    <t>HRVATSKO-ŠVICARSKI ISTRAŽIVAČKI PROGRAM</t>
  </si>
  <si>
    <t>A578069</t>
  </si>
  <si>
    <t>ADMINISTRACIJA I UPRAVLJANJE HRVATSKE ZAKLADE ZA ZNANOST</t>
  </si>
  <si>
    <t>A578072</t>
  </si>
  <si>
    <t>OBZOR ERA-NET CHANSE</t>
  </si>
  <si>
    <t>A578073</t>
  </si>
  <si>
    <t>PROGRAM MOBILNOSTI - NPOO (C3.2. R2-I1 )</t>
  </si>
  <si>
    <t>A578074</t>
  </si>
  <si>
    <t>DRUGI ŠVICARSKI DOPRINOS - MULTILATERALNI POZIVI ZA ZAJEDNIČKE ISTRAŽIVAČKE PROJEKTE (MCJRP)</t>
  </si>
  <si>
    <t>A621048</t>
  </si>
  <si>
    <t>PROJEKTNO FINANCIRANJE ZNANSTVENE DJELATNOSTI</t>
  </si>
  <si>
    <t>A733055</t>
  </si>
  <si>
    <t>PROGRAM IZVRSNOSTI U VISOKOM OBRAZOVANJU - TENURE-TRACK</t>
  </si>
  <si>
    <t>A733070</t>
  </si>
  <si>
    <t>OBZOR ERA-NET QUANTERA II</t>
  </si>
  <si>
    <t>A733071</t>
  </si>
  <si>
    <t>OBZOR ERA-NET BLUEBIOECONOMY</t>
  </si>
  <si>
    <t>A733073</t>
  </si>
  <si>
    <t>PROGRAM RAZVOJA KARIJERA MLADIH ISTRAŽIVAČA - IZOBRAZBA NOVIH DOKTORA ZNANOSTI - NPOO (C3.2. R2-I1 )</t>
  </si>
  <si>
    <t>A733075</t>
  </si>
  <si>
    <t>POKRETANJE URBANIH TRANZICIJA CO-FUND PROJEKT</t>
  </si>
  <si>
    <t>A733076</t>
  </si>
  <si>
    <t>ATTRACTADRIA - OSNAŽIVANJE KAPACITETA ZA ZNANSTVENA ISTRAŽIVANJA</t>
  </si>
  <si>
    <t>Konto</t>
  </si>
  <si>
    <t>opis konta</t>
  </si>
  <si>
    <t>izvor</t>
  </si>
  <si>
    <t>OPIS IZVORA</t>
  </si>
  <si>
    <t>3 konto</t>
  </si>
  <si>
    <t>2 konto</t>
  </si>
  <si>
    <t xml:space="preserve">Prihodi iz nadležnog proračuna za financiranje rashoda poslovanja </t>
  </si>
  <si>
    <t>Opći prihodi i primici</t>
  </si>
  <si>
    <t xml:space="preserve">Prihodi iz nadležnog proračuna za financiranje rashoda poslovanja  </t>
  </si>
  <si>
    <t>Sredstva učešća za pomoći</t>
  </si>
  <si>
    <t>Švicarsko - hrvatski program suradnje</t>
  </si>
  <si>
    <t>Financijski mehanizam Europskog gospodarskog prostora i Norveški financijski mehanizam</t>
  </si>
  <si>
    <t>Europski socijalni fond plus – predfinanciranje iz izvora 11 Opći prihodi i primici</t>
  </si>
  <si>
    <t>Europski fond za regionalni razvoj – predfinanciranje iz izvora 11 Opći prihodi i primici</t>
  </si>
  <si>
    <t>Fond za azil, migracije i integraciju – predfinanciranje iz izvora 11 Opći prihodi i primici</t>
  </si>
  <si>
    <t>Mehanizam za oporavak i otpornost – bespovratna sredstva – raspoloživ predujam ili unaprijed naplaćen prihod</t>
  </si>
  <si>
    <t>Mehanizam za oporavak i otpornost (NPOO – zajam)</t>
  </si>
  <si>
    <t xml:space="preserve">Prihodi iz nadležnog proračuna za financiranje rashoda za nabavu nefinancijske imovine </t>
  </si>
  <si>
    <t>Prihodi od prodanih proizvoda</t>
  </si>
  <si>
    <t>Vlastiti prihodi</t>
  </si>
  <si>
    <t>Prihodi od prodaje robe</t>
  </si>
  <si>
    <t>Prihodi od pruženih usluga</t>
  </si>
  <si>
    <t>Tekuće donacije od fizičkih osoba</t>
  </si>
  <si>
    <t>Donacije</t>
  </si>
  <si>
    <t>Tekuće donacije od neprofitnih organizacija</t>
  </si>
  <si>
    <t>Tekuće donacije od trgovačkih društava</t>
  </si>
  <si>
    <t>Tekuće donacije od ostalih subjekata izvan općeg proračuna</t>
  </si>
  <si>
    <t>Kapitalne donacije od fizičkih osoba</t>
  </si>
  <si>
    <t>Kapitalne donacije od neprofitnih organizacija</t>
  </si>
  <si>
    <t>Kapitalne donacije od trgovačkih društava</t>
  </si>
  <si>
    <t>Kapitalne donacije od ostalih subjekata izvan općeg proračuna</t>
  </si>
  <si>
    <t>Ostale naknade i pristojbe za posebne namjene</t>
  </si>
  <si>
    <t>Ostali prihodi za posebne namjene</t>
  </si>
  <si>
    <t>Ostali prihodi državne uprave za posebne namjene</t>
  </si>
  <si>
    <t>Sufinanciranje cijene usluge, participacije i slično</t>
  </si>
  <si>
    <t xml:space="preserve">Prihodi s naslova osiguranja, refundacije štete i totalne štete </t>
  </si>
  <si>
    <t>Prihodi od nefin. imovine i nadoknade štete s osnova osig.</t>
  </si>
  <si>
    <t>Prihodi s naslova osiguranja, refundacije štete i totalne štete</t>
  </si>
  <si>
    <t>Naknada za priređivanje lutrijskih igara</t>
  </si>
  <si>
    <t>Prihodi od igara na sreću</t>
  </si>
  <si>
    <t>Naknade za priređivanje igara na sreću u casinima</t>
  </si>
  <si>
    <t>Naknade za priređivanje klađenja</t>
  </si>
  <si>
    <t>Naknade za priređivanje igara na sreću na automatima</t>
  </si>
  <si>
    <t>Kamate za ostale vrijednosne papire</t>
  </si>
  <si>
    <t>Kamate na oročena sredstva</t>
  </si>
  <si>
    <t>Kamate na depozite po viđenju</t>
  </si>
  <si>
    <t xml:space="preserve">Zatezne kamate iz obveznih odnosa i drugo </t>
  </si>
  <si>
    <t>Prihodi od pozitivnih tečajnih razlika</t>
  </si>
  <si>
    <t>Prihod od dividendi na dionice u kreditnim i ostalim financijskim institucijama izvan javnog sektora</t>
  </si>
  <si>
    <t>Prihodi od dividendi na dionice u trgovačkim društvima izvan javnog sektora</t>
  </si>
  <si>
    <t>Prihodi iz dobiti trgovačkih društava u javnom sektoru</t>
  </si>
  <si>
    <t>Prihodi iz dobiti Hrvatske lutrije</t>
  </si>
  <si>
    <t>Ostali prihodi od financijske imovine</t>
  </si>
  <si>
    <t>Prihodi od prodaje kratkotrajne nefinancijske imovine, sitnog inventara i autoguma</t>
  </si>
  <si>
    <t>Ostali prihodi od nefinancijske imovine</t>
  </si>
  <si>
    <t>Prihodi od kamata na dane zajmove trgovačkim društvima u javnom sektoru</t>
  </si>
  <si>
    <t>63111</t>
  </si>
  <si>
    <t>Tekuće pomoći od inozemnih vlada u EU</t>
  </si>
  <si>
    <t>63112</t>
  </si>
  <si>
    <t>Tekuće pomoći od inozemnih vlada izvan EU</t>
  </si>
  <si>
    <t>Kapitalne pomoći od inozemnih vlada u EU</t>
  </si>
  <si>
    <t>Kapitalne pomoći od inozemnih vlada izvan EU</t>
  </si>
  <si>
    <t>Tekuće pomoći od međunarodnih organizacija</t>
  </si>
  <si>
    <t>Kapitalne pomoći od međunarodnih organizacija</t>
  </si>
  <si>
    <t xml:space="preserve">Tekuće pomoći od institucija i tijela EU   </t>
  </si>
  <si>
    <t xml:space="preserve">Kapitalne pomoći od institucija i tijela EU  </t>
  </si>
  <si>
    <t>Tekuće pomoći od HZMO-a, HZZ-a i HZZO-a</t>
  </si>
  <si>
    <t>Ostale pomoći</t>
  </si>
  <si>
    <t>Tekuće pomoći od ostalih izvanproračunskih korisnika državnog proračuna</t>
  </si>
  <si>
    <t>Kapitalne pomoći od HZMO-a, HZZ-a i HZZO-a</t>
  </si>
  <si>
    <t>Kapitalne pomoći od ostalih izvanproračunskih korisnika državnog proračuna</t>
  </si>
  <si>
    <t>Tekuće pomoći proračunskim korisnicima iz proračuna JLP(R)S koji im nije nadležan</t>
  </si>
  <si>
    <t>Kapitalne pomoći proračunskim korisnicima iz proračuna JLP(R)S koji im nije nadležan</t>
  </si>
  <si>
    <t>Tekuće pomoći iz proračuna JLP(R)S temeljem prijenosa EU sredstava</t>
  </si>
  <si>
    <t>Tekuće pomoći od proračunskog korisnika drugog proračuna temeljem prijenosa EU sredstava</t>
  </si>
  <si>
    <t>Tekuće pomoći od izvanproračunskog korisnika temeljem prijenosa EU sredstava</t>
  </si>
  <si>
    <t>Kapitalne pomoći iz proračuna JLP(R)S temeljem prijenosa EU sredstava</t>
  </si>
  <si>
    <t>Kapitalne pomoći od proračunskog korisnika drugog proračuna temeljem prijenosa EU sredstava</t>
  </si>
  <si>
    <t>Kapitalne pomoći od izvanproračunskog korisnika temeljem prijenosa EU sredstava</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</si>
  <si>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</si>
  <si>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</si>
  <si>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</si>
  <si>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</si>
  <si>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Ostale nespomenute kazne</t>
  </si>
  <si>
    <t>Ostali prihodi</t>
  </si>
  <si>
    <t>Poljoprivredno zemljište</t>
  </si>
  <si>
    <t>Građevinsko zemljište</t>
  </si>
  <si>
    <t>Stambeni objekti za zaposlene</t>
  </si>
  <si>
    <t>Ostali stambeni objekti</t>
  </si>
  <si>
    <t>Uredski objekti</t>
  </si>
  <si>
    <t>Zgrade znanstvenih i obrazovnih institucija (fakulteti, škole, vrtići i slično)</t>
  </si>
  <si>
    <t>Ostali poslovni građevinski objekti</t>
  </si>
  <si>
    <t>Računala i računalna oprema</t>
  </si>
  <si>
    <t>Uredski namještaj</t>
  </si>
  <si>
    <t>Ostala uredska oprema</t>
  </si>
  <si>
    <t>Radio i TV prijemnici</t>
  </si>
  <si>
    <t>Medicinska oprema</t>
  </si>
  <si>
    <t>Glazbeni instrumenti i oprema</t>
  </si>
  <si>
    <t>Strojevi</t>
  </si>
  <si>
    <t>Oprema</t>
  </si>
  <si>
    <t>Osobni automobili</t>
  </si>
  <si>
    <t>Kombi vozila</t>
  </si>
  <si>
    <t>Kamioni</t>
  </si>
  <si>
    <t>Traktori</t>
  </si>
  <si>
    <t>Terenska vozila (protupožarna, vojna i slično)</t>
  </si>
  <si>
    <t>Ostala prijevozna sredstva u cestovnom prometu</t>
  </si>
  <si>
    <t>Plovila</t>
  </si>
  <si>
    <t>Osnovno stado</t>
  </si>
  <si>
    <t>Primljeni krediti od kreditnih institucija u javnom sektoru - dugoročni</t>
  </si>
  <si>
    <t>Namjenski primici od zaduživanja – ostali</t>
  </si>
  <si>
    <t>Primljeni krediti od tuzemnih kreditnih institucija izvan javnog sektora - dugoročni</t>
  </si>
  <si>
    <t>Primljeni zajmovi od međunarodnih organizacija - dugoročni</t>
  </si>
  <si>
    <t>PODPROJEKTI (P4)</t>
  </si>
  <si>
    <t>NOVI PODPROJEKT</t>
  </si>
  <si>
    <t>MINISTARSTVO ZNANOSTI, OBRAZOVANJA I MLADIH</t>
  </si>
  <si>
    <t>ss</t>
  </si>
  <si>
    <t>Ministarstvo znanosti i obrazovanja</t>
  </si>
  <si>
    <t>A676072.001</t>
  </si>
  <si>
    <t>ERASMUS PLUS-PROFFORMANCE-RAZVOJ SUSTAVA OCJENJIVANJA RADA I NAGRAĐIVANJA PROFESORA NA VISOKIM UČILIŠTIMA</t>
  </si>
  <si>
    <t>A676072.002</t>
  </si>
  <si>
    <t>ERASMUS PLUS-AKTIVNOSTI SURADNIČKOG UČENJA I RESURSI ZA POTPORU NAČELA I SMJERNICA ZA SOCIJALNU DIMENZIJU</t>
  </si>
  <si>
    <t>A676072.003</t>
  </si>
  <si>
    <t>ERASMUS PLUS-EUROPSKO ISTRAŽIVANJE PRAĆENJA OSOBA S DIPLOMOM (GT-HRVATSKA)</t>
  </si>
  <si>
    <t>A676072.004</t>
  </si>
  <si>
    <t>ERASMUS PLUS-HAND IN HAND-OSNAŽIVANJE NASTAVNIKA DILJEM EUROPE</t>
  </si>
  <si>
    <t>A676072.005</t>
  </si>
  <si>
    <t>ERASMUS PLUS-BAQUAL-BOLJE AKADEMSKE KVALIFIKACIJE KROZ OSIGURAVANJE KVALITETE</t>
  </si>
  <si>
    <t>A676072.006</t>
  </si>
  <si>
    <t>Erasmus+ projekt ContinueUP – Co-constructing the continuum between initial teacher education and continuous professional development (Grant Agreement Nr 101103641).</t>
  </si>
  <si>
    <t>K578051</t>
  </si>
  <si>
    <t>OP KONKURENTNOST I KOHEZIJA 2014.-2020., PRIORITET 1, 9 i 10</t>
  </si>
  <si>
    <t>K578051.001</t>
  </si>
  <si>
    <t>Znanstveno i tehnologijsko predviđanje</t>
  </si>
  <si>
    <t>K578051.002</t>
  </si>
  <si>
    <t>Ulaganje u znanost i inovacije (SIIF)</t>
  </si>
  <si>
    <t>K578051.003</t>
  </si>
  <si>
    <t>Jačanje kapaciteta za istraživanje, razvoj i inovacije (STRIP)</t>
  </si>
  <si>
    <t>K578051.004</t>
  </si>
  <si>
    <t>Ulaganje u organizacijsku reformu i infrastrukturu sektora istraživanja, razvoja i inovacija</t>
  </si>
  <si>
    <t>K578051.005</t>
  </si>
  <si>
    <t>Veliki projekt: ˝Dječji centar za translacijsku medicinu˝ Dječje bolnice Srebrnjak</t>
  </si>
  <si>
    <t>K578051.008</t>
  </si>
  <si>
    <t>Poziv Centri kompetencija</t>
  </si>
  <si>
    <t>K578051.009</t>
  </si>
  <si>
    <t>Tehnička pomoć za MZO</t>
  </si>
  <si>
    <t>OP KONKURENTNOST I KOHEZIJA 2021.-2027., PRIORITET 1</t>
  </si>
  <si>
    <t>K676068.001</t>
  </si>
  <si>
    <t>MZO-Vrhunska istraživanja Znanstvenih centara izvrsnosti</t>
  </si>
  <si>
    <t>K676068.002</t>
  </si>
  <si>
    <t>MZO-HORIZON EUROPE</t>
  </si>
  <si>
    <t>K676068.004</t>
  </si>
  <si>
    <t>MZO-Tehnička pomoć OP ULJP 2021.-2027.</t>
  </si>
  <si>
    <t>K676068.005</t>
  </si>
  <si>
    <t>Modernizacija ustanova za provedbu CDŠ u osnovnoškolskom obrazovanju</t>
  </si>
  <si>
    <t>K676068.006</t>
  </si>
  <si>
    <t>Osiguravanje infrastrukturnih uvjeta za  povećanje dostupnost RPOO</t>
  </si>
  <si>
    <t>OP UČINKOVITI LJUDSKI POTENCIJALI 2021.-2027., PRIORITET 2</t>
  </si>
  <si>
    <t>K733067.016</t>
  </si>
  <si>
    <t>Dodjela stipendija  studentima u socio-ekonomski nepovoljnom položaju</t>
  </si>
  <si>
    <t>K733067.017</t>
  </si>
  <si>
    <t>Daljnja provedba CKR - izrada predmetnih kurikuluma posebnih programa za učenike s teškoćama u razvoju i studijskih programa iz sektora odgoja i obrazovanja</t>
  </si>
  <si>
    <t>K733067.019</t>
  </si>
  <si>
    <t>Potpora tijelima za unaprjeđenje HKO-a i promicanje jednakog pristupa kvalitetnom i uključivom obrazovanju i osposobljavanju</t>
  </si>
  <si>
    <t>K733067.021</t>
  </si>
  <si>
    <t>Osiguravanje pomoćnika u nastavi i stručnih komunikacijskih posrednika učenicima s teškoćama u razvoju u osnovnoškolskim i srednjoškolskim odgojno-obrazovnim ustanovama</t>
  </si>
  <si>
    <t>K733067.022</t>
  </si>
  <si>
    <t>Osiguravanje povećanog sudjelvoanja u RPOO</t>
  </si>
  <si>
    <t>K733067.023</t>
  </si>
  <si>
    <t>Podrška ustanvama strukovnog obrazovanja za uvođenje novih kurikuluma</t>
  </si>
  <si>
    <t>K733067.024</t>
  </si>
  <si>
    <t>Potpora obrazovanju djece i učenika romske nacionalne manjine</t>
  </si>
  <si>
    <t>K733067.029</t>
  </si>
  <si>
    <t>Podrška školama u provedbi CDŠ</t>
  </si>
  <si>
    <t>K733067.032</t>
  </si>
  <si>
    <t>Podrška visokim učilištima za rad sa studentima s teškoćama i ranjivim skupinama studenata</t>
  </si>
  <si>
    <t>K733067.033</t>
  </si>
  <si>
    <t>MZO Tehnička pomoć ESF plus 2021. - 2027.</t>
  </si>
  <si>
    <t>K733067.042</t>
  </si>
  <si>
    <t>Cjelovita informatizacija sustava odgoja i obrazovanja - CISO</t>
  </si>
  <si>
    <t>K818050</t>
  </si>
  <si>
    <t>OP UČINKOVITI LJUDSKI POTENCIJALI 2014.-2020., PRIORITET 3 i 4</t>
  </si>
  <si>
    <t>K818050.008</t>
  </si>
  <si>
    <t>Razvoj, unapređenje i provedba stručne prakse u visokom obrazovanju</t>
  </si>
  <si>
    <t>K818050.009</t>
  </si>
  <si>
    <t>Sufinanciranje troškova uključivanja djece  u socio-ekonomski nepovoljnoj situaciji u predškolske ustanove</t>
  </si>
  <si>
    <t>K818050.011</t>
  </si>
  <si>
    <t>Uspostava regionalnih centara kompetencija u strukovnom obrazovanju u odabranim sektorima</t>
  </si>
  <si>
    <t>K818050.023</t>
  </si>
  <si>
    <t>MZO Tehnička pomoć OP ULJP faza I</t>
  </si>
  <si>
    <t>K818050.024</t>
  </si>
  <si>
    <t>Informatizacija procesa i uspostava cjelovite elektroničke usluge upisa u odgojne i obrazovne ustanove</t>
  </si>
  <si>
    <t>K818050.026</t>
  </si>
  <si>
    <t>Osiguravanje pomoćnika u nastavi i stručnih komunikacijskih posrednika učenicima s teškoćama u razvoju u osnovnoškolskim i srednjoškolskim odgojno-obrazovnim ustanovama - faza IV</t>
  </si>
  <si>
    <t>K679126.001</t>
  </si>
  <si>
    <t>Vrhunska istraživanja Znanstvenih centara izvrsnosti</t>
  </si>
  <si>
    <t>K679126.002</t>
  </si>
  <si>
    <t>'Modernizacija, unaprjeđenje i proširenje infrastrukture studentskog smještaja</t>
  </si>
  <si>
    <t>K679128.001</t>
  </si>
  <si>
    <t>Dokazivanje koncepta</t>
  </si>
  <si>
    <t>K679128.002</t>
  </si>
  <si>
    <t>Ciljana znanstvena istraživanja</t>
  </si>
  <si>
    <t>Program transfera tehnologije</t>
  </si>
  <si>
    <t>K679129.001</t>
  </si>
  <si>
    <t>Razvojne istraživačke potpore</t>
  </si>
  <si>
    <t>K679129.002</t>
  </si>
  <si>
    <t>Znanstveno-istraživački centar elektrotehnike i računarstva</t>
  </si>
  <si>
    <t>K679129.003</t>
  </si>
  <si>
    <t>Infrastruktura</t>
  </si>
  <si>
    <t>A622152.001</t>
  </si>
  <si>
    <t>A622152.002</t>
  </si>
  <si>
    <t>Otvorene znanstvene infrastrukturne platforme za inovativne primjene u gospodarstvu i društvu O-ZIP FAZA II</t>
  </si>
  <si>
    <t>A622152.003</t>
  </si>
  <si>
    <t>'Razvojne istraživačke potpore</t>
  </si>
  <si>
    <t>A622152.004</t>
  </si>
  <si>
    <t xml:space="preserve">Dokazivanje koncepta </t>
  </si>
  <si>
    <t>A622152.005</t>
  </si>
  <si>
    <t>A622152.006</t>
  </si>
  <si>
    <t>A622152.007</t>
  </si>
  <si>
    <t>Programski ugovori instituti</t>
  </si>
  <si>
    <t>A622152.008</t>
  </si>
  <si>
    <t>Osuvremenjivanje infrastrukture Instituta za jadranske kulture i melioraciju krša kao preduvjet izvrsnosti u istraživanjima mediteranske poljoprivrede</t>
  </si>
  <si>
    <t>08091</t>
  </si>
  <si>
    <t>Agencije i ostale javne ustanove u znanosti i obrazovanju</t>
  </si>
  <si>
    <t>K628100.001</t>
  </si>
  <si>
    <t>PROGRAM UNAPRJEĐENJA PRIMJENE DIGITALNE TEHNOLOGIJE U OBRAZOVNOM SUSTAVU (BRALN)</t>
  </si>
  <si>
    <t>K628100.002</t>
  </si>
  <si>
    <t>CJELOVITA INFORMATIZACIJA SUSTAVA ODGOJA I OBRAZOVANJA (CISOO)</t>
  </si>
  <si>
    <t>K628087</t>
  </si>
  <si>
    <t>OP KONKURENTNOST I KOHEZIJA 2014.-2020., PRIORITETI 1 i 10</t>
  </si>
  <si>
    <t>K628087.001</t>
  </si>
  <si>
    <t>Znanstveno i tehnologijsko predviđanje - sustav CroRIS</t>
  </si>
  <si>
    <t>K628087.002</t>
  </si>
  <si>
    <t>Hrvatski znanstveni i obrazovni oblak (HR ZOO)</t>
  </si>
  <si>
    <t>A579073.001</t>
  </si>
  <si>
    <t>A580072.001</t>
  </si>
  <si>
    <t>Erasmus+ KA121</t>
  </si>
  <si>
    <t>K767054</t>
  </si>
  <si>
    <t>K767054.001</t>
  </si>
  <si>
    <t>AZOO-E-ŠKOLE-RAZVOJ SUSTAVA DIGITALNO ZRELIH ŠKOLA</t>
  </si>
  <si>
    <t>A867021.001</t>
  </si>
  <si>
    <t>ERASMUS PLUS-KEEP IN PACT-JAČANJE MULTIPARTNERSKE SURADNJE U PRUŽANJU USLUGA CJELOŽIVOTNOG PROFESIONALNOG USMJERAVANJA</t>
  </si>
  <si>
    <t>A867021.002</t>
  </si>
  <si>
    <t>ERASMUS PLUS-OCTRA-KATALOG ONLINE PROGRAMA I BAZA PODATAKA ZA VIDLJIVOST I PRIZNAVANJE KVALIFIKACIJA</t>
  </si>
  <si>
    <t>A867021.003</t>
  </si>
  <si>
    <t>ERASMUS PLUS-ADREN MREŽA-SURADNJA DIONIKA (JADRANSKO PODRUČJE, ZAPADNI BALKAN I EU) U OBVEZAMA IZ PODRUČJA VISOKOG OBRAZOVANJA</t>
  </si>
  <si>
    <t>A867021.004</t>
  </si>
  <si>
    <t>MEDITERANSKA MREŽA ZA AUTOMATSKO PRIZNAVANJE – MAReN</t>
  </si>
  <si>
    <t>A867021.005</t>
  </si>
  <si>
    <t>AUTOMATSKO PRIZNAVANJE U EUROPSKOM GOSPODARSKOM PROSTORU, 2025 - AR25</t>
  </si>
  <si>
    <t>A867021.008</t>
  </si>
  <si>
    <t>SMEQA Jačanje kapaciteta i mehanizama za unapređenje sustava osiguravanja kvalitete visokog obrazovanja u Bosni i Hercegovini</t>
  </si>
  <si>
    <t>OP UČINKOVITI LJUDSKI POTENCIJALI 2021.-2027., PRIORITET 2 - OSIGURAVANJE KVALITETE U VISOKOM OBRAZOVANJU</t>
  </si>
  <si>
    <t>K867020.001</t>
  </si>
  <si>
    <t>AZVO-OSIGURAVANJE KVALITETE U VISOKOM OBRAZOVANJU</t>
  </si>
  <si>
    <t>K814011</t>
  </si>
  <si>
    <t>OP UČINKOVITI LJUDSKI POTENCIJALI 2014.-2020., PRIORITET 10</t>
  </si>
  <si>
    <t>K814011.001</t>
  </si>
  <si>
    <t>E-ŠKOLE-Istraživanje učinka primjene digitalnih tehnologija u nastavi</t>
  </si>
  <si>
    <t>OP UČINKOVITI LJUDSKI POTENCIJALI 2021.-2027., PRIORITET 2 - OBRAZOVANJE I CJELOŽIVOTNO UČENJE</t>
  </si>
  <si>
    <t>K814013.001</t>
  </si>
  <si>
    <t>NCVVO-Vanjsko vrednovanje učeničkih postignuća u osnovnoj školi-nacionalni ispiti</t>
  </si>
  <si>
    <t>K814013.002</t>
  </si>
  <si>
    <t>PROVEDBA NACIONALNIH ISPITA</t>
  </si>
  <si>
    <t>A848051.001</t>
  </si>
  <si>
    <t>ERASMUS PLUS-PIAAC HRVATSKA-PROVEDBA ISTRAŽIVANJA KOMPETENCIJA ODRASLIH OSOBA U RH</t>
  </si>
  <si>
    <t>A848051.002</t>
  </si>
  <si>
    <t>ERASMUS PLUS-EQAVET NRP RH-NACIONALNA REFERENTNA TOČKA ZA EUROPSKI SUSTAV OSIGURANJA KVALITETE U STRUKOVNOM OBRAZOVANJU I OSPOSOBLJAVANJU</t>
  </si>
  <si>
    <t>A848051.003</t>
  </si>
  <si>
    <t>ERASMUS PLUS-VET AT HOME-PILOTIRANJE VIRTUALNOG PRAKTIČNOG TEČAJA ZA KUHARSTVO U STRUKOVNOM OBRAZOVANJU</t>
  </si>
  <si>
    <t>A848051.004</t>
  </si>
  <si>
    <t>ERASMUS PLUS-2BDIGITAL-INKLUZIVNO DIGITALNO UČENJE U SVRHU SPREČAVANJA NAPUŠTANJA ŠKOLOVANJA U STRUKOVNOM OBRAZOVANJU I OSPOSOBLJAVANJU</t>
  </si>
  <si>
    <t>A848051.005</t>
  </si>
  <si>
    <t>ERASMUS PLUS-EPALE V-NACIONALNA SLUŽBA ZA PODRŠKU ZA RH 2022.-2024.</t>
  </si>
  <si>
    <t>A848051.006</t>
  </si>
  <si>
    <t>ERASMUS PLUS-EPALE IV-NACIONALNA SLUŽBA ZA PODRŠKU ZA RH 2019.-2020.</t>
  </si>
  <si>
    <t>A848051.007</t>
  </si>
  <si>
    <t>ERASMUS PLUS-KA2-TRENING ZA VJEŠTINE U VIRTUALNOM OKRUŽENJU</t>
  </si>
  <si>
    <t>A848051.008</t>
  </si>
  <si>
    <t>PARTNER UP</t>
  </si>
  <si>
    <t>A848051.009</t>
  </si>
  <si>
    <t>NOVI EQAVET</t>
  </si>
  <si>
    <t>A848051.015</t>
  </si>
  <si>
    <t>PLASS-COMP (puni naziv: Platform for Strengthening Skills Competitions)</t>
  </si>
  <si>
    <t>K848038.002</t>
  </si>
  <si>
    <t>Modernizacija sustava strukovnog obrazovanja i osposobljavanja</t>
  </si>
  <si>
    <t>K848038.003</t>
  </si>
  <si>
    <t>Osiguravanje kvalitete u sustavu obrazovanja odraslih</t>
  </si>
  <si>
    <t>K848038.004</t>
  </si>
  <si>
    <t>Promocija učeničkih kompetencija i strukovnog obrazovanja kroz strukovna natjecanja i smotre</t>
  </si>
  <si>
    <t>K848038.005</t>
  </si>
  <si>
    <t>Promocija cjeloživotnog učenja – faza II</t>
  </si>
  <si>
    <t>K848038.006</t>
  </si>
  <si>
    <t>E škole</t>
  </si>
  <si>
    <t>OP UČINKOVITI LJUDSKI POTENCIJALI 2021.-2027., PRIORITET 3</t>
  </si>
  <si>
    <t>K848050.001</t>
  </si>
  <si>
    <t>ASOO-Daljnja provedba kurikularne reforme u strukovnome obrazovanju i jačanje kapaciteta nastavnika strukovnih predmeta i mentora kod poslodavaca</t>
  </si>
  <si>
    <t>K848050.002</t>
  </si>
  <si>
    <t>ASOO-Podrška izvrsnosti, inovativnosti i vidljivosti strukovnog obrazovanja i osposobljavanja i obrazovanja odraslih</t>
  </si>
  <si>
    <t>K848050.004</t>
  </si>
  <si>
    <t>PODRŠKA IZVRSNOSTI, INOVATIVNOSTI I VIDLJIVOSTI STRUKOVNOG OBRAZOVANJA</t>
  </si>
  <si>
    <t>K848050.005</t>
  </si>
  <si>
    <t>DALJNJI RAZVOJ SUSTAVA OSIGURAVANJA KVALITETE U OBRAZOVANJU ODRASLIH I PODIZANJE SVIJESTI O VAŽNOSTI CJELOŽIVOTNOG UČENJA</t>
  </si>
  <si>
    <t>K848050.006</t>
  </si>
  <si>
    <t>BRAIN: PODRŠA PRIMJENI DIGITALNIH TEHNOLOGIJA U OBRAZOVANJU</t>
  </si>
  <si>
    <t>T848027.001</t>
  </si>
  <si>
    <t>ASOO-Tehnička pomoć OP ULJP</t>
  </si>
  <si>
    <t>K733069</t>
  </si>
  <si>
    <t>K733069.001</t>
  </si>
  <si>
    <t>Projekt razvoja karijera mladih istraživača - izobrazba novih doktora znanosti</t>
  </si>
  <si>
    <t>K733069.002</t>
  </si>
  <si>
    <t>Program suradnje s hrvatskim znanstvenicima u dijaspori ''ZNANSTVENA SURADNJA''</t>
  </si>
  <si>
    <t>RKP</t>
  </si>
  <si>
    <t>Naziv subjekta</t>
  </si>
  <si>
    <t>Nadležni korisnik</t>
  </si>
  <si>
    <t>Matični broj</t>
  </si>
  <si>
    <t>Osobni identifikacijski broj</t>
  </si>
  <si>
    <t>Razina</t>
  </si>
  <si>
    <t xml:space="preserve"> - </t>
  </si>
  <si>
    <t>03205860</t>
  </si>
  <si>
    <t>38597506234</t>
  </si>
  <si>
    <t>11</t>
  </si>
  <si>
    <t>HRVATSKI SABOR</t>
  </si>
  <si>
    <t>03220346</t>
  </si>
  <si>
    <t>10162055275</t>
  </si>
  <si>
    <t>URED PREDSJEDNIKA REPUBLIKE HRVATSKE</t>
  </si>
  <si>
    <t>03205924</t>
  </si>
  <si>
    <t>64434885131</t>
  </si>
  <si>
    <t>VLADA REPUBLIKE HRVATSKE</t>
  </si>
  <si>
    <t>020 - VLADA REPUBLIKE HRVATSKE</t>
  </si>
  <si>
    <t>03205959</t>
  </si>
  <si>
    <t>62409285700</t>
  </si>
  <si>
    <t>URED ZA ZAKONODAVSTVO</t>
  </si>
  <si>
    <t>03205916</t>
  </si>
  <si>
    <t>03055728877</t>
  </si>
  <si>
    <t>URED ZA OPĆE POSLOVE HRVATSKOG  SABORA I VLADE REPUBLIKE HRVATSKE</t>
  </si>
  <si>
    <t>03207595</t>
  </si>
  <si>
    <t>66486182714</t>
  </si>
  <si>
    <t>MINISTARSTVO OBRANE</t>
  </si>
  <si>
    <t>03281418</t>
  </si>
  <si>
    <t>36162371878</t>
  </si>
  <si>
    <t>MINISTARSTVO UNUTARNJIH POSLOVA</t>
  </si>
  <si>
    <t>03230040</t>
  </si>
  <si>
    <t>43541122224</t>
  </si>
  <si>
    <t>MINISTARSTVO VANJSKIH I EUROPSKIH POSLOVA REPUBLIKE HRVATSKE</t>
  </si>
  <si>
    <t>00931608</t>
  </si>
  <si>
    <t>37836302645</t>
  </si>
  <si>
    <t>MINISTARSTVO KULTURE I MEDIJA</t>
  </si>
  <si>
    <t>055 - MINISTARSTVO KULTURE I MEDIJA</t>
  </si>
  <si>
    <t>03205380</t>
  </si>
  <si>
    <t>46144176176</t>
  </si>
  <si>
    <t>HRVATSKI DRŽAVNI ARHIV</t>
  </si>
  <si>
    <t>03316734</t>
  </si>
  <si>
    <t>80099091562</t>
  </si>
  <si>
    <t>DRŽAVNI ARHIV U BJELOVARU</t>
  </si>
  <si>
    <t>03303870</t>
  </si>
  <si>
    <t>01076882554</t>
  </si>
  <si>
    <t>DRŽAVNI ARHIV U DUBROVNIKU</t>
  </si>
  <si>
    <t>03123367</t>
  </si>
  <si>
    <t>99575902022</t>
  </si>
  <si>
    <t>DRŽAVNI ARHIV U KARLOVCU</t>
  </si>
  <si>
    <t>03014223</t>
  </si>
  <si>
    <t>61338774671</t>
  </si>
  <si>
    <t>DRŽAVNI ARHIV U OSIJEKU</t>
  </si>
  <si>
    <t>03089240</t>
  </si>
  <si>
    <t>55059300119</t>
  </si>
  <si>
    <t>DRŽAVNI ARHIV U PAZINU</t>
  </si>
  <si>
    <t>03321088</t>
  </si>
  <si>
    <t>16391096016</t>
  </si>
  <si>
    <t>DRŽAVNI ARHIV U RIJECI</t>
  </si>
  <si>
    <t>03313824</t>
  </si>
  <si>
    <t>35994268014</t>
  </si>
  <si>
    <t>DRŽAVNI ARHIV U SISKU</t>
  </si>
  <si>
    <t>03071162</t>
  </si>
  <si>
    <t>11265594372</t>
  </si>
  <si>
    <t>DRŽAVNI ARHIV U SLAVONSKOM BRODU</t>
  </si>
  <si>
    <t>03118452</t>
  </si>
  <si>
    <t>61469620638</t>
  </si>
  <si>
    <t>DRŽAVNI ARHIV U SPLITU</t>
  </si>
  <si>
    <t>03006166</t>
  </si>
  <si>
    <t>72801109643</t>
  </si>
  <si>
    <t>DRŽAVNI ARHIV U VARAŽDINU</t>
  </si>
  <si>
    <t>03142019</t>
  </si>
  <si>
    <t>46156591639</t>
  </si>
  <si>
    <t>DRŽAVNI ARHIV U ZADRU</t>
  </si>
  <si>
    <t>03224953</t>
  </si>
  <si>
    <t>37363837470</t>
  </si>
  <si>
    <t>DRŽAVNI ARHIV U ZAGREBU</t>
  </si>
  <si>
    <t>03118380</t>
  </si>
  <si>
    <t>57340203536</t>
  </si>
  <si>
    <t>ARHEOLOŠKI MUZEJ U SPLITU</t>
  </si>
  <si>
    <t>03132170</t>
  </si>
  <si>
    <t>88252913683</t>
  </si>
  <si>
    <t>ARHEOLOŠKI MUZEJ ZADAR</t>
  </si>
  <si>
    <t>03203727</t>
  </si>
  <si>
    <t>76185043859</t>
  </si>
  <si>
    <t>ARHEOLOŠKI MUZEJ ISTRE</t>
  </si>
  <si>
    <t>03125483</t>
  </si>
  <si>
    <t>24929691978</t>
  </si>
  <si>
    <t>DVOR TRAKOŠĆAN</t>
  </si>
  <si>
    <t>03751783</t>
  </si>
  <si>
    <t>49483564012</t>
  </si>
  <si>
    <t>MUZEJI IVANA MEŠTROVIĆA</t>
  </si>
  <si>
    <t>03212084</t>
  </si>
  <si>
    <t>10624495854</t>
  </si>
  <si>
    <t>HRVATSKI POVIJESNI MUZEJ</t>
  </si>
  <si>
    <t>03205240</t>
  </si>
  <si>
    <t>94391499491</t>
  </si>
  <si>
    <t>NACIONALNI MUZEJ MODERNE UMJETNOSTI</t>
  </si>
  <si>
    <t>03119904</t>
  </si>
  <si>
    <t>88269740410</t>
  </si>
  <si>
    <t>MUZEJ HRVATSKIH ARHEOLOŠKIH SPOMENIKA SPLIT</t>
  </si>
  <si>
    <t>03014207</t>
  </si>
  <si>
    <t>45589739612</t>
  </si>
  <si>
    <t>MUZEJ SLAVONIJE</t>
  </si>
  <si>
    <t>00207349</t>
  </si>
  <si>
    <t>11298572202</t>
  </si>
  <si>
    <t>MUZEJI HRVATSKOG ZAGORJA</t>
  </si>
  <si>
    <t>03205258</t>
  </si>
  <si>
    <t>28048960411</t>
  </si>
  <si>
    <t>MUZEJSKI DOKUMENTACIJSKI CENTAR</t>
  </si>
  <si>
    <t>03270564</t>
  </si>
  <si>
    <t>04200585015</t>
  </si>
  <si>
    <t>TIFLOLOŠKI MUZEJ</t>
  </si>
  <si>
    <t>03213862</t>
  </si>
  <si>
    <t>28251263363</t>
  </si>
  <si>
    <t>ANSAMBL NARODNIH PLESOVA I PJESAMA HRVATSKE LADO</t>
  </si>
  <si>
    <t>03271005</t>
  </si>
  <si>
    <t>76767369197</t>
  </si>
  <si>
    <t>MINISTARSTVO POLJOPRIVREDE, ŠUMARSTVA I RIBARSTVA</t>
  </si>
  <si>
    <t>03277097</t>
  </si>
  <si>
    <t>22874515170</t>
  </si>
  <si>
    <t>MINISTARSTVO MORA, PROMETA I INFRASTRUKTURE</t>
  </si>
  <si>
    <t>03271030</t>
  </si>
  <si>
    <t>49508397045</t>
  </si>
  <si>
    <t>080 - MINISTARSTVO ZNANOSTI, OBRAZOVANJA I MLADIH</t>
  </si>
  <si>
    <t>03276643</t>
  </si>
  <si>
    <t>57029260362</t>
  </si>
  <si>
    <t>SVEUČILIŠTE U ZAGREBU FAKULTET ELEKTROTEHNIKE I RAČUNARSTVA</t>
  </si>
  <si>
    <t>03270149</t>
  </si>
  <si>
    <t>28163265527</t>
  </si>
  <si>
    <t>SVEUČILIŠTE U ZAGREBU - PRIRODOSLOVNO-MATEMATIČKI FAKULTET</t>
  </si>
  <si>
    <t>03250270</t>
  </si>
  <si>
    <t>71259740533</t>
  </si>
  <si>
    <t>SVEUČILIŠTE U ZAGREBU FAKULTET KEMIJSKOG INŽENJERSTVA I TEHNOLOGIJE</t>
  </si>
  <si>
    <t>03207064</t>
  </si>
  <si>
    <t>43097527965</t>
  </si>
  <si>
    <t>SVEUČILIŠTE U ZAGREBU - TEKSTILNO-TEHNOLOŠKI FAKULTET</t>
  </si>
  <si>
    <t>03260771</t>
  </si>
  <si>
    <t>25410051374</t>
  </si>
  <si>
    <t>Sveučilište u Zagrebu FAKULTET PROMETNIH ZNANOSTI</t>
  </si>
  <si>
    <t>03276546</t>
  </si>
  <si>
    <t>22910368449</t>
  </si>
  <si>
    <t>SVEUČILIŠTE U ZAGREBU, FAKULTET STROJARSTVA I BRODOGRADNJE</t>
  </si>
  <si>
    <t>03227120</t>
  </si>
  <si>
    <t>62924153420</t>
  </si>
  <si>
    <t>SVEUČILIŠTE U ZAGREBU  GRAĐEVINSKI FAKULTET</t>
  </si>
  <si>
    <t>03207102</t>
  </si>
  <si>
    <t>47824453867</t>
  </si>
  <si>
    <t>SVEUČILIŠTE U ZAGREBU PREHRAMBENO-BIOTEHNOLOŠKI FAKULTET</t>
  </si>
  <si>
    <t>03204987</t>
  </si>
  <si>
    <t>43594593297</t>
  </si>
  <si>
    <t>SVEUČILIŠTE U ZAGREBU - GEODETSKI FAKULTET</t>
  </si>
  <si>
    <t>03204952</t>
  </si>
  <si>
    <t>42061107444</t>
  </si>
  <si>
    <t>SVEUČILIŠTE U ZAGREBU - ARHITEKTONSKI FAKULTET</t>
  </si>
  <si>
    <t>03204995</t>
  </si>
  <si>
    <t>70221464726</t>
  </si>
  <si>
    <t>SVEUČILIŠTE U ZAGREBU STOMATOLOŠKI FAKULTET</t>
  </si>
  <si>
    <t>03270211</t>
  </si>
  <si>
    <t>45001686598</t>
  </si>
  <si>
    <t>SVEUČILIŠTE U ZAGREBU, MEDICINSKI FAKULTET</t>
  </si>
  <si>
    <t>03281485</t>
  </si>
  <si>
    <t>07699719217</t>
  </si>
  <si>
    <t>SVEUČILIŠTE U ZAGREBU FAKULTET ŠUMARSTVA I DRVNE TEHNOLOGIJE</t>
  </si>
  <si>
    <t>03270262</t>
  </si>
  <si>
    <t>28011548575</t>
  </si>
  <si>
    <t>SVEUČILIŠTE U ZAGREBU - FAKULTET POLITIČKIH ZNANOSTI</t>
  </si>
  <si>
    <t>03225909</t>
  </si>
  <si>
    <t>38583303160</t>
  </si>
  <si>
    <t>SVEUČILIŠTE U ZAGREBU - PRAVNI FAKULTET</t>
  </si>
  <si>
    <t>03283097</t>
  </si>
  <si>
    <t>76023745044</t>
  </si>
  <si>
    <t xml:space="preserve"> SVEUČILIŠTE U ZAGREBU AGRONOMSKI FAKULTET</t>
  </si>
  <si>
    <t>03272079</t>
  </si>
  <si>
    <t>27208467122</t>
  </si>
  <si>
    <t>SVEUČILIŠTE U ZAGREBU - EKONOMSKI FAKULTET</t>
  </si>
  <si>
    <t>01422545</t>
  </si>
  <si>
    <t>72226488129</t>
  </si>
  <si>
    <t>SVEUČILIŠTE U ZAGREBU,  UČITELJSKI FAKULTET</t>
  </si>
  <si>
    <t>03254852</t>
  </si>
  <si>
    <t>90633715804</t>
  </si>
  <si>
    <t>SVEUČILIŠTE U ZAGREBU - FILOZOFSKI FAKULTET</t>
  </si>
  <si>
    <t>03219780</t>
  </si>
  <si>
    <t>34967762426</t>
  </si>
  <si>
    <t>SVEUČILIŠTE U ZAGREBU - EDUKCIJSKO-REHABILITACIJSKI FAKULTET</t>
  </si>
  <si>
    <t>03205029</t>
  </si>
  <si>
    <t>52097842295</t>
  </si>
  <si>
    <t xml:space="preserve">SVEUČILIŠTE U ZAGREBU - AKADEMIJA DRAMSKE UMJETNOSTI </t>
  </si>
  <si>
    <t>03207919</t>
  </si>
  <si>
    <t>95847257607</t>
  </si>
  <si>
    <t>SVEUČILIŠTE U ZAGREBU AKADEMIJA LIKOVNIH UMJETNOSTI</t>
  </si>
  <si>
    <t>03205002</t>
  </si>
  <si>
    <t>18422925218</t>
  </si>
  <si>
    <t>SVEUČILIŠTE U ZAGREBU - MUZIČKA AKADEMIJA</t>
  </si>
  <si>
    <t>03274080</t>
  </si>
  <si>
    <t>25329931628</t>
  </si>
  <si>
    <t>SVEUČILIŠTE U ZAGREBU KINEZIOLOŠKI FAKULTET</t>
  </si>
  <si>
    <t>03205037</t>
  </si>
  <si>
    <t>14509285435</t>
  </si>
  <si>
    <t>SVEUČILIŠTE U ZAGREBU FARMACEUTSKO-BIOKEMIJSKI FAKULTET</t>
  </si>
  <si>
    <t>03225755</t>
  </si>
  <si>
    <t>36389528408</t>
  </si>
  <si>
    <t>SVEUČILIŠTE U ZAGREBU VETERINARSKI FAKULTET</t>
  </si>
  <si>
    <t>03207005</t>
  </si>
  <si>
    <t>99534693762</t>
  </si>
  <si>
    <t>SVEUČILIŠTE U ZAGREBU RUDARSKO-GEOLOŠKO-NAFTNI FAKULTET</t>
  </si>
  <si>
    <t>03006107</t>
  </si>
  <si>
    <t>02024882310</t>
  </si>
  <si>
    <t>SVEUČILIŠTE U ZAGREBU FAKULTET ORGANIZACIJE I INFORMATIKE</t>
  </si>
  <si>
    <t>03313786</t>
  </si>
  <si>
    <t>48006703414</t>
  </si>
  <si>
    <t>SVEUČILIŠTE U ZAGREBU - METALURŠKI FAKULTET SISAK</t>
  </si>
  <si>
    <t>03219763</t>
  </si>
  <si>
    <t>25564990903</t>
  </si>
  <si>
    <t>SVEUČILIŠTE U ZAGREBU - GRAFIČKI FAKULTET</t>
  </si>
  <si>
    <t>03042316</t>
  </si>
  <si>
    <t>16146181375</t>
  </si>
  <si>
    <t>Sveučilište u Zagrebu Geotehnički fakultet</t>
  </si>
  <si>
    <t>03703088</t>
  </si>
  <si>
    <t>48987767944</t>
  </si>
  <si>
    <t xml:space="preserve"> SVEUČILIŠTE U ZAGREBU, KATOLIČKI BOGOSLOVNI FAKULTET </t>
  </si>
  <si>
    <t>03334317</t>
  </si>
  <si>
    <t>46319717480</t>
  </si>
  <si>
    <t>SVEUČILIŠTE U RIJECI - TEHNIČKI FAKULTET</t>
  </si>
  <si>
    <t>03395855</t>
  </si>
  <si>
    <t>92037849504</t>
  </si>
  <si>
    <t>SVEUČILIŠTE U RIJECI - GRAĐEVINSKI FAKULTET</t>
  </si>
  <si>
    <t>03328627</t>
  </si>
  <si>
    <t>26093119930</t>
  </si>
  <si>
    <t>SVEUČILIŠTE U RIJECI, EKONOMSKI FAKULTET</t>
  </si>
  <si>
    <t>03091732</t>
  </si>
  <si>
    <t>85799845149</t>
  </si>
  <si>
    <t>Sveučilište u Rijeci,  Fakultet za menadžment u turizmu i ugostiteljstvu</t>
  </si>
  <si>
    <t>03328562</t>
  </si>
  <si>
    <t>43767699965</t>
  </si>
  <si>
    <t>SVEUČILIŠTE U RIJECI, PRAVNI FAKULTET</t>
  </si>
  <si>
    <t>03328554</t>
  </si>
  <si>
    <t>98164324541</t>
  </si>
  <si>
    <t>SVEUČILIŠTE U RIJECI - MEDICINSKI FAKULTET</t>
  </si>
  <si>
    <t>03397335</t>
  </si>
  <si>
    <t>04150850819</t>
  </si>
  <si>
    <t>SVEUČILIŠTE JOSIPA JURJA  STROSSMAYERA U OSIJEKU, GRAĐEVINSKI I ARHITEKTONSKI FAKULTET OSIJEK</t>
  </si>
  <si>
    <t>03058212</t>
  </si>
  <si>
    <t>98816779821</t>
  </si>
  <si>
    <t>SVEUČILIŠTE J.J. STROSSMAYERA U OSIJEKU - FAKULTET AGROBIOTEHNIČKIH ZNANOSTI OSIJEK</t>
  </si>
  <si>
    <t>03058204</t>
  </si>
  <si>
    <t>96371000697</t>
  </si>
  <si>
    <t>SVEUČILIŠTE J.J. STROSSMAYERA U OSIJEKU - PREHRAMBENO-TEHNOLOŠKI FAKULTET</t>
  </si>
  <si>
    <t>03021645</t>
  </si>
  <si>
    <t>52778515544</t>
  </si>
  <si>
    <t>SVEUČILIŠTE J.J. STROSSMAYERA U OSIJEKU - EKONOMSKI FAKULTET</t>
  </si>
  <si>
    <t>03014193</t>
  </si>
  <si>
    <t>26416570803</t>
  </si>
  <si>
    <t>SVEUČILIŠTE JOSIPA JURJA STROSSMAYERA U OSIJEKU - PRAVNI FAKULTET</t>
  </si>
  <si>
    <t>03392589</t>
  </si>
  <si>
    <t>95494259952</t>
  </si>
  <si>
    <t>SVEUČILIŠTE J.J. STROSSMAYERA  U OSIJEKU - FAKULTET ELEKTROTEHNIKE, RAČUNARSTVA I INFORMACIJSKIH TEHNOLOGIJA OSIJEK</t>
  </si>
  <si>
    <t>03014185</t>
  </si>
  <si>
    <t>58868871646</t>
  </si>
  <si>
    <t>SVEUČILIŠTE J.J. STROSSMAYERA U OSIJEKU - FILOZOFSKI FAKULTET</t>
  </si>
  <si>
    <t>03118339</t>
  </si>
  <si>
    <t>00857144221</t>
  </si>
  <si>
    <t>SVEUČILIŠTE U SPLITU, FAKULTET ELEKTROTEHNIKE, STROJARSTVA I BRODOGRADNJE</t>
  </si>
  <si>
    <t>03149463</t>
  </si>
  <si>
    <t>83615500218</t>
  </si>
  <si>
    <t>SVEUČILIŠTE U SPLITU - FAKULTET GRAĐEVINARSTVA, ARHITEKTURE I GEODEZIJE</t>
  </si>
  <si>
    <t>03119068</t>
  </si>
  <si>
    <t>99401575594</t>
  </si>
  <si>
    <t>SVEUČILIŠTE U SPLITU - KEMIJSKO-TEHNOLOŠKI FAKULTET</t>
  </si>
  <si>
    <t>03119076</t>
  </si>
  <si>
    <t>84477684422</t>
  </si>
  <si>
    <t>SVEUČILIŠTE U SPLITU - EKONOMSKI FAKULTET</t>
  </si>
  <si>
    <t>03118347</t>
  </si>
  <si>
    <t>03541568700</t>
  </si>
  <si>
    <t>SVEUČILIŠTE U SPLITU -  PRAVNI FAKULTET</t>
  </si>
  <si>
    <t>03199622</t>
  </si>
  <si>
    <t>20858497843</t>
  </si>
  <si>
    <t>SVEUČILIŠTE U SPLITU, PRIRODOSLOVNO-MATEMATIČKI FAKULTET</t>
  </si>
  <si>
    <t>03211592</t>
  </si>
  <si>
    <t>36612267447</t>
  </si>
  <si>
    <t>SVEUČILIŠTE U ZAGREBU</t>
  </si>
  <si>
    <t>03337413</t>
  </si>
  <si>
    <t>64218323816</t>
  </si>
  <si>
    <t>SVEUČILIŠTE U RIJECI</t>
  </si>
  <si>
    <t>03049779</t>
  </si>
  <si>
    <t>78808975734</t>
  </si>
  <si>
    <t>SVEUČILIŠTE J.J. STROSSMAYERA U OSIJEKU</t>
  </si>
  <si>
    <t>03129306</t>
  </si>
  <si>
    <t>29845096215</t>
  </si>
  <si>
    <t>SVEUČILIŠTE U SPLITU</t>
  </si>
  <si>
    <t>03328686</t>
  </si>
  <si>
    <t>84122581314</t>
  </si>
  <si>
    <t>SVEUČILIŠTE U RIJECI - SVEUČILIŠNA KNJIŽNICA</t>
  </si>
  <si>
    <t>03014347</t>
  </si>
  <si>
    <t>46627536930</t>
  </si>
  <si>
    <t>SVEUČILIŠTE JOSIPA JURJA STROSSMAYERA U OSIJEKU GRADSKA I SVEUČILIŠNA KNJIŽNICA OSIJEK</t>
  </si>
  <si>
    <t>03118436</t>
  </si>
  <si>
    <t>40099344720</t>
  </si>
  <si>
    <t>SVEUČILIŠTE U SPLITU - SVEUČILIŠNA KNJIŽNICA</t>
  </si>
  <si>
    <t>03141993</t>
  </si>
  <si>
    <t>94403503942</t>
  </si>
  <si>
    <t xml:space="preserve">SVEUČILIŠTE U ZADRU, ZNANSTVENA KNJIŽNICA </t>
  </si>
  <si>
    <t>03118355</t>
  </si>
  <si>
    <t>86235185568</t>
  </si>
  <si>
    <t>INSTITUT ZA OCEANOGRAFIJU I RIBARSTVO</t>
  </si>
  <si>
    <t>03219925</t>
  </si>
  <si>
    <t>70925432731</t>
  </si>
  <si>
    <t>EKONOMSKI INSTITUT, ZAGREB</t>
  </si>
  <si>
    <t>03207153</t>
  </si>
  <si>
    <t>23296176633</t>
  </si>
  <si>
    <t>HRVATSKI INSTITUT ZA POVIJEST</t>
  </si>
  <si>
    <t>01339958</t>
  </si>
  <si>
    <t>59451980348</t>
  </si>
  <si>
    <t>INSTITUT ZA POVIJEST UMJETNOSTI</t>
  </si>
  <si>
    <t>03270475</t>
  </si>
  <si>
    <t>30285469659</t>
  </si>
  <si>
    <t>INSTITUT ZA MEDICINSKA ISTRAŽIVANJA I MEDICINU RADA</t>
  </si>
  <si>
    <t>03115879</t>
  </si>
  <si>
    <t>13579392023</t>
  </si>
  <si>
    <t>HRVATSKI ŠUMARSKI INSTITUT</t>
  </si>
  <si>
    <t>03270424</t>
  </si>
  <si>
    <t>77627408491</t>
  </si>
  <si>
    <t>INSTITUT ZA FIZIKU</t>
  </si>
  <si>
    <t>060 - MINISTARSTVO POLJOPRIVREDE, ŠUMARSTVA I RIBARSTVA</t>
  </si>
  <si>
    <t>03274098</t>
  </si>
  <si>
    <t>29059177553</t>
  </si>
  <si>
    <t>HRVATSKI VETERINARSKI INSTITUT</t>
  </si>
  <si>
    <t>03058239</t>
  </si>
  <si>
    <t>03665720049</t>
  </si>
  <si>
    <t>POLJOPRIVREDNI INSTITUT OSIJEK</t>
  </si>
  <si>
    <t>03287572</t>
  </si>
  <si>
    <t>80265403319</t>
  </si>
  <si>
    <t xml:space="preserve">INSTITUT ZA ISTRAŽIVANJE MIGRACIJA </t>
  </si>
  <si>
    <t>03140792</t>
  </si>
  <si>
    <t>90884993104</t>
  </si>
  <si>
    <t>INSTITUT ZA JADRANSKE KULTURE I MELIORACIJU KRŠA</t>
  </si>
  <si>
    <t>03270289</t>
  </si>
  <si>
    <t>69715301002</t>
  </si>
  <si>
    <t>INSTITUT RUĐER BOŠKOVIĆ</t>
  </si>
  <si>
    <t>03205118</t>
  </si>
  <si>
    <t>11986338639</t>
  </si>
  <si>
    <t>INSTITUT ZA DRUŠTVENA ISTRAŽIVANJA U ZAGREBU</t>
  </si>
  <si>
    <t>03208001</t>
  </si>
  <si>
    <t>10264179101</t>
  </si>
  <si>
    <t>INSTITUT ZA TURIZAM</t>
  </si>
  <si>
    <t>03421031</t>
  </si>
  <si>
    <t>03850982961</t>
  </si>
  <si>
    <t>INSTITUT ZA POLJOPRIVREDU I TURIZAM</t>
  </si>
  <si>
    <t>03724042</t>
  </si>
  <si>
    <t>37781872772</t>
  </si>
  <si>
    <t>INSTITUT ZA ETNOLOGIJU I FOLKLORISTIKU</t>
  </si>
  <si>
    <t>03772047</t>
  </si>
  <si>
    <t>43667021597</t>
  </si>
  <si>
    <t>INSTITUT ZA FILOZOFIJU</t>
  </si>
  <si>
    <t>03793028</t>
  </si>
  <si>
    <t>32840574937</t>
  </si>
  <si>
    <t>INSTITUT DRUŠTVENIH ZNANOSTI  IVO PILAR</t>
  </si>
  <si>
    <t>03817121</t>
  </si>
  <si>
    <t>93710699926</t>
  </si>
  <si>
    <t>INSTITUT ZA ANTROPOLOGIJU</t>
  </si>
  <si>
    <t>03937658</t>
  </si>
  <si>
    <t>59796264563</t>
  </si>
  <si>
    <t>INSTITUT ZA ARHEOLOGIJU</t>
  </si>
  <si>
    <t xml:space="preserve">109 - MINISTARSTVO PRAVOSUĐA, UPRAVE I DIGITALNE TRANSFORMACIJE </t>
  </si>
  <si>
    <t>03283089</t>
  </si>
  <si>
    <t>13812320938</t>
  </si>
  <si>
    <t>ZATVORSKA BOLNICA U ZAGREBU</t>
  </si>
  <si>
    <t>03126498</t>
  </si>
  <si>
    <t>71207730103</t>
  </si>
  <si>
    <t>ODGOJNI ZAVOD TUROPOLJE</t>
  </si>
  <si>
    <t>03125971</t>
  </si>
  <si>
    <t>10236446484</t>
  </si>
  <si>
    <t>KAZNIONICA U LEPOGLAVI</t>
  </si>
  <si>
    <t>03331482</t>
  </si>
  <si>
    <t>22519877219</t>
  </si>
  <si>
    <t>KAZNIONICA U LIPOVICI - POPOVAČA</t>
  </si>
  <si>
    <t>03230015</t>
  </si>
  <si>
    <t>19085780732</t>
  </si>
  <si>
    <t>KAZNIONICA U  TUROPOLJU</t>
  </si>
  <si>
    <t>03221784</t>
  </si>
  <si>
    <t>17231519023</t>
  </si>
  <si>
    <t>KAZNIONICA U VALTURI</t>
  </si>
  <si>
    <t>03331369</t>
  </si>
  <si>
    <t>81776072137</t>
  </si>
  <si>
    <t>ZATVOR U  BJELOVARU</t>
  </si>
  <si>
    <t>03312062</t>
  </si>
  <si>
    <t>67505868091</t>
  </si>
  <si>
    <t>ZATVOR U DUBROVNIKU</t>
  </si>
  <si>
    <t>03345971</t>
  </si>
  <si>
    <t>22146074849</t>
  </si>
  <si>
    <t>ZATVOR U GOSPIĆU</t>
  </si>
  <si>
    <t>03141667</t>
  </si>
  <si>
    <t>95460314688</t>
  </si>
  <si>
    <t>ZATVOR U KARLOVCU</t>
  </si>
  <si>
    <t>03055264</t>
  </si>
  <si>
    <t>41454229611</t>
  </si>
  <si>
    <t>ZATVOR U OSIJEKU</t>
  </si>
  <si>
    <t>03227693</t>
  </si>
  <si>
    <t>17447075545</t>
  </si>
  <si>
    <t>ZATVOR U PULI-POLA</t>
  </si>
  <si>
    <t>03341640</t>
  </si>
  <si>
    <t>33722890668</t>
  </si>
  <si>
    <t>ZATVOR U RIJECI</t>
  </si>
  <si>
    <t>03314707</t>
  </si>
  <si>
    <t>02167221104</t>
  </si>
  <si>
    <t>ZATVOR U SISKU</t>
  </si>
  <si>
    <t>03148262</t>
  </si>
  <si>
    <t>76049012642</t>
  </si>
  <si>
    <t>ZATVOR U SPLITU</t>
  </si>
  <si>
    <t>03060870</t>
  </si>
  <si>
    <t>63458186326</t>
  </si>
  <si>
    <t>ZATVOR U ŠIBENIKU</t>
  </si>
  <si>
    <t>03048560</t>
  </si>
  <si>
    <t>81202714807</t>
  </si>
  <si>
    <t>ZATVOR U VARAŽDINU</t>
  </si>
  <si>
    <t>03159973</t>
  </si>
  <si>
    <t>39019469578</t>
  </si>
  <si>
    <t>ZATVOR U ZADRU</t>
  </si>
  <si>
    <t>03226476</t>
  </si>
  <si>
    <t>92668153620</t>
  </si>
  <si>
    <t>ZATVOR U  ZAGREBU</t>
  </si>
  <si>
    <t>03206050</t>
  </si>
  <si>
    <t>20599635268</t>
  </si>
  <si>
    <t>VRHOVNI SUD REPUBLIKE HRVATSKE</t>
  </si>
  <si>
    <t>03277151</t>
  </si>
  <si>
    <t>43539267895</t>
  </si>
  <si>
    <t>DRŽAVNO ODVJETNIŠTVO REPUBLIKE HRVATSKE</t>
  </si>
  <si>
    <t>03206068</t>
  </si>
  <si>
    <t>02594920860</t>
  </si>
  <si>
    <t>VISOKI PREKRŠAJNI SUD REPUBLIKE HRVATSKE</t>
  </si>
  <si>
    <t>03304680</t>
  </si>
  <si>
    <t>89577096924</t>
  </si>
  <si>
    <t>ŽUPANIJSKI SUD U DUBROVNIKU</t>
  </si>
  <si>
    <t>03123502</t>
  </si>
  <si>
    <t>03592261620</t>
  </si>
  <si>
    <t>ŽUPANIJSKI SUD U KARLOVCU</t>
  </si>
  <si>
    <t>03014819</t>
  </si>
  <si>
    <t>84896920817</t>
  </si>
  <si>
    <t>ŽUPANIJSKI SUD U OSIJEKU</t>
  </si>
  <si>
    <t>03204138</t>
  </si>
  <si>
    <t>69281755283</t>
  </si>
  <si>
    <t>ŽUPANIJSKI SUD U PULI - POLA</t>
  </si>
  <si>
    <t>03321401</t>
  </si>
  <si>
    <t>22883124500</t>
  </si>
  <si>
    <t>ŽUPANIJSKI SUD U RIJECI</t>
  </si>
  <si>
    <t>03314731</t>
  </si>
  <si>
    <t>27877699046</t>
  </si>
  <si>
    <t>ŽUPANIJSKI SUD U SISKU</t>
  </si>
  <si>
    <t>03118673</t>
  </si>
  <si>
    <t>11748694684</t>
  </si>
  <si>
    <t>ŽUPANIJSKI SUD U SPLITU</t>
  </si>
  <si>
    <t>03006719</t>
  </si>
  <si>
    <t>03344665749</t>
  </si>
  <si>
    <t>ŽUPANIJSKI SUD U VARAŽDINU</t>
  </si>
  <si>
    <t>03142434</t>
  </si>
  <si>
    <t>97465301721</t>
  </si>
  <si>
    <t>ŽUPANIJSKI SUD U ZADRU</t>
  </si>
  <si>
    <t>03206076</t>
  </si>
  <si>
    <t>87134069158</t>
  </si>
  <si>
    <t>ŽUPANIJSKI SUD U  ZAGREBU</t>
  </si>
  <si>
    <t>03333299</t>
  </si>
  <si>
    <t>07942269267</t>
  </si>
  <si>
    <t>TRGOVAČKI SUD U BJELOVARU</t>
  </si>
  <si>
    <t>03014797</t>
  </si>
  <si>
    <t>37588811552</t>
  </si>
  <si>
    <t>TRGOVAČKI SUD U OSIJEKU</t>
  </si>
  <si>
    <t>03321410</t>
  </si>
  <si>
    <t>88785964957</t>
  </si>
  <si>
    <t>TRGOVAČKI SUD U RIJECI</t>
  </si>
  <si>
    <t>03119505</t>
  </si>
  <si>
    <t>30842297926</t>
  </si>
  <si>
    <t>TRGOVAČKI SUD U SPLITU</t>
  </si>
  <si>
    <t>03365042</t>
  </si>
  <si>
    <t>07397915111</t>
  </si>
  <si>
    <t>TRGOVAČKI SUD U VARAŽDINU</t>
  </si>
  <si>
    <t>03271064</t>
  </si>
  <si>
    <t>97349366519</t>
  </si>
  <si>
    <t>VISOKI TRGOVAČKI SUD REPUBLIKE HRVATSKE</t>
  </si>
  <si>
    <t>03304698</t>
  </si>
  <si>
    <t>44737751634</t>
  </si>
  <si>
    <t>ŽUPANIJSKO DRŽAVNO ODVJETNIŠTVO U DUBROVNIKU</t>
  </si>
  <si>
    <t>03123545</t>
  </si>
  <si>
    <t>96351974803</t>
  </si>
  <si>
    <t>ŽUPANIJSKO DRŽAVNO ODVJETNIŠTVO U KARLOVCU</t>
  </si>
  <si>
    <t>03014835</t>
  </si>
  <si>
    <t>61379160880</t>
  </si>
  <si>
    <t>ŽUPANIJSKO DRŽAVNO ODVJETNIŠTVO U OSIJEKU</t>
  </si>
  <si>
    <t>03204154</t>
  </si>
  <si>
    <t>93993757343</t>
  </si>
  <si>
    <t>ŽUPANIJSKO DRŽAVNO ODVJETNIŠTVO U PULI - POLA</t>
  </si>
  <si>
    <t>03332101</t>
  </si>
  <si>
    <t>03377753055</t>
  </si>
  <si>
    <t>ŽUPANIJSKO DRŽAVNO ODVJETNIŠTVO U RIJECI</t>
  </si>
  <si>
    <t>03314758</t>
  </si>
  <si>
    <t>05526850490</t>
  </si>
  <si>
    <t>ŽUPANIJSKO DRŽAVNO ODVJETNIŠTVO U SISKU</t>
  </si>
  <si>
    <t>03118681</t>
  </si>
  <si>
    <t>70793241859</t>
  </si>
  <si>
    <t>ŽUPANIJSKO DRŽAVNO ODVJETNIŠTVO U SPLITU</t>
  </si>
  <si>
    <t>03023508</t>
  </si>
  <si>
    <t>62915793914</t>
  </si>
  <si>
    <t>ŽUPANIJSKO DRŽAVNO ODVJETNIŠTVO U ŠIBENIKU</t>
  </si>
  <si>
    <t>03006743</t>
  </si>
  <si>
    <t>23987413075</t>
  </si>
  <si>
    <t>ŽUPANIJSKO DRŽAVNO ODVJETNIŠTVO U VARAŽDINU</t>
  </si>
  <si>
    <t>03142469</t>
  </si>
  <si>
    <t>17132768561</t>
  </si>
  <si>
    <t>ŽUPANIJSKO DRŽAVNO ODVJETNIŠTVO U ZADRU</t>
  </si>
  <si>
    <t>03277143</t>
  </si>
  <si>
    <t>16488001145</t>
  </si>
  <si>
    <t>ŽUPANIJSKO DRŽAVNO ODVJETNIŠTVO U ZAGREBU</t>
  </si>
  <si>
    <t>03317072</t>
  </si>
  <si>
    <t>57362618039</t>
  </si>
  <si>
    <t>OPĆINSKI SUD U BJELOVARU</t>
  </si>
  <si>
    <t>03110761</t>
  </si>
  <si>
    <t>55277272395</t>
  </si>
  <si>
    <t>OPĆINSKI SUD U ČAKOVCU</t>
  </si>
  <si>
    <t>03304671</t>
  </si>
  <si>
    <t>48074464528</t>
  </si>
  <si>
    <t>OPĆINSKI SUD U DUBROVNIKU</t>
  </si>
  <si>
    <t>03315886</t>
  </si>
  <si>
    <t>29608777564</t>
  </si>
  <si>
    <t>OPĆINSKI SUD U GOSPIĆU</t>
  </si>
  <si>
    <t>03010805</t>
  </si>
  <si>
    <t>68516938975</t>
  </si>
  <si>
    <t>OPĆINSKI SUD U KOPRIVNICI</t>
  </si>
  <si>
    <t>03014789</t>
  </si>
  <si>
    <t>38625793303</t>
  </si>
  <si>
    <t>OPĆINSKI SUD U OSIJEKU</t>
  </si>
  <si>
    <t>03310302</t>
  </si>
  <si>
    <t>49328464172</t>
  </si>
  <si>
    <t>OPĆINSKI SUD  U POŽEGI</t>
  </si>
  <si>
    <t>03204120</t>
  </si>
  <si>
    <t>38304616284</t>
  </si>
  <si>
    <t>OPĆINSKI SUD U PULI - POLA</t>
  </si>
  <si>
    <t>03321428</t>
  </si>
  <si>
    <t>54566384631</t>
  </si>
  <si>
    <t>OPĆINSKI SUD U RIJECI</t>
  </si>
  <si>
    <t>03314723</t>
  </si>
  <si>
    <t>74610670107</t>
  </si>
  <si>
    <t>OPĆINSKI SUD U SISKU</t>
  </si>
  <si>
    <t>03071456</t>
  </si>
  <si>
    <t>28673386029</t>
  </si>
  <si>
    <t>OPĆINSKI SUD U SLAVONSKOM BRODU</t>
  </si>
  <si>
    <t>03019772</t>
  </si>
  <si>
    <t>29399232217</t>
  </si>
  <si>
    <t>OPĆINSKI SUD U ŠIBENIKU</t>
  </si>
  <si>
    <t>03006697</t>
  </si>
  <si>
    <t>14828046348</t>
  </si>
  <si>
    <t>OPĆINSKI SUD U VARAŽDINU</t>
  </si>
  <si>
    <t>03216365</t>
  </si>
  <si>
    <t>32284739479</t>
  </si>
  <si>
    <t>OPĆINSKI SUD U VELIKOJ GORICI</t>
  </si>
  <si>
    <t>03106071</t>
  </si>
  <si>
    <t>47974453918</t>
  </si>
  <si>
    <t>OPĆINSKI SUD U VIROVITICI</t>
  </si>
  <si>
    <t>03008886</t>
  </si>
  <si>
    <t>69370038985</t>
  </si>
  <si>
    <t>OPĆINSKI SUD U VUKOVARU</t>
  </si>
  <si>
    <t>03142442</t>
  </si>
  <si>
    <t>78866932443</t>
  </si>
  <si>
    <t>OPĆINSKI SUD U ZADRU</t>
  </si>
  <si>
    <t>03100952</t>
  </si>
  <si>
    <t>26566866925</t>
  </si>
  <si>
    <t>OPĆINSKI SUD U ZLATARU</t>
  </si>
  <si>
    <t>03308693</t>
  </si>
  <si>
    <t>57370630720</t>
  </si>
  <si>
    <t>OPĆINSKO DRŽAVNO ODVJETNIŠTVO U BJELOVARU</t>
  </si>
  <si>
    <t>03110770</t>
  </si>
  <si>
    <t>35997508988</t>
  </si>
  <si>
    <t>OPĆINSKO DRŽAVNO ODVJETNIŠTVO U ČAKOVCU</t>
  </si>
  <si>
    <t>03364968</t>
  </si>
  <si>
    <t>29897835912</t>
  </si>
  <si>
    <t>OPĆINSKO DRŽAVNO ODVJETNIŠTVO U DUBROVNIKU</t>
  </si>
  <si>
    <t>03315908</t>
  </si>
  <si>
    <t>72336759011</t>
  </si>
  <si>
    <t>OPĆINSKO DRŽAVNO ODVJETNIŠTVO U GOSPIĆU</t>
  </si>
  <si>
    <t>03010813</t>
  </si>
  <si>
    <t>32308927283</t>
  </si>
  <si>
    <t>OPĆINSKO DRŽAVNO ODVJETNIŠTVO U KOPRIVNICI</t>
  </si>
  <si>
    <t>03014827</t>
  </si>
  <si>
    <t>23673736199</t>
  </si>
  <si>
    <t>OPĆINSKO DRŽAVNO ODVJETNIŠTVO U OSIJEKU</t>
  </si>
  <si>
    <t>03310744</t>
  </si>
  <si>
    <t>25760780719</t>
  </si>
  <si>
    <t>OPĆINSKO DRŽAVNO ODVJETNIŠTVO U POŽEGI</t>
  </si>
  <si>
    <t>03204146</t>
  </si>
  <si>
    <t>76040308062</t>
  </si>
  <si>
    <t>OPĆINSKO DRŽAVNO ODVJETNIŠTVO U PULI - POLA</t>
  </si>
  <si>
    <t>03321436</t>
  </si>
  <si>
    <t>79067711474</t>
  </si>
  <si>
    <t>OPĆINSKO DRŽAVNO ODVJETNIŠTVO U RIJECI</t>
  </si>
  <si>
    <t>03314740</t>
  </si>
  <si>
    <t>85077656753</t>
  </si>
  <si>
    <t>OPĆINSKO DRŽAVNO ODVJETNIŠTVO U SISKU</t>
  </si>
  <si>
    <t>03071472</t>
  </si>
  <si>
    <t>86687204743</t>
  </si>
  <si>
    <t>OPĆINSKO DRŽAVNO ODVJETNIŠTVO U SLAVONSKOM BRODU</t>
  </si>
  <si>
    <t>03161242</t>
  </si>
  <si>
    <t>88116062296</t>
  </si>
  <si>
    <t>OPĆINSKO DRŽAVNO ODVJETNIŠTVO U SPLITU</t>
  </si>
  <si>
    <t>03019829</t>
  </si>
  <si>
    <t>83225778075</t>
  </si>
  <si>
    <t>OPĆINSKO DRŽAVNO ODVJETNIŠTVO U ŠIBENIKU</t>
  </si>
  <si>
    <t>03006735</t>
  </si>
  <si>
    <t>95993665997</t>
  </si>
  <si>
    <t>OPĆINSKO DRŽAVNO ODVJETNIŠTVO U VARAŽDINU</t>
  </si>
  <si>
    <t>03216373</t>
  </si>
  <si>
    <t>85707330778</t>
  </si>
  <si>
    <t>OPĆINSKO DRŽAVNO ODVJETNIŠTVO U VELIKOJ GORICI</t>
  </si>
  <si>
    <t>03149625</t>
  </si>
  <si>
    <t>62300321754</t>
  </si>
  <si>
    <t>OPĆINSKO DRŽAVNO ODVJETNIŠTVO U VIROVITICI</t>
  </si>
  <si>
    <t>03008894</t>
  </si>
  <si>
    <t>41070350826</t>
  </si>
  <si>
    <t>OPĆINSKO DRŽAVNO ODVJETNIŠTVO U VUKOVARU</t>
  </si>
  <si>
    <t>03174786</t>
  </si>
  <si>
    <t>72580451114</t>
  </si>
  <si>
    <t>OPĆINSKO DRŽAVNO ODVJETNIŠTVO U ZADRU</t>
  </si>
  <si>
    <t>03277135</t>
  </si>
  <si>
    <t>96423371665</t>
  </si>
  <si>
    <t>OPĆINSKO KAZNENO DRŽAVNO ODVJETNIŠTVO U ZAGREBU</t>
  </si>
  <si>
    <t>03433811</t>
  </si>
  <si>
    <t>11393950527</t>
  </si>
  <si>
    <t>OPĆINSKO DRŽAVNO ODVJETNIŠTVO U ZLATARU</t>
  </si>
  <si>
    <t>03206084</t>
  </si>
  <si>
    <t>43530726662</t>
  </si>
  <si>
    <t>USTAVNI SUD RH</t>
  </si>
  <si>
    <t>00515655</t>
  </si>
  <si>
    <t>08026537914</t>
  </si>
  <si>
    <t>PUČKI PRAVOBRANITELJ</t>
  </si>
  <si>
    <t>065 - MINISTARSTVO MORA, PROMETA I INFRASTRUKTURE</t>
  </si>
  <si>
    <t>03878724</t>
  </si>
  <si>
    <t>51867618130</t>
  </si>
  <si>
    <t>HRVATSKI HIDROGRAFSKI INSTITUT</t>
  </si>
  <si>
    <t>077 - MINISTARSTVO GOSPODARSTVA</t>
  </si>
  <si>
    <t>03799166</t>
  </si>
  <si>
    <t>99875008081</t>
  </si>
  <si>
    <t>DRŽAVNI ZAVOD ZA  MJERITELJSTVO</t>
  </si>
  <si>
    <t>03220338</t>
  </si>
  <si>
    <t>49337502853</t>
  </si>
  <si>
    <t>DRŽAVNI ZAVOD ZA STATISTIKU</t>
  </si>
  <si>
    <t>076 - MINISTARSTVO PROSTORNOGA UREĐENJA, GRADITELJSTVA I DRŽAVNE IMOVINE</t>
  </si>
  <si>
    <t>00936693</t>
  </si>
  <si>
    <t>84891127540</t>
  </si>
  <si>
    <t>DRŽAVNA GEODETSKA UPRAVA</t>
  </si>
  <si>
    <t>00687979</t>
  </si>
  <si>
    <t>55448281176</t>
  </si>
  <si>
    <t>DRŽAVNI URED ZA REVIZIJU</t>
  </si>
  <si>
    <t>00738751</t>
  </si>
  <si>
    <t>57897955082</t>
  </si>
  <si>
    <t>HRVATSKI MUZEJ NAIVNE UMJETNOSTI</t>
  </si>
  <si>
    <t>01235664</t>
  </si>
  <si>
    <t>26975482530</t>
  </si>
  <si>
    <t>SVEUČILIŠTE U ZAGREBU - FAKULTET FILOZOFIJE I RELIGIJSKIH ZNANOSTI</t>
  </si>
  <si>
    <t>03899772</t>
  </si>
  <si>
    <t>89755384389</t>
  </si>
  <si>
    <t>DRŽAVNI ZAVOD ZA INTELEKTUALNO VLASNIŠTVO</t>
  </si>
  <si>
    <t>086 - MINISTARSTVO RADA, MIROVINSKOGA SUSTAVA, OBITELJI I SOCIJALNE POLITIKE</t>
  </si>
  <si>
    <t>03304167</t>
  </si>
  <si>
    <t>53238046672</t>
  </si>
  <si>
    <t>CENTAR ZA PRUŽANJE USLUGA U ZAJEDNICI MASLINA</t>
  </si>
  <si>
    <t>03123464</t>
  </si>
  <si>
    <t>85866981630</t>
  </si>
  <si>
    <t>CENTAR ZA PRUŽANJE USLUGA U ZAJEDNICI VLADIMIR NAZOR</t>
  </si>
  <si>
    <t>03009971</t>
  </si>
  <si>
    <t>75430947376</t>
  </si>
  <si>
    <t>CENTAR ZA PRUŽANJE USLUGA U ZAJEDNICI SVITANJE</t>
  </si>
  <si>
    <t>03084981</t>
  </si>
  <si>
    <t>57285376027</t>
  </si>
  <si>
    <t>CENTAR ZA PRUŽANJE USLUGA U ZAJEDNICI LIPIK</t>
  </si>
  <si>
    <t>03090353</t>
  </si>
  <si>
    <t>74578677561</t>
  </si>
  <si>
    <t>Centar za pružanje usluga u zajednici Ivana Brlić Mažuranić</t>
  </si>
  <si>
    <t>03014410</t>
  </si>
  <si>
    <t>13771936999</t>
  </si>
  <si>
    <t>CENTAR ZA PRUŽANJE USLUGA U ZAJEDNICI KLASJE OSIJEK</t>
  </si>
  <si>
    <t>03203824</t>
  </si>
  <si>
    <t>27209159252</t>
  </si>
  <si>
    <t>CENTAR ZA PRUŽANJE USLUGA U ZAJEDNICI RUŽA PETROVIĆ</t>
  </si>
  <si>
    <t>03148637</t>
  </si>
  <si>
    <t>75733262824</t>
  </si>
  <si>
    <t>CENTAR ZA PRUŽANJE USLUGA U ZAJEDNICI IZVOR, SELCE</t>
  </si>
  <si>
    <t>03313964</t>
  </si>
  <si>
    <t>43355278379</t>
  </si>
  <si>
    <t>CENTAR ZA PRUŽANJE USLUGA U ZAJEDNICI VRBINA SISAK</t>
  </si>
  <si>
    <t>03071332</t>
  </si>
  <si>
    <t>81369633612</t>
  </si>
  <si>
    <t>CENTAR ZA PRUŽANJE USLUGA U ZAJEDNICI KUĆA SRETNIH CIGLICA</t>
  </si>
  <si>
    <t>03118606</t>
  </si>
  <si>
    <t>97141575055</t>
  </si>
  <si>
    <t>Centar za pružanje usluga u zajednici Maestral</t>
  </si>
  <si>
    <t>03367819</t>
  </si>
  <si>
    <t>57830965536</t>
  </si>
  <si>
    <t>CENTAR ZA PRUŽANJE USLUGA U ZAJEDNICI SV. ANA VINKOVCI</t>
  </si>
  <si>
    <t>03289745</t>
  </si>
  <si>
    <t>04517778727</t>
  </si>
  <si>
    <t>CENTAR ZA PRUŽANJE USLUGA U ZAJEDNICI ZAGREB</t>
  </si>
  <si>
    <t>03016692</t>
  </si>
  <si>
    <t>71367732581</t>
  </si>
  <si>
    <t>CENTAR ZA PRUŽANJE USLUGA U ZAJEDNICI ZAGORJE</t>
  </si>
  <si>
    <t>03126013</t>
  </si>
  <si>
    <t>03530904023</t>
  </si>
  <si>
    <t>CENTAR ZA PRUŽANJE USLUGA U ZAJEDNICI IVANEC</t>
  </si>
  <si>
    <t>03130576</t>
  </si>
  <si>
    <t>18126711159</t>
  </si>
  <si>
    <t>CENTAR ZA PRUŽANJE USLUGA U ZAJEDNICI BANIJA- KARLOVAC</t>
  </si>
  <si>
    <t>03040216</t>
  </si>
  <si>
    <t>31173278276</t>
  </si>
  <si>
    <t>ODGOJNI DOM MALI LOŠINJ</t>
  </si>
  <si>
    <t>03014428</t>
  </si>
  <si>
    <t>61997429886</t>
  </si>
  <si>
    <t>CENTAR ZA PRUŽANJE USLUGA U ZAJEDNICI OSIJEK</t>
  </si>
  <si>
    <t>03203832</t>
  </si>
  <si>
    <t>61688478244</t>
  </si>
  <si>
    <t>CENTAR ZA PRUŽANJE USLUGA U ZAJEDNICI PULA-POLA</t>
  </si>
  <si>
    <t>03321282</t>
  </si>
  <si>
    <t>94000861535</t>
  </si>
  <si>
    <t>CENTAR ZA PRUŽANJE USLUGA U ZAJEDNICI RIJEKA</t>
  </si>
  <si>
    <t>03133745</t>
  </si>
  <si>
    <t>55330565464</t>
  </si>
  <si>
    <t>CENTAR ZA PRUŽANJE USLUGA U ZAJEDNICI SPLIT</t>
  </si>
  <si>
    <t>03153037</t>
  </si>
  <si>
    <t>67719867859</t>
  </si>
  <si>
    <t>CENTAR ZA PRUŽANJE USLUGA U ZAJEDNICI ZADAR</t>
  </si>
  <si>
    <t>03207536</t>
  </si>
  <si>
    <t>88189190821</t>
  </si>
  <si>
    <t>CENTAR ZA PRUŽANJE USLUGA U ZAJEDNICI ZAGREB-DUGAVE</t>
  </si>
  <si>
    <t>03099598</t>
  </si>
  <si>
    <t>26028963136</t>
  </si>
  <si>
    <t>CENTAR RUDOLF STEINER DARUVAR</t>
  </si>
  <si>
    <t>03334392</t>
  </si>
  <si>
    <t>84459154077</t>
  </si>
  <si>
    <t>Centar za rehabilitaciju Sveti Filip i Jakov</t>
  </si>
  <si>
    <t>03187381</t>
  </si>
  <si>
    <t>87620790803</t>
  </si>
  <si>
    <t>CENTAR ZA PRUŽANJE USLUGA U ZAJEDNICI OZALJ</t>
  </si>
  <si>
    <t>03321266</t>
  </si>
  <si>
    <t>90729071839</t>
  </si>
  <si>
    <t>CENTAR ZA REHABILITACIJU SLAVA RAŠKAJ RIJEKA</t>
  </si>
  <si>
    <t>03417778</t>
  </si>
  <si>
    <t>53418402939</t>
  </si>
  <si>
    <t>CENTAR ZA REHABILITACIJU RIJEKA</t>
  </si>
  <si>
    <t>03120104</t>
  </si>
  <si>
    <t>22392556339</t>
  </si>
  <si>
    <t>CENTAR ZA ODGOJ I OBRAZOVANJE SLAVA RAŠKAJ SPLIT</t>
  </si>
  <si>
    <t>03133737</t>
  </si>
  <si>
    <t>00475993244</t>
  </si>
  <si>
    <t>CENTAR ZA ODGOJ I OBRAZOVANJE JURAJ BONAČI</t>
  </si>
  <si>
    <t>03348431</t>
  </si>
  <si>
    <t>82103973646</t>
  </si>
  <si>
    <t>CENTAR ZA  REHABILITACIJU STANČIĆ</t>
  </si>
  <si>
    <t>03019683</t>
  </si>
  <si>
    <t>34291257605</t>
  </si>
  <si>
    <t>CENTAR ZA ODGOJ I OBRAZOVANJE ŠUBIĆEVAC</t>
  </si>
  <si>
    <t>03549496</t>
  </si>
  <si>
    <t>97096220014</t>
  </si>
  <si>
    <t>CENTAR ZA REHABILITACIJU PULA</t>
  </si>
  <si>
    <t>03102947</t>
  </si>
  <si>
    <t>33776947373</t>
  </si>
  <si>
    <t>CENTAR ZA ODGOJ I OBRAZOVANJE LUG</t>
  </si>
  <si>
    <t>03256251</t>
  </si>
  <si>
    <t>32686631843</t>
  </si>
  <si>
    <t>CENTAR ZA REHABILITACIJU ZAGREB</t>
  </si>
  <si>
    <t>03217191</t>
  </si>
  <si>
    <t>31982620821</t>
  </si>
  <si>
    <t>CENTAR ZA ODGOJ I OBRAZOVANJE DUBRAVA</t>
  </si>
  <si>
    <t>03205835</t>
  </si>
  <si>
    <t>16745501648</t>
  </si>
  <si>
    <t>CENTAR ZA ODGOJ I OBRAZOVANJE SLAVA RAŠKAJ ZAGREB</t>
  </si>
  <si>
    <t>03205819</t>
  </si>
  <si>
    <t>16898882733</t>
  </si>
  <si>
    <t>CENTAR ZA ODGOJ I OBRAZOVANJE VINKO BEK</t>
  </si>
  <si>
    <t>03216284</t>
  </si>
  <si>
    <t>28129388615</t>
  </si>
  <si>
    <t>CENTAR ZA ODGOJ I OBRAZOVANJE VELIKA GORICA</t>
  </si>
  <si>
    <t>03205827</t>
  </si>
  <si>
    <t>34634200382</t>
  </si>
  <si>
    <t>CENTAR ZA ODGOJ I OBRAZOVANJE TUŠKANAC</t>
  </si>
  <si>
    <t>03126862</t>
  </si>
  <si>
    <t>03599152506</t>
  </si>
  <si>
    <t>CENTAR ZA ODGOJ I OBRAZOVANJE ZAJEZDA</t>
  </si>
  <si>
    <t>03316998</t>
  </si>
  <si>
    <t>62693385109</t>
  </si>
  <si>
    <t>DOM ZA  ODRASLE OSOBE BJELOVAR</t>
  </si>
  <si>
    <t>03081192</t>
  </si>
  <si>
    <t>99467043079</t>
  </si>
  <si>
    <t>DOM ZA ODRASLE OSOBE BLATO</t>
  </si>
  <si>
    <t>03006441</t>
  </si>
  <si>
    <t>40551161324</t>
  </si>
  <si>
    <t>DOM ZA  ODRASLE OSOBE JALŽABET</t>
  </si>
  <si>
    <t>03126889</t>
  </si>
  <si>
    <t>45761692556</t>
  </si>
  <si>
    <t>DOM ZA ODRASLE OSOBE LOBOR-GRAD</t>
  </si>
  <si>
    <t>03346366</t>
  </si>
  <si>
    <t>66458920794</t>
  </si>
  <si>
    <t>DOM ZA ODRASLE OSOBE LJESKOVICA</t>
  </si>
  <si>
    <t>03089304</t>
  </si>
  <si>
    <t>06458028548</t>
  </si>
  <si>
    <t>DOM ZA PSIHIČKI BOLESNE ODRASLE OSOBE MOTOVUN</t>
  </si>
  <si>
    <t>03075184</t>
  </si>
  <si>
    <t>52406673119</t>
  </si>
  <si>
    <t>DOM ZA ODRASLE OSOBE NEDEŠĆINA</t>
  </si>
  <si>
    <t>03301451</t>
  </si>
  <si>
    <t>12399538329</t>
  </si>
  <si>
    <t>DOM ZA ODRASLE OSOBE NUŠTAR</t>
  </si>
  <si>
    <t>03110150</t>
  </si>
  <si>
    <t>67610036162</t>
  </si>
  <si>
    <t>DOM ZA ODRASLE OSOBE OREHOVICA</t>
  </si>
  <si>
    <t>03014452</t>
  </si>
  <si>
    <t>81122081473</t>
  </si>
  <si>
    <t>CENTAR ZA PRUŽANJE USLUGA U ZAJEDNICI OSIJEK - JA KAO I TI</t>
  </si>
  <si>
    <t>03105407</t>
  </si>
  <si>
    <t>75988025471</t>
  </si>
  <si>
    <t>DOM ZA ODRASLE OSOBE BOROVA</t>
  </si>
  <si>
    <t>03039200</t>
  </si>
  <si>
    <t>50259535567</t>
  </si>
  <si>
    <t>DOM ZA ODRASLE OSOBE TROGIR</t>
  </si>
  <si>
    <t>03132226</t>
  </si>
  <si>
    <t>65698739290</t>
  </si>
  <si>
    <t>DOM ZA ODRASLE OSOBE SVETI FRANE ZADAR</t>
  </si>
  <si>
    <t>01354256</t>
  </si>
  <si>
    <t>70271854148</t>
  </si>
  <si>
    <t>DOM ZA  ODRASLE OSOBE ZAGREB</t>
  </si>
  <si>
    <t>03205991</t>
  </si>
  <si>
    <t>18683136487</t>
  </si>
  <si>
    <t>MINISTARSTVO FINANCIJA</t>
  </si>
  <si>
    <t>025 - MINISTARSTVO FINANCIJA</t>
  </si>
  <si>
    <t>CARINSKA UPRAVA, SREDIŠNJI URED</t>
  </si>
  <si>
    <t>POREZNA UPRAVA</t>
  </si>
  <si>
    <t>03123537</t>
  </si>
  <si>
    <t>69488952897</t>
  </si>
  <si>
    <t>OPĆINSKO DRŽAVNO ODVJETNIŠTVO U KARLOVCU</t>
  </si>
  <si>
    <t>03206041</t>
  </si>
  <si>
    <t>95308842799</t>
  </si>
  <si>
    <t>OPĆINSKI PREKRŠAJNI SUD U ZAGREBU</t>
  </si>
  <si>
    <t>03133800</t>
  </si>
  <si>
    <t>38198969688</t>
  </si>
  <si>
    <t>OPĆINSKI PREKRŠAJNI SUD U SPLITU</t>
  </si>
  <si>
    <t>03232719</t>
  </si>
  <si>
    <t>13613360068</t>
  </si>
  <si>
    <t>VISOKI UPRAVNI SUD REPUBLIKE HRVATSKE</t>
  </si>
  <si>
    <t>03308685</t>
  </si>
  <si>
    <t>86821435474</t>
  </si>
  <si>
    <t>ŽUPANIJSKO DRŽAVNO ODVJETNIŠTVO U BJELOVARU</t>
  </si>
  <si>
    <t>01149695</t>
  </si>
  <si>
    <t>19601823684</t>
  </si>
  <si>
    <t>KAZNIONICA U GLINI</t>
  </si>
  <si>
    <t>03206092</t>
  </si>
  <si>
    <t>37388188772</t>
  </si>
  <si>
    <t>TRGOVAČKI SUD U ZAGREBU</t>
  </si>
  <si>
    <t>03308677</t>
  </si>
  <si>
    <t>26346076385</t>
  </si>
  <si>
    <t>ŽUPANIJSKI SUD U BJELOVARU</t>
  </si>
  <si>
    <t>01228226</t>
  </si>
  <si>
    <t>88717538459</t>
  </si>
  <si>
    <t>ŽUPANIJSKI SUD U SLAVONSKOM BRODU</t>
  </si>
  <si>
    <t>03019799</t>
  </si>
  <si>
    <t>88341107822</t>
  </si>
  <si>
    <t>ŽUPANIJSKI SUD U ŠIBENIKU</t>
  </si>
  <si>
    <t>01210696</t>
  </si>
  <si>
    <t>92599990351</t>
  </si>
  <si>
    <t>ŽUPANIJSKI SUD U VUKOVARU</t>
  </si>
  <si>
    <t>01253433</t>
  </si>
  <si>
    <t>54882480048</t>
  </si>
  <si>
    <t>AGENCIJA ZA ZAŠTITU TRŽIŠNOG NATJECANJA</t>
  </si>
  <si>
    <t>03123499</t>
  </si>
  <si>
    <t>05541256968</t>
  </si>
  <si>
    <t>OPĆINSKI SUD U KARLOVCU</t>
  </si>
  <si>
    <t>03118665</t>
  </si>
  <si>
    <t>61980608934</t>
  </si>
  <si>
    <t>OPĆINSKI SUD U SPLITU</t>
  </si>
  <si>
    <t>01286030</t>
  </si>
  <si>
    <t>62820859976</t>
  </si>
  <si>
    <t>VELEUČILIŠTE U KARLOVCU</t>
  </si>
  <si>
    <t>01259571</t>
  </si>
  <si>
    <t>12268324202</t>
  </si>
  <si>
    <t>INSTITUT ZA HRVATSKI JEZIK I JEZIKOSLOVLJE</t>
  </si>
  <si>
    <t>01259563</t>
  </si>
  <si>
    <t>15291942541</t>
  </si>
  <si>
    <t>STAROSLAVENSKI INSTITUT</t>
  </si>
  <si>
    <t>078 - MINISTARSTVO ZAŠTITE OKOLIŠA I ZELENE TRANZICIJE</t>
  </si>
  <si>
    <t>03206017</t>
  </si>
  <si>
    <t>74660437164</t>
  </si>
  <si>
    <t>DRŽAVNI HIDROMETEOROLOŠKI ZAVOD</t>
  </si>
  <si>
    <t>01140370</t>
  </si>
  <si>
    <t>60945415147</t>
  </si>
  <si>
    <t>CENTAR ZA REHABILITACIJU SAMARITANAC SPLIT</t>
  </si>
  <si>
    <t>01151703</t>
  </si>
  <si>
    <t>62252145399</t>
  </si>
  <si>
    <t>CENTAR ZA REHABILITACIJU JOSIPOVAC</t>
  </si>
  <si>
    <t>01284797</t>
  </si>
  <si>
    <t>51139896464</t>
  </si>
  <si>
    <t>CENTAR ZA REHABILITACIJU FRA ANTE SEKELEZ</t>
  </si>
  <si>
    <t>01284789</t>
  </si>
  <si>
    <t>20663023892</t>
  </si>
  <si>
    <t>CENTAR ZA REHABILITACIJU MIR</t>
  </si>
  <si>
    <t>03205207</t>
  </si>
  <si>
    <t>61989185242</t>
  </si>
  <si>
    <t>HRVATSKA AKADEMIJA ZNANOSTI I UMJETNOSTI</t>
  </si>
  <si>
    <t>03205363</t>
  </si>
  <si>
    <t>84838770814</t>
  </si>
  <si>
    <t>NACIONALNA I SVEUČILIŠNA KNJIŽNICA U ZAGREBU</t>
  </si>
  <si>
    <t>01147820</t>
  </si>
  <si>
    <t>58101996540</t>
  </si>
  <si>
    <t>HRVATSKA AKADEMSKA ISTRAŽIVAČKA MREŽA - CARNET</t>
  </si>
  <si>
    <t>03211622</t>
  </si>
  <si>
    <t>49894241709</t>
  </si>
  <si>
    <t>LEKSIKOGRAFSKI ZAVOD MIROSLAV KRLEŽA</t>
  </si>
  <si>
    <t>01312278</t>
  </si>
  <si>
    <t>81618487055</t>
  </si>
  <si>
    <t>ŽUPANIJSKO DRŽAVNO ODVJETNIŠTVO U VUKOVARU</t>
  </si>
  <si>
    <t>01294164</t>
  </si>
  <si>
    <t>69331375926</t>
  </si>
  <si>
    <t>AGENCIJA ZA PRAVNI PROMET I POSREDOVANJE NEKRETNINAMA</t>
  </si>
  <si>
    <t>03957772</t>
  </si>
  <si>
    <t>63763133364</t>
  </si>
  <si>
    <t>JAVNA USTANOVA NACIONALNI PARK  KORNATI</t>
  </si>
  <si>
    <t>01334239</t>
  </si>
  <si>
    <t>98988824554</t>
  </si>
  <si>
    <t>J. U.  PARK PRIRODE KOPAČKI RIT</t>
  </si>
  <si>
    <t>03286436</t>
  </si>
  <si>
    <t>79193158584</t>
  </si>
  <si>
    <t>JAVNA USTANOVA NACIONALNI PARK BRIJUNI</t>
  </si>
  <si>
    <t>03324974</t>
  </si>
  <si>
    <t>41720834491</t>
  </si>
  <si>
    <t>Javna ustanova "Nacionalni park Mljet"</t>
  </si>
  <si>
    <t>03033619</t>
  </si>
  <si>
    <t>09269345925</t>
  </si>
  <si>
    <t>JAVNA USTANOVA NACIONALNI PARK RISNJAK</t>
  </si>
  <si>
    <t>03439780</t>
  </si>
  <si>
    <t>39112943608</t>
  </si>
  <si>
    <t>Park prirode TELAŠĆICA, javna ustanova</t>
  </si>
  <si>
    <t>03142027</t>
  </si>
  <si>
    <t>24913665146</t>
  </si>
  <si>
    <t>NACIONALNI PARK PAKLENICA</t>
  </si>
  <si>
    <t>03310850</t>
  </si>
  <si>
    <t>91109303119</t>
  </si>
  <si>
    <t>Javna ustanova Nacionalni park Plitvička jezera</t>
  </si>
  <si>
    <t>01300997</t>
  </si>
  <si>
    <t>13092477849</t>
  </si>
  <si>
    <t>JAVNA USTANOVA  PARK PRIRODE LONJSKO POLJE</t>
  </si>
  <si>
    <t>03418103</t>
  </si>
  <si>
    <t>67969498372</t>
  </si>
  <si>
    <t>J. U.  N. P.  KRKA</t>
  </si>
  <si>
    <t>01426672</t>
  </si>
  <si>
    <t>78027759648</t>
  </si>
  <si>
    <t>GALERIJA KLOVIĆEVI DVORI ZAGREB</t>
  </si>
  <si>
    <t>01404113</t>
  </si>
  <si>
    <t>51456675076</t>
  </si>
  <si>
    <t>URED ZA UDRUGE</t>
  </si>
  <si>
    <t>01354248</t>
  </si>
  <si>
    <t>47145266223</t>
  </si>
  <si>
    <t>DOM ZA ODRASLE OSOBE BIDRUŽICA</t>
  </si>
  <si>
    <t>01364464</t>
  </si>
  <si>
    <t>26462059731</t>
  </si>
  <si>
    <t>CENTAR ZA PRUŽANJE USLUGA U ZAJEDNICI ZEMUNIK</t>
  </si>
  <si>
    <t>01250795</t>
  </si>
  <si>
    <t>08647229584</t>
  </si>
  <si>
    <t>HRVATSKI RESTAURATORSKI ZAVOD</t>
  </si>
  <si>
    <t>01425684</t>
  </si>
  <si>
    <t>78141312758</t>
  </si>
  <si>
    <t>Javna ustanova Zbirka umjetnina Ante i Wiltrude Topić Mimara-Muzej Mimara</t>
  </si>
  <si>
    <t>01411942</t>
  </si>
  <si>
    <t>75480885018</t>
  </si>
  <si>
    <t>VELEUČILIŠTE U KRIŽEVCIMA</t>
  </si>
  <si>
    <t>01398270</t>
  </si>
  <si>
    <t>08814003451</t>
  </si>
  <si>
    <t>TEHNIČKO VELEUČILIŠTE U ZAGREBU</t>
  </si>
  <si>
    <t>01413236</t>
  </si>
  <si>
    <t>98004523293</t>
  </si>
  <si>
    <t>SVEUČILIŠTE U SPLITU, FILOZOFSKI FAKULTET</t>
  </si>
  <si>
    <t>01315366</t>
  </si>
  <si>
    <t>02879747067</t>
  </si>
  <si>
    <t>SVEUČILIŠTE U SPLITU - MEDICINSKI FAKULTET</t>
  </si>
  <si>
    <t>01406043</t>
  </si>
  <si>
    <t>24624257529</t>
  </si>
  <si>
    <t>SVEUČILIŠTE U SPLITU - POMORSKI FAKULTET</t>
  </si>
  <si>
    <t>01321358</t>
  </si>
  <si>
    <t>38960125358</t>
  </si>
  <si>
    <t xml:space="preserve">Sveučilište u Splitu, Umjetnička akademija </t>
  </si>
  <si>
    <t>01404881</t>
  </si>
  <si>
    <t>28082679513</t>
  </si>
  <si>
    <t>Sveučilište Josipa Jurja Strossmayera u Osijeku, Fakultet za odgojne i obrazovne znanosti</t>
  </si>
  <si>
    <t>01387332</t>
  </si>
  <si>
    <t>29573709870</t>
  </si>
  <si>
    <t>VELEUČILIŠTE U RIJECI</t>
  </si>
  <si>
    <t>03219518</t>
  </si>
  <si>
    <t>43733878539</t>
  </si>
  <si>
    <t>HRVATSKI GEOLOŠKI INSTITUT</t>
  </si>
  <si>
    <t>01580485</t>
  </si>
  <si>
    <t>76722145702</t>
  </si>
  <si>
    <t>SVEUČILIŠTE U RIJECI, POMORSKI FAKULTET</t>
  </si>
  <si>
    <t>03205177</t>
  </si>
  <si>
    <t>31120185175</t>
  </si>
  <si>
    <t>INSTITUT ZA RAZVOJ I MEĐUNARODNE ODNOSE</t>
  </si>
  <si>
    <t>02100673</t>
  </si>
  <si>
    <t>61727512157</t>
  </si>
  <si>
    <t>VELEUČILIŠTE U ŠIBENIKU</t>
  </si>
  <si>
    <t>01274597</t>
  </si>
  <si>
    <t>50952646228</t>
  </si>
  <si>
    <t>ZDRAVSTVENO VELEUČILIŠTE</t>
  </si>
  <si>
    <t>01388142</t>
  </si>
  <si>
    <t>16214165873</t>
  </si>
  <si>
    <t>SVEUČILIŠTE J.J. STROSSMAYERA U OSIJEKU - MEDICINSKI FAKULTET</t>
  </si>
  <si>
    <t>03368491</t>
  </si>
  <si>
    <t>70505505759</t>
  </si>
  <si>
    <t>SVEUČILIŠTE U RIJECI - FILOZOFSKI FAKULTET</t>
  </si>
  <si>
    <t>01408232</t>
  </si>
  <si>
    <t>63685777958</t>
  </si>
  <si>
    <t>J. U. PARK PRIRODE BIOKOVO</t>
  </si>
  <si>
    <t>03226344</t>
  </si>
  <si>
    <t>41683226810</t>
  </si>
  <si>
    <t>INSTITUT ZA JAVNE FINANCIJE</t>
  </si>
  <si>
    <t>01465643</t>
  </si>
  <si>
    <t>36149548625</t>
  </si>
  <si>
    <t>SVEUČILIŠTE U SPLITU , KATOLIČKI BOGOSLOVNI FAKULTET</t>
  </si>
  <si>
    <t>01476793</t>
  </si>
  <si>
    <t>39670464653</t>
  </si>
  <si>
    <t>TRGOVAČKI SUD U ZADRU</t>
  </si>
  <si>
    <t>01476351</t>
  </si>
  <si>
    <t>18580057518</t>
  </si>
  <si>
    <t>ŽUPANIJSKI SUD U VELIKOJ GORICI</t>
  </si>
  <si>
    <t>01490141</t>
  </si>
  <si>
    <t>12144806706</t>
  </si>
  <si>
    <t>ŽUPANIJSKO DRŽAVNO ODVJETNIŠTVO U SLAVONSKOM BRODU</t>
  </si>
  <si>
    <t>01463080</t>
  </si>
  <si>
    <t>59832224817</t>
  </si>
  <si>
    <t>JAVNA USTANOVA  PARK PRIRODE MEDVEDNICA</t>
  </si>
  <si>
    <t>02848317</t>
  </si>
  <si>
    <t>27939942401</t>
  </si>
  <si>
    <t>DOM ZA ODRASLE OSOBE TURNIĆ</t>
  </si>
  <si>
    <t>01475444</t>
  </si>
  <si>
    <t>34694889661</t>
  </si>
  <si>
    <t>DRŽAVNI ARHIV U GOSPIĆU</t>
  </si>
  <si>
    <t>01494449</t>
  </si>
  <si>
    <t>12091168733</t>
  </si>
  <si>
    <t>HRVATSKA KNJIŽNICA ZA SLIJEPE</t>
  </si>
  <si>
    <t>03201678</t>
  </si>
  <si>
    <t>37280079200</t>
  </si>
  <si>
    <t>J. U. SPOMEN PODRUČJE JASENOVAC</t>
  </si>
  <si>
    <t>096 - MINISTARSTVO ZDRAVSTVA</t>
  </si>
  <si>
    <t>04440153</t>
  </si>
  <si>
    <t>51786203438</t>
  </si>
  <si>
    <t>IMUNOLOŠKI ZAVOD</t>
  </si>
  <si>
    <t>01597965</t>
  </si>
  <si>
    <t>32807825145</t>
  </si>
  <si>
    <t>DRŽAVNO ODVJETNIŠTVO URED ZA SUZBIJANJE KORUPCIJE I ORGANIZIRANOG KRIMINALITETA</t>
  </si>
  <si>
    <t>01599585</t>
  </si>
  <si>
    <t>71297971198</t>
  </si>
  <si>
    <t xml:space="preserve">DOM ZA ODRASLE OSOBE VILA MARIA </t>
  </si>
  <si>
    <t>03283020</t>
  </si>
  <si>
    <t>34016189309</t>
  </si>
  <si>
    <t>SVEUČILIŠTE U ZAGREBU  SVEUČILIŠNI RAČUNSKI CENTAR</t>
  </si>
  <si>
    <t>01594478</t>
  </si>
  <si>
    <t>71103687780</t>
  </si>
  <si>
    <t>URED ZA PROTOKOL</t>
  </si>
  <si>
    <t>01604686</t>
  </si>
  <si>
    <t>34718613532</t>
  </si>
  <si>
    <t>DIREKCIJA ZA KORIŠTENJE SLUŽBENIH ZRAKOPLOVA</t>
  </si>
  <si>
    <t>01654098</t>
  </si>
  <si>
    <t>58889799307</t>
  </si>
  <si>
    <t>URED  VLADE RH ZA UNUTARNJU REVIZIJU</t>
  </si>
  <si>
    <t>01676504</t>
  </si>
  <si>
    <t>76193608922</t>
  </si>
  <si>
    <t>URED PREDSJEDNIKA VLADE RH</t>
  </si>
  <si>
    <t>01693646</t>
  </si>
  <si>
    <t>96292040276</t>
  </si>
  <si>
    <t>ŽUPANIJSKO DRŽAVNO ODVJETNIŠTVO U VELIKOJ GORICI</t>
  </si>
  <si>
    <t>01695525</t>
  </si>
  <si>
    <t>10839679016</t>
  </si>
  <si>
    <t>SVEUČILIŠTE U ZADRU</t>
  </si>
  <si>
    <t>01778129</t>
  </si>
  <si>
    <t>72193628411</t>
  </si>
  <si>
    <t>AGENCIJA ZA ODGOJ I OBRAZOVANJE</t>
  </si>
  <si>
    <t>01730118</t>
  </si>
  <si>
    <t>35036123402</t>
  </si>
  <si>
    <t>STRUČNA SLUŽBA SAVJETA ZA NACIONALNE MANJINE</t>
  </si>
  <si>
    <t>01748068</t>
  </si>
  <si>
    <t>71628985886</t>
  </si>
  <si>
    <t>PRAVOBRANITELJ ZA DJECU</t>
  </si>
  <si>
    <t>01815342</t>
  </si>
  <si>
    <t>66558259304</t>
  </si>
  <si>
    <t>URED ZA RAVNOPRAVNOST SPOLOVA</t>
  </si>
  <si>
    <t>01768832</t>
  </si>
  <si>
    <t>18164416576</t>
  </si>
  <si>
    <t>PRAVOBRANITELJ/ICA ZA RAVNOPRAVNOST SPOLOVA</t>
  </si>
  <si>
    <t>01740024</t>
  </si>
  <si>
    <t>22515399253</t>
  </si>
  <si>
    <t>CENTAR ZA IZOBRAZBU</t>
  </si>
  <si>
    <t>01777831</t>
  </si>
  <si>
    <t>95857869241</t>
  </si>
  <si>
    <t>DRŽAVNA KOMISIJA ZA KONTROLU POSTUPAKA JAVNE NABAVE</t>
  </si>
  <si>
    <t>01787578</t>
  </si>
  <si>
    <t>01338491514</t>
  </si>
  <si>
    <t>SVEUČILIŠTE U DUBROVNIKU</t>
  </si>
  <si>
    <t>01469819</t>
  </si>
  <si>
    <t>93161265507</t>
  </si>
  <si>
    <t>SREDIŠNJI REGISTAR OSIGURANIKA</t>
  </si>
  <si>
    <t>01837907</t>
  </si>
  <si>
    <t>28454963989</t>
  </si>
  <si>
    <t>AGENCIJA ZA ZAŠTITU OSOBNIH PODATAKA</t>
  </si>
  <si>
    <t>03205479</t>
  </si>
  <si>
    <t>10852199405</t>
  </si>
  <si>
    <t>HRVATSKO NARODNO KAZALIŠTE U ZAGREBU</t>
  </si>
  <si>
    <t>032 - SREDIŠNJI DRŽAVNI URED ZA HRVATE IZVAN REPUBLIKE HRVATSKE</t>
  </si>
  <si>
    <t>03277348</t>
  </si>
  <si>
    <t>28639480902</t>
  </si>
  <si>
    <t>HRVATSKA MATICA ISELJENIKA</t>
  </si>
  <si>
    <t>01508342</t>
  </si>
  <si>
    <t>64113345521</t>
  </si>
  <si>
    <t>Javna ustanova Park prirode Učka</t>
  </si>
  <si>
    <t>01439863</t>
  </si>
  <si>
    <t>65211368646</t>
  </si>
  <si>
    <t>Javna ustanova PARK PRIRODE VELEBIT</t>
  </si>
  <si>
    <t>03214770</t>
  </si>
  <si>
    <t>65119154523</t>
  </si>
  <si>
    <t>KLINIČKA BOLNICA SVETI DUH</t>
  </si>
  <si>
    <t>03270963</t>
  </si>
  <si>
    <t>75297532041</t>
  </si>
  <si>
    <t>HRVATSKI ZAVOD ZA JAVNO ZDRAVSTVO</t>
  </si>
  <si>
    <t>03281973</t>
  </si>
  <si>
    <t>61248075289</t>
  </si>
  <si>
    <t>HRVATSKI ZAVOD ZA TRANSFUZIJSKU MEDICINU</t>
  </si>
  <si>
    <t>03368041</t>
  </si>
  <si>
    <t>40237608715</t>
  </si>
  <si>
    <t>KLINIČKI BOLNIČKI CENTAR RIJEKA</t>
  </si>
  <si>
    <t>03279057</t>
  </si>
  <si>
    <t>25883882856</t>
  </si>
  <si>
    <t>KLINIČKA BOLNICA MERKUR</t>
  </si>
  <si>
    <t>03208036</t>
  </si>
  <si>
    <t>84924656517</t>
  </si>
  <si>
    <t>KLINIČKI BOLNIČKI CENTAR SESTRE MILOSRDNICE</t>
  </si>
  <si>
    <t>03018822</t>
  </si>
  <si>
    <t>89819375646</t>
  </si>
  <si>
    <t>KLINIČKI BOLNIČKI CENTAR OSIJEK</t>
  </si>
  <si>
    <t>00242870</t>
  </si>
  <si>
    <t>51401063283</t>
  </si>
  <si>
    <t>KLINIČKI BOLNIČKI CENTAR SPLIT</t>
  </si>
  <si>
    <t>03090302</t>
  </si>
  <si>
    <t>09777091543</t>
  </si>
  <si>
    <t>KLINIKA ZA ORTOPEDIJU LOVRAN</t>
  </si>
  <si>
    <t>03270793</t>
  </si>
  <si>
    <t>47767714195</t>
  </si>
  <si>
    <t>KLINIKA ZA INFEKTIVNE BOLESTI DR. FRAN MIHALJEVIĆ</t>
  </si>
  <si>
    <t>01486993</t>
  </si>
  <si>
    <t>24661445515</t>
  </si>
  <si>
    <t>JAVNA USTANOVA  NACIONALNI PARK  SJEVERNI VELEBIT</t>
  </si>
  <si>
    <t>01503847</t>
  </si>
  <si>
    <t>09100391705</t>
  </si>
  <si>
    <t>JAVNA USTANOVA PARK PRIRODE PAPUK</t>
  </si>
  <si>
    <t>01504495</t>
  </si>
  <si>
    <t>62106126299</t>
  </si>
  <si>
    <t xml:space="preserve"> Javna ustanova Park prirode Vransko jezero</t>
  </si>
  <si>
    <t>01481517</t>
  </si>
  <si>
    <t>11528798664</t>
  </si>
  <si>
    <t>Javna ustanova  "Park prirode Žumberak - Samoborsko gorje"</t>
  </si>
  <si>
    <t>01831976</t>
  </si>
  <si>
    <t>61844359091</t>
  </si>
  <si>
    <t>CENTAR ZA PRUŽANJE USLUGA U ZAJEDNICI METKOVIĆ</t>
  </si>
  <si>
    <t>01738925</t>
  </si>
  <si>
    <t>54117433109</t>
  </si>
  <si>
    <t>CENTAR ZA REHABILITACIJU MALA TEREZIJA</t>
  </si>
  <si>
    <t>03799913</t>
  </si>
  <si>
    <t>32206148371</t>
  </si>
  <si>
    <t>KLINIČKA BOLNICA DUBRAVA</t>
  </si>
  <si>
    <t>00734985</t>
  </si>
  <si>
    <t>75672221336</t>
  </si>
  <si>
    <t>OPĆA BOLNICA GOSPIĆ</t>
  </si>
  <si>
    <t>00814415</t>
  </si>
  <si>
    <t>88206161418</t>
  </si>
  <si>
    <t>OPĆA BOLNICA I BOLNICA BRANITELJA DOMOVINSKG RATA OGULIN</t>
  </si>
  <si>
    <t>00728730</t>
  </si>
  <si>
    <t>95156346215</t>
  </si>
  <si>
    <t>OPĆA BOLNICA KARLOVAC</t>
  </si>
  <si>
    <t>00659916</t>
  </si>
  <si>
    <t>44899993850</t>
  </si>
  <si>
    <t>OPĆA BOLNICA DR. TOMISLAV BARDEK KOPRIVNICA</t>
  </si>
  <si>
    <t>00687561</t>
  </si>
  <si>
    <t>01066571771</t>
  </si>
  <si>
    <t>OPĆA BOLNICA DR. IVO PEDIŠIĆ SISAK</t>
  </si>
  <si>
    <t>00976741</t>
  </si>
  <si>
    <t>75970517069</t>
  </si>
  <si>
    <t>OPĆA BOLNICA DUBROVNIK</t>
  </si>
  <si>
    <t>03376982</t>
  </si>
  <si>
    <t>59638828302</t>
  </si>
  <si>
    <t>OPĆA BOLNICA VARAŽDIN</t>
  </si>
  <si>
    <t>00623849</t>
  </si>
  <si>
    <t>91554844265</t>
  </si>
  <si>
    <t>OPĆA BOLNICA DR. JOSIP BENČEVIĆ, SLAVONSKI BROD</t>
  </si>
  <si>
    <t>04762037</t>
  </si>
  <si>
    <t>71630358814</t>
  </si>
  <si>
    <t>OPĆA BOLNICA NOVA GRADIŠKA</t>
  </si>
  <si>
    <t>00695238</t>
  </si>
  <si>
    <t>83506206752</t>
  </si>
  <si>
    <t>ŽUPANIJSKA BOLNICA ČAKOVEC</t>
  </si>
  <si>
    <t>00541109</t>
  </si>
  <si>
    <t>40589450667</t>
  </si>
  <si>
    <t>OPĆA ŽUPANIJSKA BOLNICA POŽEGA</t>
  </si>
  <si>
    <t>04833163</t>
  </si>
  <si>
    <t>18103492590</t>
  </si>
  <si>
    <t>OPĆA ŽUPANIJSKA BOLNICA PAKRAC I BOLNICA HRVATSKIH VETERANA</t>
  </si>
  <si>
    <t>00648191</t>
  </si>
  <si>
    <t>82844035780</t>
  </si>
  <si>
    <t>OPĆA BOLNICA VIROVITICA</t>
  </si>
  <si>
    <t>03021866</t>
  </si>
  <si>
    <t>57200304958</t>
  </si>
  <si>
    <t>CENTAR ZA PROFESIONALNU REHABILITACIJU OSIJEK</t>
  </si>
  <si>
    <t>00627291</t>
  </si>
  <si>
    <t>93759115921</t>
  </si>
  <si>
    <t>OPĆA ŽUPANIJSKA BOLNICA NAŠICE</t>
  </si>
  <si>
    <t>00647039</t>
  </si>
  <si>
    <t>34506547848</t>
  </si>
  <si>
    <t>Opća bolnica "Dr Anđelko Višić" Bjelovar</t>
  </si>
  <si>
    <t>00712990</t>
  </si>
  <si>
    <t>11854878552</t>
  </si>
  <si>
    <t>OPĆA BOLNICA ZADAR</t>
  </si>
  <si>
    <t>00724955</t>
  </si>
  <si>
    <t>10731502631</t>
  </si>
  <si>
    <t>OPĆA ŽUPANIJSKA BOLNICA VINKOVCI</t>
  </si>
  <si>
    <t>00714178</t>
  </si>
  <si>
    <t>16089706543</t>
  </si>
  <si>
    <t xml:space="preserve">Opća bolnica Pula - Ospedale Generale di Pola </t>
  </si>
  <si>
    <t>00859621</t>
  </si>
  <si>
    <t>34938158599</t>
  </si>
  <si>
    <t>OPĆA BOLNICA ZABOK I BOLNICA HRVATSKIH VETERANA</t>
  </si>
  <si>
    <t>00759031</t>
  </si>
  <si>
    <t>03861060066</t>
  </si>
  <si>
    <t>OPĆA BOLNICA ŠIBENSKO-KNINSKE ŽUPANIJE</t>
  </si>
  <si>
    <t>00772208</t>
  </si>
  <si>
    <t>54896856295</t>
  </si>
  <si>
    <t>Nacionalna memorijalna bolnica "Dr. Juraj Njavro" Vukovar</t>
  </si>
  <si>
    <t>03270777</t>
  </si>
  <si>
    <t>46377257342</t>
  </si>
  <si>
    <t>KLINIČKI BOLNIČKI CENTAR ZAGREB</t>
  </si>
  <si>
    <t>01963813</t>
  </si>
  <si>
    <t>13664089430</t>
  </si>
  <si>
    <t>VELEUČILIŠTE MARKO MARULIĆ</t>
  </si>
  <si>
    <t>01970828</t>
  </si>
  <si>
    <t>21720825730</t>
  </si>
  <si>
    <t>VELEUČILIŠTE LAVOSLAV RUŽIČKA U VUKOVARU</t>
  </si>
  <si>
    <t>01954253</t>
  </si>
  <si>
    <t>55704161999</t>
  </si>
  <si>
    <t>SVEUČILIŠTE U RIJECI, AKADEMIJA PRIMIJENJENIH UMJETNOSTI</t>
  </si>
  <si>
    <t>01986490</t>
  </si>
  <si>
    <t>05384220316</t>
  </si>
  <si>
    <t>SVEUČILIŠTE JOSIPA JURJA STROSSMAYERA U OSIJEKU, KATOLIČKI BOGOSLOVNI FAKULTET U ĐAKOVU</t>
  </si>
  <si>
    <t>01922548</t>
  </si>
  <si>
    <t>83358955356</t>
  </si>
  <si>
    <t>AGENCIJA ZA ZNANOST I VISOKO OBRAZOVANJE</t>
  </si>
  <si>
    <t>01957406</t>
  </si>
  <si>
    <t>76844168802</t>
  </si>
  <si>
    <t>HRVATSKI ZAVOD ZA NORME</t>
  </si>
  <si>
    <t>01956868</t>
  </si>
  <si>
    <t>98834727195</t>
  </si>
  <si>
    <t>HRVATSKA AKREDITACIJSKA AGENCIJA</t>
  </si>
  <si>
    <t>03274314</t>
  </si>
  <si>
    <t>10561585601</t>
  </si>
  <si>
    <t>DOM ZDRAVLJA MINISTARSTVA UNUTARNJIH POSLOVA REPUBLIKE HRVATSKE</t>
  </si>
  <si>
    <t>01909592</t>
  </si>
  <si>
    <t>57527861125</t>
  </si>
  <si>
    <t>HRVATSKI MEMORIJALNO-DOKUMENTACIJSKI CENTAR DOMOVINSKOGA RATA</t>
  </si>
  <si>
    <t>02071061</t>
  </si>
  <si>
    <t>85570198172</t>
  </si>
  <si>
    <t>ARHEOLOŠKI MUZEJ NARONA</t>
  </si>
  <si>
    <t>01783815</t>
  </si>
  <si>
    <t>61689362030</t>
  </si>
  <si>
    <t>HRVATSKI ŠPORTSKI MUZEJ</t>
  </si>
  <si>
    <t>01943430</t>
  </si>
  <si>
    <t>94833993984</t>
  </si>
  <si>
    <t>NACIONALNI CENTAR ZA VANJSKO VREDNOVANJE OBRAZOVANJA</t>
  </si>
  <si>
    <t>02116073</t>
  </si>
  <si>
    <t>96996385705</t>
  </si>
  <si>
    <t>SVEUČILIŠTE U RIJECI, UČITELJSKI FAKULTET</t>
  </si>
  <si>
    <t>02103133</t>
  </si>
  <si>
    <t>42552392522</t>
  </si>
  <si>
    <t>VELEUČILIŠTE NIKOLA TESLA U GOSPIĆU</t>
  </si>
  <si>
    <t>02097958</t>
  </si>
  <si>
    <t>27735395987</t>
  </si>
  <si>
    <t>AGENCIJA ZA OBALNI LINIJSKI POMORSKI PROMET</t>
  </si>
  <si>
    <t>02161753</t>
  </si>
  <si>
    <t>61738073226</t>
  </si>
  <si>
    <t>SVEUČILIŠTE JURJA DOBRILE U PULI</t>
  </si>
  <si>
    <t>02106698</t>
  </si>
  <si>
    <t>74294482659</t>
  </si>
  <si>
    <t>MUZEJ ANTIČKOG STAKLA U ZADRU</t>
  </si>
  <si>
    <t>02197278</t>
  </si>
  <si>
    <t>79269920246</t>
  </si>
  <si>
    <t>DRŽAVNO IZBORNO POVJERENSTVO REPUBLIKE HRVATSKE</t>
  </si>
  <si>
    <t>02175843</t>
  </si>
  <si>
    <t>15186719674</t>
  </si>
  <si>
    <t>Javna ustanova  "Park prirode Lastovsko otočje"</t>
  </si>
  <si>
    <t>02279215</t>
  </si>
  <si>
    <t>01252163117</t>
  </si>
  <si>
    <t>OPĆINSKI GRAĐANSKI SUD U ZAGREBU</t>
  </si>
  <si>
    <t>02279223</t>
  </si>
  <si>
    <t>64719361972</t>
  </si>
  <si>
    <t>OPĆINSKI KAZNENI SUD U ZAGREBU</t>
  </si>
  <si>
    <t>02282208</t>
  </si>
  <si>
    <t>46576407858</t>
  </si>
  <si>
    <t>VELEUČILIŠTE U VIROVITICI</t>
  </si>
  <si>
    <t>02323427</t>
  </si>
  <si>
    <t>87892589782</t>
  </si>
  <si>
    <t>MINISTARSTVO TURIZMA I SPORTA</t>
  </si>
  <si>
    <t>061 - MINISTARSTVO REGIONALNOGA RAZVOJA I FONDOVA EUROPSKE UNIJE</t>
  </si>
  <si>
    <t>02288028</t>
  </si>
  <si>
    <t>11548277852</t>
  </si>
  <si>
    <t>SREDIŠNJA AGENCIJA ZA FINANCIRANJE I UGOVARANJE PROGRAMA I PROJEKATA EUROPSKE UNIJE</t>
  </si>
  <si>
    <t>02263696</t>
  </si>
  <si>
    <t>03115808250</t>
  </si>
  <si>
    <t>DOM ZA STARIJE   OSOBE "MAJKA MARIJA PETKOVIĆ"</t>
  </si>
  <si>
    <t>02298007</t>
  </si>
  <si>
    <t>25385906011</t>
  </si>
  <si>
    <t>AGENCIJA ZA MOBILNOST I PROGRAME EUROPSKE UNIJE</t>
  </si>
  <si>
    <t>02397161</t>
  </si>
  <si>
    <t>39572892750</t>
  </si>
  <si>
    <t>PRAVOBRANITELJ ZA OSOBE S INVALIDITETOM</t>
  </si>
  <si>
    <t>02334712</t>
  </si>
  <si>
    <t>05275803945</t>
  </si>
  <si>
    <t>DRžAVNI ARHIV U VUKOVARU</t>
  </si>
  <si>
    <t>02326086</t>
  </si>
  <si>
    <t>13768042762</t>
  </si>
  <si>
    <t>DRŽAVNI ARHIV ZA MEĐIMURJE</t>
  </si>
  <si>
    <t>02400774</t>
  </si>
  <si>
    <t>94432282335</t>
  </si>
  <si>
    <t>AGENCIJA ZA REVIZIJU SUSTAVA PROVEDBE PROGRAMA EUROPSKE UNIJE</t>
  </si>
  <si>
    <t>02382512</t>
  </si>
  <si>
    <t>31444990605</t>
  </si>
  <si>
    <t>MEĐIMURSKO VELEUČILIŠTE U ČAKOVCU</t>
  </si>
  <si>
    <t>02393255</t>
  </si>
  <si>
    <t>57848936921</t>
  </si>
  <si>
    <t>SVEUČILIŠTE U SPLITU, KINEZIOLOŠKI FAKULTET</t>
  </si>
  <si>
    <t>02410737</t>
  </si>
  <si>
    <t>70948165237</t>
  </si>
  <si>
    <t>OPĆA I VETERANSKA BOLNICA HRVATSKI PONOS KNIN</t>
  </si>
  <si>
    <t>02298651</t>
  </si>
  <si>
    <t>47076735780</t>
  </si>
  <si>
    <t>HRVATSKI MUZEJ TURIZMA</t>
  </si>
  <si>
    <t>02435411</t>
  </si>
  <si>
    <t>97880836355</t>
  </si>
  <si>
    <t>DRŽAVNI ARHIV U ŠIBENIKU</t>
  </si>
  <si>
    <t>02494841</t>
  </si>
  <si>
    <t>37777848565</t>
  </si>
  <si>
    <t>DRŽAVNI ARHIV U VIROVITICI</t>
  </si>
  <si>
    <t>02456257</t>
  </si>
  <si>
    <t>04323472109</t>
  </si>
  <si>
    <t>AGENCIJA ZA OSIGURANJE RADNIČKIH TRAŽBINA</t>
  </si>
  <si>
    <t>02528614</t>
  </si>
  <si>
    <t>35506269186</t>
  </si>
  <si>
    <t>HRVATSKA AGENCIJA ZA POLJOPRIVREDU I HRANU</t>
  </si>
  <si>
    <t>02536145</t>
  </si>
  <si>
    <t>45218167072</t>
  </si>
  <si>
    <t>HRVATSKI ZAVOD ZA HITNU MEDICINU</t>
  </si>
  <si>
    <t>02275341</t>
  </si>
  <si>
    <t>27103918402</t>
  </si>
  <si>
    <t>HRVATSKI AUDIOVIZUALNI CENTAR</t>
  </si>
  <si>
    <t>02479184</t>
  </si>
  <si>
    <t>42850342757</t>
  </si>
  <si>
    <t>MEĐUNARODNI CENTAR ZA PODVODNU ARHEOLOGIJU</t>
  </si>
  <si>
    <t>02559633</t>
  </si>
  <si>
    <t>99256282044</t>
  </si>
  <si>
    <t>AGENCIJA ZA SIGURNOST ŽELJEZNIČKOG PROMETA</t>
  </si>
  <si>
    <t>01865862</t>
  </si>
  <si>
    <t>87950783661</t>
  </si>
  <si>
    <t>HRVATSKA REGULATORNA AGENCIJA ZA MREŽNE DJELATNOSTI</t>
  </si>
  <si>
    <t>02593262</t>
  </si>
  <si>
    <t>99122235709</t>
  </si>
  <si>
    <t>AGENCIJA ZA PLAĆANJA U POLJOPRIVREDI, RIBARSTVU I RURALNOM RAZVOJU</t>
  </si>
  <si>
    <t>02601168</t>
  </si>
  <si>
    <t>45836640931</t>
  </si>
  <si>
    <t>PRAVOSUDNA AKADEMIJA</t>
  </si>
  <si>
    <t>02506327</t>
  </si>
  <si>
    <t>07830685349</t>
  </si>
  <si>
    <t>CENTAR ZA REHABILITACIJU KOMAREVO</t>
  </si>
  <si>
    <t>02611660</t>
  </si>
  <si>
    <t>90648505547</t>
  </si>
  <si>
    <t>URED PREDSJEDNICE REPUBLIKE HRVATSKE PO PRESTANKU OBNAŠANJA DUŽNOSTI</t>
  </si>
  <si>
    <t>01917790</t>
  </si>
  <si>
    <t>66528573284</t>
  </si>
  <si>
    <t>DOM ZA STARIJE OSOBE OKLAJ</t>
  </si>
  <si>
    <t>02650029</t>
  </si>
  <si>
    <t>40719411729</t>
  </si>
  <si>
    <t>AGENCIJA ZA STRUKOVNO OBRAZOVANJE I OBRAZOVANJE ODRASLIH</t>
  </si>
  <si>
    <t>00767875</t>
  </si>
  <si>
    <t>25609559342</t>
  </si>
  <si>
    <t>HRVATSKA AGENCIJA ZA MALO GOSPODARSTVO, INOVACIJE I INVESTICIJE</t>
  </si>
  <si>
    <t>01606492</t>
  </si>
  <si>
    <t>32997192616</t>
  </si>
  <si>
    <t>FOND ZA OBNOVU I RAZVOJ GRADA VUKOVARA</t>
  </si>
  <si>
    <t>02720736</t>
  </si>
  <si>
    <t>01681646554</t>
  </si>
  <si>
    <t>DRŽAVNA ŠKOLA ZA JAVNU UPRAVU</t>
  </si>
  <si>
    <t>03342719</t>
  </si>
  <si>
    <t>63220735836</t>
  </si>
  <si>
    <t>ODGOJNI ZAVOD U POŽEGI</t>
  </si>
  <si>
    <t>02808285</t>
  </si>
  <si>
    <t>04755372979</t>
  </si>
  <si>
    <t>OPĆINSKI RADNI SUD U ZAGREBU</t>
  </si>
  <si>
    <t>02829541</t>
  </si>
  <si>
    <t>95131524528</t>
  </si>
  <si>
    <t>MINISTARSTVO HRVATSKIH BRANITELJA</t>
  </si>
  <si>
    <t>02831309</t>
  </si>
  <si>
    <t>19370100881</t>
  </si>
  <si>
    <t>MINISTARSTVO GOSPODARSTVA</t>
  </si>
  <si>
    <t>02831317</t>
  </si>
  <si>
    <t>95093210687</t>
  </si>
  <si>
    <t>MINISTARSTVO PROSTORNOGA UREĐENJA, GRADITELJSTVA I DRŽAVNE IMOVINE</t>
  </si>
  <si>
    <t>02830949</t>
  </si>
  <si>
    <t>53969486500</t>
  </si>
  <si>
    <t>MINISTARSTVO RADA, MIROVINSKOGA SUSTAVA, OBITELJI I SOCIJALNE POLITIKE</t>
  </si>
  <si>
    <t>02830396</t>
  </si>
  <si>
    <t>88362248492</t>
  </si>
  <si>
    <t>MINISTARSTVO ZDRAVSTVA</t>
  </si>
  <si>
    <t>02830442</t>
  </si>
  <si>
    <t>69608914212</t>
  </si>
  <si>
    <t>MINISTARSTVO REGIONALNOGA RAZVOJA I FONDOVA EUROPSKE UNIJE</t>
  </si>
  <si>
    <t>MINISTARSTVO GOSPODARSTVA  - RAVNATELJSTVO ZA ROBNE ZALIHE</t>
  </si>
  <si>
    <t>02790416</t>
  </si>
  <si>
    <t>03091658132</t>
  </si>
  <si>
    <t>UPRAVNI SUD U OSIJEKU</t>
  </si>
  <si>
    <t>02790424</t>
  </si>
  <si>
    <t>46227608101</t>
  </si>
  <si>
    <t>UPRAVNI SUD U RIJECI</t>
  </si>
  <si>
    <t>02790467</t>
  </si>
  <si>
    <t>65338495447</t>
  </si>
  <si>
    <t>UPRAVNI SUD U ZAGREBU</t>
  </si>
  <si>
    <t>02790432</t>
  </si>
  <si>
    <t>45765887838</t>
  </si>
  <si>
    <t>UPRAVNI SUD U SPLITU</t>
  </si>
  <si>
    <t>02797712</t>
  </si>
  <si>
    <t>45840051274</t>
  </si>
  <si>
    <t>DRŽAVNO ODVJETNIČKO VIJEĆE</t>
  </si>
  <si>
    <t>02747987</t>
  </si>
  <si>
    <t>66951444283</t>
  </si>
  <si>
    <t>DRŽAVNO SUDBENO VIJEĆE</t>
  </si>
  <si>
    <t>02840731</t>
  </si>
  <si>
    <t>17683204722</t>
  </si>
  <si>
    <t>SREDIŠNJI DRŽAVNI URED ZA SREDIŠNJU JAVNU NABAVU</t>
  </si>
  <si>
    <t>02864851</t>
  </si>
  <si>
    <t>98898752468</t>
  </si>
  <si>
    <t>URED ZASTUPNIKA REPUBLIKE HRVATSKE PRED EUROPSKIM SUDOM ZA LJUDSKA PRAVA</t>
  </si>
  <si>
    <t>02872781</t>
  </si>
  <si>
    <t>83342260912</t>
  </si>
  <si>
    <t>URED ZA LJUDSKA PRAVA I PRAVA NACIONALNIH MANJINA</t>
  </si>
  <si>
    <t>02875004</t>
  </si>
  <si>
    <t>03416985458</t>
  </si>
  <si>
    <t>SREDIŠNJI DRŽAVNI URED ZA HRVATE IZVAN REPUBLIKE HRVATSKE</t>
  </si>
  <si>
    <t>02903989</t>
  </si>
  <si>
    <t>95770301332</t>
  </si>
  <si>
    <t>CENTAR ZA DIJAGNOSTIKU U ZAGREBU</t>
  </si>
  <si>
    <t>01850113</t>
  </si>
  <si>
    <t>60383416394</t>
  </si>
  <si>
    <t>POVJERENSTVO ZA ODLUČIVANJE O SUKOBU INTERESA</t>
  </si>
  <si>
    <t>02874989</t>
  </si>
  <si>
    <t>70641763756</t>
  </si>
  <si>
    <t>KLINIKA ZA DJEČJE BOLESTI ZAGREB</t>
  </si>
  <si>
    <t>04016408</t>
  </si>
  <si>
    <t>05703458858</t>
  </si>
  <si>
    <t>MUZEJ VUČEDOLSKE KULTURE</t>
  </si>
  <si>
    <t>04052510</t>
  </si>
  <si>
    <t>19213484918</t>
  </si>
  <si>
    <t xml:space="preserve">SVEUČILIŠTE U RIJECI, FAKULTET ZDRAVSTVENIH STUDIJA </t>
  </si>
  <si>
    <t>04077199</t>
  </si>
  <si>
    <t>40956403978</t>
  </si>
  <si>
    <t>AGENCIJA ZA ISTRAŽIVANJE NESREĆA U ZRAČNOM, POMORSKOM I ŽELJEZNIČKOM PROMETU</t>
  </si>
  <si>
    <t>04131754</t>
  </si>
  <si>
    <t>49974392262</t>
  </si>
  <si>
    <t>URED KOMISIJE ZA ODNOSE S VJERSKIM ZAJEDNICAMA</t>
  </si>
  <si>
    <t>02725029</t>
  </si>
  <si>
    <t>59493690843</t>
  </si>
  <si>
    <t>DRŽAVNA ERGELA ĐAKOVO I LIPIK</t>
  </si>
  <si>
    <t>04126904</t>
  </si>
  <si>
    <t>68011638990</t>
  </si>
  <si>
    <t>POVJERENIK ZA INFORMIRANJE</t>
  </si>
  <si>
    <t>04166159</t>
  </si>
  <si>
    <t>20502470829</t>
  </si>
  <si>
    <t>ZAVOD ZA VJEŠTAČENJE, PROFESIONALNU REHABILITACIJU I ZAPOŠLJAVANJE OSOBA S INVALIDITETOM</t>
  </si>
  <si>
    <t>02752298</t>
  </si>
  <si>
    <t>59624928052</t>
  </si>
  <si>
    <t>SVEUČILIŠTE SJEVER</t>
  </si>
  <si>
    <t>041 - MINISTARSTVO HRVATSKIH BRANITELJA</t>
  </si>
  <si>
    <t>04140966</t>
  </si>
  <si>
    <t>18534327031</t>
  </si>
  <si>
    <t>JAVNA USTANOVA MEMORIJALNI CENTAR DOMOVINSKOG RATA VUKOVAR</t>
  </si>
  <si>
    <t>04250257</t>
  </si>
  <si>
    <t>15916354928</t>
  </si>
  <si>
    <t>CENTAR ZA POSEBNO SKRBNIŠTVO</t>
  </si>
  <si>
    <t>04335635</t>
  </si>
  <si>
    <t>08099901687</t>
  </si>
  <si>
    <t>DOM HRVATSKIH VETERANA</t>
  </si>
  <si>
    <t>04344677</t>
  </si>
  <si>
    <t>46543732715</t>
  </si>
  <si>
    <t>TRGOVAČKI SUD U PAZINU</t>
  </si>
  <si>
    <t>04341872</t>
  </si>
  <si>
    <t>87297014856</t>
  </si>
  <si>
    <t>OPĆINSKI SUD U NOVOM ZAGREBU</t>
  </si>
  <si>
    <t>04355784</t>
  </si>
  <si>
    <t>22739488071</t>
  </si>
  <si>
    <t>OPĆINSKO DRŽAVNO ODVJETNIŠTVO U NOVOM ZAGREBU</t>
  </si>
  <si>
    <t>04370503</t>
  </si>
  <si>
    <t>69410598395</t>
  </si>
  <si>
    <t>CENTAR ZA PROFESIONALNU REHABILITACIJU ZAGREB</t>
  </si>
  <si>
    <t>04453433</t>
  </si>
  <si>
    <t>99737296287</t>
  </si>
  <si>
    <t>CENTAR ZA PROFESIONALNU REHABILITACIJU RIJEKA</t>
  </si>
  <si>
    <t>02307014</t>
  </si>
  <si>
    <t>35237547014</t>
  </si>
  <si>
    <t>AGENCIJA ZA ELEKTRONIČKE MEDIJE</t>
  </si>
  <si>
    <t>02371219</t>
  </si>
  <si>
    <t>76108805525</t>
  </si>
  <si>
    <t>HRVATSKA AGENCIJA ZA CIVILNO ZRAKOPLOVSTVO</t>
  </si>
  <si>
    <t>01624482</t>
  </si>
  <si>
    <t>83764654530</t>
  </si>
  <si>
    <t>HRVATSKA ENERGETSKA REGULATORNA AGENCIJA</t>
  </si>
  <si>
    <t>02052644</t>
  </si>
  <si>
    <t>58499994900</t>
  </si>
  <si>
    <t>ODBOR ZA STANDARDE FINANCIJSKOG IZVJEŠTAVANJA</t>
  </si>
  <si>
    <t>04171667</t>
  </si>
  <si>
    <t>72156517632</t>
  </si>
  <si>
    <t>AGENCIJA ZA UGLJIKOVODIKE</t>
  </si>
  <si>
    <t>04451660</t>
  </si>
  <si>
    <t>60142045282</t>
  </si>
  <si>
    <t>CENTAR ZA PROFESIONALNU REHABILITACIJU SPLIT</t>
  </si>
  <si>
    <t>04748875</t>
  </si>
  <si>
    <t>83830458507</t>
  </si>
  <si>
    <t>SVEUČILIŠTE J.J. STROSMAYERA U OSIJEKU - FAKULTET ZA DENTALNU MEDICINU I ZDRAVSTVO</t>
  </si>
  <si>
    <t>04857283</t>
  </si>
  <si>
    <t>36551793962</t>
  </si>
  <si>
    <t>ARHEOLOŠKI MUZEJ OSIJEK</t>
  </si>
  <si>
    <t>04907361</t>
  </si>
  <si>
    <t>60277424315</t>
  </si>
  <si>
    <t>SVEUČILIŠTE JOSIPA JURJA STROSSMAYERA U OSIJEKU - AKADEMIJA ZA UMJETNOST I KULTURU U OSIJEKU</t>
  </si>
  <si>
    <t>04982495</t>
  </si>
  <si>
    <t>28324816977</t>
  </si>
  <si>
    <t>KAZNIONICA U POŽEGI</t>
  </si>
  <si>
    <t>04982533</t>
  </si>
  <si>
    <t>74353238879</t>
  </si>
  <si>
    <t>ZATVOR U POŽEGI</t>
  </si>
  <si>
    <t>03107965</t>
  </si>
  <si>
    <t>09719135686</t>
  </si>
  <si>
    <t>OPĆINSKO DRŽAVNO ODVJETNIŠTVO U METKOVIĆU</t>
  </si>
  <si>
    <t>03374572</t>
  </si>
  <si>
    <t>44887120463</t>
  </si>
  <si>
    <t>OPĆINSKO DRŽAVNO ODVJETNIŠTVO U PAZINU</t>
  </si>
  <si>
    <t>03301826</t>
  </si>
  <si>
    <t>68615020157</t>
  </si>
  <si>
    <t>OPĆINSKO DRŽAVNO ODVJETNIŠTVO U VINKOVCIMA</t>
  </si>
  <si>
    <t>03127320</t>
  </si>
  <si>
    <t>74084245037</t>
  </si>
  <si>
    <t>OPĆINSKI SUD U CRIKVENICI</t>
  </si>
  <si>
    <t>03012069</t>
  </si>
  <si>
    <t>18244017371</t>
  </si>
  <si>
    <t>OPĆINSKI SUD U ĐAKOVU</t>
  </si>
  <si>
    <t>03319164</t>
  </si>
  <si>
    <t>69359602385</t>
  </si>
  <si>
    <t>OPĆINSKI SUD U KUTINI</t>
  </si>
  <si>
    <t>03309568</t>
  </si>
  <si>
    <t>10188505675</t>
  </si>
  <si>
    <t>OPĆINSKI SUD U MAKARSKOJ</t>
  </si>
  <si>
    <t>03107957</t>
  </si>
  <si>
    <t>46522572970</t>
  </si>
  <si>
    <t>OPĆINSKI SUD U METKOVIĆU</t>
  </si>
  <si>
    <t>03089541</t>
  </si>
  <si>
    <t>27672461276</t>
  </si>
  <si>
    <t>OPĆINSKI SUD U PAZINU</t>
  </si>
  <si>
    <t>03389014</t>
  </si>
  <si>
    <t>72931567836</t>
  </si>
  <si>
    <t>OPĆINSKI SUD U SESVETAMA</t>
  </si>
  <si>
    <t>03301818</t>
  </si>
  <si>
    <t>77561654785</t>
  </si>
  <si>
    <t>OPĆINSKI SUD U VINKOVCIMA</t>
  </si>
  <si>
    <t>01422936</t>
  </si>
  <si>
    <t>74081602357</t>
  </si>
  <si>
    <t>TRGOVAČKI SUD U DUBROVNIKU</t>
  </si>
  <si>
    <t>05068711</t>
  </si>
  <si>
    <t>33706439962</t>
  </si>
  <si>
    <t>DRŽAVNI INSPEKTORAT</t>
  </si>
  <si>
    <t>02271354</t>
  </si>
  <si>
    <t>16465214888</t>
  </si>
  <si>
    <t>05090890</t>
  </si>
  <si>
    <t>66513030326</t>
  </si>
  <si>
    <t>VISOKI KAZNENI SUD REPUBLIKE HRVATSKE</t>
  </si>
  <si>
    <t>05205689</t>
  </si>
  <si>
    <t>08474627795</t>
  </si>
  <si>
    <t>HRVATSKA VATROGASNA ZAJEDNICA</t>
  </si>
  <si>
    <t>05214068</t>
  </si>
  <si>
    <t>99454315441</t>
  </si>
  <si>
    <t>Sveučilište u Zagrebu Fakultet hrvatskih studija</t>
  </si>
  <si>
    <t>01534475</t>
  </si>
  <si>
    <t>80303023744</t>
  </si>
  <si>
    <t>JAVNA USTANOVA LUČKA UPRAVA SISAK</t>
  </si>
  <si>
    <t>01515845</t>
  </si>
  <si>
    <t>14562482156</t>
  </si>
  <si>
    <t>JAVNA USTANOVALUČKA UPRAVA SLAVONSKI BROD</t>
  </si>
  <si>
    <t>01284649</t>
  </si>
  <si>
    <t>03457471323</t>
  </si>
  <si>
    <t>LUČKA UPRAVA ZADAR</t>
  </si>
  <si>
    <t>01541455</t>
  </si>
  <si>
    <t>43504091006</t>
  </si>
  <si>
    <t>LUČKA UPRAVA VUKOVAR</t>
  </si>
  <si>
    <t>01283847</t>
  </si>
  <si>
    <t>98749709951</t>
  </si>
  <si>
    <t>LUČKA UPRAVA PLOČE</t>
  </si>
  <si>
    <t>01212109</t>
  </si>
  <si>
    <t>60521475400</t>
  </si>
  <si>
    <t>LUČKA UPRAVA RIJEKA</t>
  </si>
  <si>
    <t>01541838</t>
  </si>
  <si>
    <t>78159614650</t>
  </si>
  <si>
    <t>LUČKA UPRAVA OSIJEK</t>
  </si>
  <si>
    <t>01308106</t>
  </si>
  <si>
    <t>06992092556</t>
  </si>
  <si>
    <t>LUČKA UPRAVA SPLIT</t>
  </si>
  <si>
    <t>01961063</t>
  </si>
  <si>
    <t>98609040957</t>
  </si>
  <si>
    <t>LUČKA UPRAVA ŠIBENIK</t>
  </si>
  <si>
    <t>01317857</t>
  </si>
  <si>
    <t>51303627909</t>
  </si>
  <si>
    <t>LUČKA UPRAVA DUBROVNIK</t>
  </si>
  <si>
    <t>05290538</t>
  </si>
  <si>
    <t>33027834374</t>
  </si>
  <si>
    <t>SVEUČILIŠTE U SLAVONSKOM BRODU</t>
  </si>
  <si>
    <t>05287260</t>
  </si>
  <si>
    <t>72910430276</t>
  </si>
  <si>
    <t xml:space="preserve">MINISTARSTVO PRAVOSUĐA, UPRAVE I DIGITALNE TRANSFORMACIJE </t>
  </si>
  <si>
    <t>05302099</t>
  </si>
  <si>
    <t>70788591483</t>
  </si>
  <si>
    <t>SVEUČILIŠTE JOSIPA JURJA STROSSMAYERA U OSIJEKU - KINEZIOLOŠKI FAKULTET OSIJEK</t>
  </si>
  <si>
    <t>039 - HRVATSKA VATROGASNA ZAJEDNICA</t>
  </si>
  <si>
    <t>05379229</t>
  </si>
  <si>
    <t>68850110329</t>
  </si>
  <si>
    <t>DRŽAVNA VATROGASNA ŠKOLA</t>
  </si>
  <si>
    <t>01626841</t>
  </si>
  <si>
    <t>88776522763</t>
  </si>
  <si>
    <t>HRVATSKA ZAKLADA ZA ZNANOST</t>
  </si>
  <si>
    <t>05343020</t>
  </si>
  <si>
    <t>01092203507</t>
  </si>
  <si>
    <t>CENTAR ZA PRUŽANJEUSLUGA U ZAJEDNICI MOCIRE</t>
  </si>
  <si>
    <t>05475139</t>
  </si>
  <si>
    <t>38617796847</t>
  </si>
  <si>
    <t>VETERANSKI CENTAR</t>
  </si>
  <si>
    <t>05513260</t>
  </si>
  <si>
    <t>24871013494</t>
  </si>
  <si>
    <t>POVJERENSTVO ZA FISKALNU POLITIKU</t>
  </si>
  <si>
    <t>05545471</t>
  </si>
  <si>
    <t>89381255328</t>
  </si>
  <si>
    <t>OPĆINSKO GRAĐANSKO DRŽAVNO ODVJETNIŠTVO U ZAGREBU</t>
  </si>
  <si>
    <t>05552729</t>
  </si>
  <si>
    <t>04716643151</t>
  </si>
  <si>
    <t>Institut za vode Josip Juraj Strossmayer</t>
  </si>
  <si>
    <t>05619696</t>
  </si>
  <si>
    <t>11614501047</t>
  </si>
  <si>
    <t>SVEUČILIŠTE JOSIPA JURJA STROSSMAYERA U OSIJEKU, FAKULTET TURIZMA I RURALNOG RAZVOJA U POŽEGI</t>
  </si>
  <si>
    <t>05695007</t>
  </si>
  <si>
    <t>52966791065</t>
  </si>
  <si>
    <t>Hrvatski zavod za socijalni rad</t>
  </si>
  <si>
    <t>05695902</t>
  </si>
  <si>
    <t>34989146384</t>
  </si>
  <si>
    <t>Obiteljski centar</t>
  </si>
  <si>
    <t>05769159</t>
  </si>
  <si>
    <t>56597320763</t>
  </si>
  <si>
    <t>Sveučilište u Osijeku, Fakultet primijenjene matematike i informatike</t>
  </si>
  <si>
    <t>030 - MINISTARSTVO OBRANE</t>
  </si>
  <si>
    <t>05790255</t>
  </si>
  <si>
    <t>36752094474</t>
  </si>
  <si>
    <t>SVEUČILIŠTE OBRANE I SIGURNOSTI Dr. FRANJO TUĐMAN</t>
  </si>
  <si>
    <t>05800315</t>
  </si>
  <si>
    <t>80113121575</t>
  </si>
  <si>
    <t>Centar za mirno rješavanje sporova</t>
  </si>
  <si>
    <t>05759064</t>
  </si>
  <si>
    <t>60893945273</t>
  </si>
  <si>
    <t>Centar za pružanje usluga u zajednici Međimurje</t>
  </si>
  <si>
    <t>02848325</t>
  </si>
  <si>
    <t>89506438216</t>
  </si>
  <si>
    <t>CENTAR ZA PRUŽANJE USLUGA U ZAJEDNICI DELNICE</t>
  </si>
  <si>
    <t>05862051</t>
  </si>
  <si>
    <t>86317641207</t>
  </si>
  <si>
    <t>Akademija socijalne skrbi</t>
  </si>
  <si>
    <t>05953081</t>
  </si>
  <si>
    <t>59951999361</t>
  </si>
  <si>
    <t>MINISTARSTVO ZAŠTITE OKOLIŠA I ZELENE TRANZICIJE</t>
  </si>
  <si>
    <t>05952026</t>
  </si>
  <si>
    <t>43609566625</t>
  </si>
  <si>
    <t>MINISTARSTVO DEMOGRAFIJE I USELJENIŠTVA</t>
  </si>
  <si>
    <t>05987113</t>
  </si>
  <si>
    <t>48755158135</t>
  </si>
  <si>
    <t>Državni arhiv u Požegi</t>
  </si>
  <si>
    <t>06055010</t>
  </si>
  <si>
    <t>10780599447</t>
  </si>
  <si>
    <t>BRANITELJSKI CENTAR</t>
  </si>
  <si>
    <t>05982782</t>
  </si>
  <si>
    <t>88152459702</t>
  </si>
  <si>
    <t>URED ZA ODNOSE S JAVNOŠĆU</t>
  </si>
  <si>
    <t>05930251</t>
  </si>
  <si>
    <t>77963050481</t>
  </si>
  <si>
    <t xml:space="preserve"> Centar za pružanje usluga u zajednici Dubrovnik</t>
  </si>
  <si>
    <t>EU PODPROJEKTI - rashodi</t>
  </si>
  <si>
    <t>IZVOR NA TERET</t>
  </si>
  <si>
    <t>IZVOR
(odaberite)</t>
  </si>
  <si>
    <t>Stavka
(odaberite)</t>
  </si>
  <si>
    <t>OPIS STAVKE</t>
  </si>
  <si>
    <t>AKTIVNOST/PODPROJEKT
(odaberite)</t>
  </si>
  <si>
    <t>OPIS AKTIVNOSTI</t>
  </si>
  <si>
    <t>FP</t>
  </si>
  <si>
    <t>NAZIV NOVOG PODPROJEKTA</t>
  </si>
  <si>
    <t xml:space="preserve">Vrijedi od: </t>
  </si>
  <si>
    <t xml:space="preserve">Vrijedi do: </t>
  </si>
  <si>
    <t>TKO JE UPLATITELJ SREDSTAVA ZA EU PROJEKT</t>
  </si>
  <si>
    <t>OPIS PODPROJEKTA</t>
  </si>
  <si>
    <t>Primatelj prijenosa</t>
  </si>
  <si>
    <t>Ustanova</t>
  </si>
  <si>
    <t>left3</t>
  </si>
  <si>
    <t>left2</t>
  </si>
  <si>
    <t>mid</t>
  </si>
  <si>
    <t>left1</t>
  </si>
  <si>
    <t>IzvorKrovno</t>
  </si>
  <si>
    <t>Sitni inventar i auto gume</t>
  </si>
  <si>
    <t>Vojna sredstva za jednokratnu upotrebu</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</si>
  <si>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</si>
  <si>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</si>
  <si>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</si>
  <si>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</si>
  <si>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</si>
  <si>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</si>
  <si>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</si>
  <si>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</si>
  <si>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</si>
  <si>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</si>
  <si>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</si>
  <si>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Naknade za rad predstavničkih i izvršnih tijela, povjerensta</t>
  </si>
  <si>
    <t>Premije osiguranja</t>
  </si>
  <si>
    <t>Reprezentacija</t>
  </si>
  <si>
    <t xml:space="preserve">  Reprezentacija</t>
  </si>
  <si>
    <t>Članarine i norme</t>
  </si>
  <si>
    <t>Pristojbe i naknade</t>
  </si>
  <si>
    <t>Troškovi sudskih postupaka</t>
  </si>
  <si>
    <t>Ostali nespomenuti rashodi poslovanja</t>
  </si>
  <si>
    <t>Kamate za izdane trezorske zapise</t>
  </si>
  <si>
    <t>Kamate za primljene kredite i zajmove od kreditnih i ostalih</t>
  </si>
  <si>
    <t>Kamate za primljene zajmove od trgovačkih društava i obrtnik</t>
  </si>
  <si>
    <t>Bankarske usluge i usluge platnog prometa</t>
  </si>
  <si>
    <t>Negativne tečajne razlike i razlike zbog primjene valutne kl</t>
  </si>
  <si>
    <t>Zatezne kamate</t>
  </si>
  <si>
    <t>Ostali nespomenuti financijski rashodi</t>
  </si>
  <si>
    <t>Subvencije kreditnim i ostalim financijskim institucijama u</t>
  </si>
  <si>
    <t>Subvencije trgovačkim društvima u javnom sektoru</t>
  </si>
  <si>
    <t>Subvencije trgovačkim društvima izvan javnog sektora</t>
  </si>
  <si>
    <t>Subvencije trgovačkim društvima, zadrugama, poljoprivrednici</t>
  </si>
  <si>
    <t>Tekuće pomoći inozemnim vladama</t>
  </si>
  <si>
    <t>Tekuće pomoći međunarodnim organizacijama te institucijama i</t>
  </si>
  <si>
    <t>Tekuće pomoći unutar općeg proračuna</t>
  </si>
  <si>
    <t>Kapitalne pomoći unutar općeg proračuna</t>
  </si>
  <si>
    <t>Tekuće pomoći proračunskim korisnicima drugih proračuna</t>
  </si>
  <si>
    <t>Kapitalne pomoći proračunskim korisnicima drugih proračuna</t>
  </si>
  <si>
    <t>Tekuće pomoći temeljem prijenosa EU sredstava</t>
  </si>
  <si>
    <t>Kapitalne pomoći temeljem prijenosa EU sredstava</t>
  </si>
  <si>
    <t>Tekući prijenosi između proračunskih korisnika istog proraču</t>
  </si>
  <si>
    <t>Kapitalni prijenosi između proračunskih korisnika istog pror</t>
  </si>
  <si>
    <t>Naknade građ. i kuć. u novcu-neposr. ili putem ust.izvan js</t>
  </si>
  <si>
    <t>Naknade građ. i kuć. u naravi-neposr. ili putem ust.izvan js</t>
  </si>
  <si>
    <t>Naknade građanima i kućanstvima u novcu - putem ustanova u j</t>
  </si>
  <si>
    <t>Naknade građanima i kućanstvima u naravi - putem ustanova u</t>
  </si>
  <si>
    <t>Naknade građanima i kućanstvima na temelju osiguranja iz EU</t>
  </si>
  <si>
    <t>Naknade građanima i kućanstvima u novcu</t>
  </si>
  <si>
    <t>Naknade građanima i kućanstvima u naravi</t>
  </si>
  <si>
    <t>Naknade građanima i kućanstvima iz EU sredstava</t>
  </si>
  <si>
    <t>Tekuće donacije u novcu</t>
  </si>
  <si>
    <t>Tekuće donacije u naravi</t>
  </si>
  <si>
    <t>Tekuće donacije iz EU sredstava</t>
  </si>
  <si>
    <t>Kapitalne donacije neprofitnim organizacijama</t>
  </si>
  <si>
    <t>Naknade šteta pravnim i fizičkim osobama</t>
  </si>
  <si>
    <t>Penali, ležarine i drugo</t>
  </si>
  <si>
    <t>Naknade šteta zaposlenicima</t>
  </si>
  <si>
    <t>Ugovorene kazne i ostale naknade šteta</t>
  </si>
  <si>
    <t>Ostale kazne</t>
  </si>
  <si>
    <t>Kapitalne pomoći kreditnim i ostalim financijskim institucijama te trgovačkim društvima u javnom sektoru</t>
  </si>
  <si>
    <t>Kapitalne pomoći kreditnim i ostalim financijskim institucijama te trgovačkim društvima i zadrugama izvan javnog sektora</t>
  </si>
  <si>
    <t>Kapitalne pomoći poljoprivrednicima i obrtnicima</t>
  </si>
  <si>
    <t>Zemljište</t>
  </si>
  <si>
    <t>Ostala prirodna materijalna imovina</t>
  </si>
  <si>
    <t>Koncesije</t>
  </si>
  <si>
    <t>Licence</t>
  </si>
  <si>
    <t>Ostala prava</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</si>
  <si>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</si>
  <si>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</si>
  <si>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</si>
  <si>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</si>
  <si>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</si>
  <si>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</si>
  <si>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</si>
  <si>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</si>
  <si>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</si>
  <si>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</si>
  <si>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</si>
  <si>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</si>
  <si>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Prijevozna sredstva u cestovnom prometu</t>
  </si>
  <si>
    <t>Prijevozna sredstva u pomorskom i riječnom prometu</t>
  </si>
  <si>
    <t>Knjige</t>
  </si>
  <si>
    <t>Umjetnička djela (izložena u galerijama, muzejima i slično)</t>
  </si>
  <si>
    <t>Ostale nespomenute izložbene vrijednosti</t>
  </si>
  <si>
    <t>Višegodišnji nasadi</t>
  </si>
  <si>
    <t>Ulaganja u računalne programe</t>
  </si>
  <si>
    <t>Umjetnička, literarna i znanstvena djela</t>
  </si>
  <si>
    <t>Ostala nematerijalna proizvedena imovina</t>
  </si>
  <si>
    <t>Pohranjene knjige, umjetnička djela i slične vrijednosti</t>
  </si>
  <si>
    <t>Strateške zalihe</t>
  </si>
  <si>
    <t>Dodatna ulaganja na građevinskim objektima</t>
  </si>
  <si>
    <t>Dodatna ulaganja na postrojenjima i opremi</t>
  </si>
  <si>
    <t>Dodatna ulaganja na prijevoznim sredstvima</t>
  </si>
  <si>
    <t>Dodatna ulaganja za ostalu nefinancijsku imovinu</t>
  </si>
  <si>
    <t>Dani zajmovi neprofitnim organizacijama, građanima i kućanst</t>
  </si>
  <si>
    <t>Otplata glavnice primljenih kredita od tuzemnih kreditnih in</t>
  </si>
  <si>
    <t>Dani zajmovi neprofitnim organizacijama, građanima i kućanstvima u tuzemstvu</t>
  </si>
  <si>
    <t>Dani zajmovi neprofitnim organizacijama, građanima i kućanstvima u inozemstvu</t>
  </si>
  <si>
    <t>Dani zajmovi trgovačkim društvima u javnom sektoru</t>
  </si>
  <si>
    <t>Izdaci za depozite u kreditnim i ostalim financijskim institucijama - tuzemni</t>
  </si>
  <si>
    <t xml:space="preserve">Izdaci za jamčevne pologe </t>
  </si>
  <si>
    <t>Otplata glavnice primljenih kredita od kreditnih institucija u javnom sektoru</t>
  </si>
  <si>
    <t>Otplata glavnice primljenih zajmova od trgovačkih društava u javnom sektoru</t>
  </si>
  <si>
    <t>Otplata glavnice primljenih kredita od tuzemnih kreditnih institucija izvan javnog sektora</t>
  </si>
  <si>
    <t>Otplata glavnice primljenih zajmova od ostalih tuzemnih financijskih institucija izvan javnog sektora</t>
  </si>
  <si>
    <t>Otplata glavnice primljenih zajmova od tuzemnih trgovačkih društava izvan javnog sektora</t>
  </si>
  <si>
    <t>Otplata glavnice primljenih zajmova od županijskih proračuna</t>
  </si>
  <si>
    <t>RKP-NAZIV PRORAČUNSKOG KORISNIKA</t>
  </si>
  <si>
    <t>MJESTO I DATUM</t>
  </si>
  <si>
    <t>OSOBA ZA KONTAKTIRANJE</t>
  </si>
  <si>
    <t>TELEFON ZA KONTAKT</t>
  </si>
  <si>
    <t>E-MAIL ZA KONTAKT</t>
  </si>
  <si>
    <t>PRIHODI POSLOVANJA</t>
  </si>
  <si>
    <t>PRIHODI OD NEFINANCIJSKE IMOVINE</t>
  </si>
  <si>
    <t>PRIHODI UKUPNO</t>
  </si>
  <si>
    <t>RASHODI ZA NEFINANCIJSKU IMOVINU</t>
  </si>
  <si>
    <t>RASHODI UKUPNO</t>
  </si>
  <si>
    <t>PRIMICI OD FINANCIJSKE IMOVINE I ZADUŽIVANJA</t>
  </si>
  <si>
    <t>IZDACI ZA FINANCIJSKU IMOVINU I OTPLATE ZAJMOVA</t>
  </si>
  <si>
    <t>RAZLIKA PRIMITAKA I IZDATAKA</t>
  </si>
  <si>
    <t>DONOS</t>
  </si>
  <si>
    <t>PRIJENOS SREDSTAVA IZ PRETHODNE GODINE</t>
  </si>
  <si>
    <t>ODNOS</t>
  </si>
  <si>
    <t>PRIJENOS SREDSTAVA U SLJEDEĆE RAZDOBLJE</t>
  </si>
  <si>
    <t>NETO FINANCIRANJE</t>
  </si>
  <si>
    <t>FINANCIJSKI PLAN
ZA 2025. I PROJEKCIJE ZA 2026. I 2027. GODINU</t>
  </si>
  <si>
    <t>OPĆI DIO</t>
  </si>
  <si>
    <t>A) SAŽETAK RAČUNA PRIHODA I RASHODA</t>
  </si>
  <si>
    <t>PROJEKCIJA 
ZA 2027.</t>
  </si>
  <si>
    <t>RASHODI POSLOVANJA</t>
  </si>
  <si>
    <t>RAZLIKA- VIŠAK/MANJAK</t>
  </si>
  <si>
    <t>VIŠAK7MANJAK+NETO FINANCIRANJE</t>
  </si>
  <si>
    <t>Prosinac, 2025.</t>
  </si>
  <si>
    <t>PLAN 
ZA 2026.</t>
  </si>
  <si>
    <t>UNIOS</t>
  </si>
  <si>
    <t>EFOS</t>
  </si>
  <si>
    <t>FAZOS</t>
  </si>
  <si>
    <t>FERIT</t>
  </si>
  <si>
    <t>FTRR</t>
  </si>
  <si>
    <t>FOZOS</t>
  </si>
  <si>
    <t>MATHOS</t>
  </si>
  <si>
    <t>FFOS</t>
  </si>
  <si>
    <t>GRAFOS</t>
  </si>
  <si>
    <t>KBF</t>
  </si>
  <si>
    <t>KIFOS</t>
  </si>
  <si>
    <t>MEFOS</t>
  </si>
  <si>
    <t>PRAVOS</t>
  </si>
  <si>
    <t>PTF</t>
  </si>
  <si>
    <t>AUKOS</t>
  </si>
  <si>
    <t>GISKO</t>
  </si>
  <si>
    <t>FDMZ</t>
  </si>
  <si>
    <t>54 Europski poljoprivredni jamstveni fond (EAGF)</t>
  </si>
  <si>
    <t>565 Europski poljoprivredni fond za ruralni razvoj</t>
  </si>
  <si>
    <t>15.4.2024.</t>
  </si>
  <si>
    <t>14.4.2027.</t>
  </si>
  <si>
    <t>Ministarstvo regionalnog razvoja i EU fondova</t>
  </si>
  <si>
    <t>ADAPTVitis-Adaptation of viticulture to climate change through valorisation an implementation of adaptable genotypes of grapevines</t>
  </si>
  <si>
    <t>15.6.2024.</t>
  </si>
  <si>
    <t>14.12.2026.</t>
  </si>
  <si>
    <t>ECO(RE)ACT-Pioneering ecosystem-based microplastic comtaminationreduction and climate change in cross-border region</t>
  </si>
  <si>
    <t>30.9.2028.</t>
  </si>
  <si>
    <t>WWF Austria Life projekt</t>
  </si>
  <si>
    <t>LIFE projekt (MURA-DRAVA-DUNAV) Očuvanje i restauriranje poplavnih šuma: ukupna vrijedost partnerstva 197.177,97eur Kategorija troškova: nabavka GPS opreme, kombija, potrošni materijal, sl. putovnja.</t>
  </si>
  <si>
    <t>1.1.2025.</t>
  </si>
  <si>
    <t>31.12.2028.</t>
  </si>
  <si>
    <t>INSTITUTUL NATIONAL DE CERCETARE -DEZVOLTARE DELTA DUNARII</t>
  </si>
  <si>
    <t>DANSER-DANube seDIMENT Restoration: towards the deployment and upscalling of sustainable management of the sediments across the Danube catchment basin</t>
  </si>
  <si>
    <t>k679129.002</t>
  </si>
  <si>
    <t>SynGRID-Creating synergies in Widening countries on the topic of low-voltage grid management</t>
  </si>
  <si>
    <t>1.5.24.</t>
  </si>
  <si>
    <t>30.4.27.</t>
  </si>
  <si>
    <t>Inovacijsko-razvojni institut Univerze v Ljubljani (IRI)</t>
  </si>
  <si>
    <t>'advanced management of low-voltage grids, synergies in widening countries, institutional innovation, regional</t>
  </si>
  <si>
    <t>HORIZON-WIDERA-2024-TALENTS-03-01 </t>
  </si>
  <si>
    <t>Institut za antropologiju, Zagreb</t>
  </si>
  <si>
    <t>NextAIRE je usmjeren na jačanje interoperabilnosti, širenje stručnih znanja te osiguravanje uravnoteženije geografske i međusektorske mobilnosti europskih istraživača i inovacijskih stručnjaka u području praćenja kvalitete zraka, uz aktivno uključivanje stručnjaka iz područja okolišnih znanosti, hardverskih rješenja, Interneta stvari (IoT) i strojnog učenja.</t>
  </si>
  <si>
    <t>FireSense - Proaktivni i autonomni AIoT sustav za detekciju požarne opasnosti u stvarnom vremenu zasnovan na multimodalnoj dubokoj neuronskoj mreži u Industriji 5.0 - NPOO.C3.2.R3-I1.05.0337</t>
  </si>
  <si>
    <t>MZOM</t>
  </si>
  <si>
    <t>Proaktivni i autonomni AIoT sustav za detekciju požarne opasnosti u stvarnom vremenu zasnovan na multimodalnoj dubokoj neuronskoj mreži u Industriji</t>
  </si>
  <si>
    <t>EnvioDev - mobilni IoT uređaj za praćenje parametara okoliša urbanih područja u stvarnom vremenu-NPOO.C3.2.R3-I1.02.0008</t>
  </si>
  <si>
    <t>Mobilni IoT uređaj za praćenje parametara okoliša urbanih područja u stvarnom vremenu</t>
  </si>
  <si>
    <t>EnvioDev - mobilni IoT uređaj za praćenje parametara okoliša urbanih područja u stvarnom vremenu-NPOO.C3.2.R3-I1.02.0009</t>
  </si>
  <si>
    <t>Računalno potpomognuta diagnostika celijakije metaodama umijetne inteligencije</t>
  </si>
  <si>
    <t>HOLODENT3D Inovativna 3D rekonstrukcija i interaktivna manipulacija ortopana</t>
  </si>
  <si>
    <t>Izgradnja Znanstveno-istraživačkog centra elektrotehnike i računarstva</t>
  </si>
  <si>
    <t>A679071.098</t>
  </si>
  <si>
    <t>A679071.099</t>
  </si>
  <si>
    <t xml:space="preserve">Programi Unije-program Erasmus+, </t>
  </si>
  <si>
    <t>uplatitelj Europska izvršna agencija za obrazovanje i kulturu/Sveučilište Josipa Jurja Strossmayera u Osijeku jer se projekt nije mogao prijaviti samostalno</t>
  </si>
  <si>
    <t>kupovina opreme iz neutrošenih sredstava projekta po završetku projekta</t>
  </si>
  <si>
    <t>Programi Unije-program Erasmus+ ,Glavna uprava za pravosuđe i potrošače Europske komisijeUniversita Studi di Genova</t>
  </si>
  <si>
    <t>1.2.2024.</t>
  </si>
  <si>
    <t>31.1.2026.</t>
  </si>
  <si>
    <t>Universita degli Studi di Genova, nositelj projekta</t>
  </si>
  <si>
    <t>Projekt UniPAR ima za cilj poboljšati učinkovitu i koherentnu primjenu pravne stečevine EU po pitanju roditeljstva kroz: (1) identificiranje instituta roditeljstva koji proizlazi iz postojećeg sekundarnog prava EU-a, (2) analiziranje načina na koji se roditeljstvo tretira u domaćem pravu u šest jurisdikcija, (3) raspravu s dionicima (međunarodna radionica u Bruxellesu i šest nacionalnih seminara) i  (4) donošenjem Zaključaka i preporuka.</t>
  </si>
  <si>
    <t>Programi Unije-program Erasmus+</t>
  </si>
  <si>
    <t>kbf</t>
  </si>
  <si>
    <t>PhraConRep Ca22115</t>
  </si>
  <si>
    <t>9.11.2023.</t>
  </si>
  <si>
    <t>08.11.2027.</t>
  </si>
  <si>
    <t>COST ASSOCIATION A I S B L</t>
  </si>
  <si>
    <t>ffos</t>
  </si>
  <si>
    <t>fdmz</t>
  </si>
  <si>
    <t>Energetska obnova zgrade Fakulteta turizma i ruralnog razvoja na adresi Vukovarska 17, 34000 Požega</t>
  </si>
  <si>
    <t>15.4.2025.</t>
  </si>
  <si>
    <t>30.6.2026.</t>
  </si>
  <si>
    <t>Ministarstvo prostornoga uređenja, graditeljstva i državne imovine</t>
  </si>
  <si>
    <t>Obnova ovojnice zgrade, promicanje korištenja OIE u sustavima grijanja i/ili pripreme potrošne tople vode, ugradnja fotonaponskih sustava za proizvodnju električne energije iz OIE za potrebe zgrade javnog sektora (ETC), uključujući ugradnju spremnika električne energije (uz postojeći ili novi fotonaponski sustav), zamjena unutarnje rasvjete učinkovitijom, osiguranje zdravih unutarnjih klimatskih uvjeta, elementi pristupačnosti.</t>
  </si>
  <si>
    <t>Pregled turističkih atrakcija putem proširene stvarnosti</t>
  </si>
  <si>
    <t>31.12.2027.</t>
  </si>
  <si>
    <t>Speculum d.o.o.</t>
  </si>
  <si>
    <t>Razvoj inovativnog i digitalnog turističog proizvoda (VR turističkog vodiča) koji će podržavati održiv rast i unaprijediti turističke atrakcije putem tehnologije proširene stvarnosti (AR)</t>
  </si>
  <si>
    <t>Digitalna platforma "eVisitBB"</t>
  </si>
  <si>
    <t>1.2.2025.</t>
  </si>
  <si>
    <t>31.1.2028.</t>
  </si>
  <si>
    <t>PRO KONZALTING d.o.o.</t>
  </si>
  <si>
    <t>Izrada zajedničke digitalne platforme eVisitBB za potrebe turističke promocije regije Bilogore i Bjelovara kojom će se uz tehnološki koncept predloženog rješenja, izrađen prototip i testiranje finalnog proizvoda, a sve uz podršku lokalnih stručnjaka, programera i javne vlasti, producirati digitalnu platformu za promociju kontinentalnog turizma Bjelovarsko-bilogorske regije.</t>
  </si>
  <si>
    <t>ftrr</t>
  </si>
  <si>
    <t>fooz</t>
  </si>
  <si>
    <t>fpmi</t>
  </si>
  <si>
    <t>ERASMUS+ 2023-1-HR01-KA220-HED-000165929 
 Intelligent Methods for  Structures, Elements and Materials</t>
  </si>
  <si>
    <t>1.9.2023.</t>
  </si>
  <si>
    <t>31.8.2026.</t>
  </si>
  <si>
    <t>´Konzorcij želi osnažiti postojeće i izgraditi nove
 kapacitete multidisciplinarnom suradnjom u radu, istraživanju i nastavi u cilju obrazovanja za održivi razvoj. Građevinski i arh. fakultet Sveučilišta J. J. Strossmayera u OS je okupio konzorcij 7 partnera koji zajedno mogu osvijestiti, educirati i izravno uključiti studente i nastavno osoblje visokih ustanova u rad i istraživanja vezana za potresni rizik i predikcije potresnih oštećenja te ispitivanja novih recikliranih građevnih materijala.</t>
  </si>
  <si>
    <t xml:space="preserve"> ERASMUS+ 2023-1-HR01-KA220-HED-000165929 
 Intelligent Methods for  Structures, Elements and Materials</t>
  </si>
  <si>
    <t>Konzorcij želi osnažiti postojeće i izgraditi nove
 kapacitete multidisciplinarnom suradnjom u radu, istraživanju i nastavi u cilju obrazovanja za održivi razvoj. Građevinski i arh. fakultet Sveučilišta J. J. Strossmayera u OS je okupio konzorcij 7 partnera koji zajedno mogu osvijestiti, educirati i izravno uključiti studente i nastavno osoblje visokih ustanova u rad i istraživanja vezana za potresni rizik i predikcije potresnih oštećenja te ispitivanja novih recikliranih građevnih materijala.</t>
  </si>
  <si>
    <t>2469 SVEUČILIŠTE U SPLITU</t>
  </si>
  <si>
    <t>2313 SVEUČILIŠTE J.J. STROSSMAYERA  U OSIJEKU - FAKULTET ELEKTROTEHNIKE, RAČUNARSTVA I INFORMACIJSKIH TEHNOLOGIJA OSIJEK</t>
  </si>
  <si>
    <t>MAPS-2024-7047
ŠVICARSKO HRVATSKI PROGRAM SURADNJE
Prekogranična suradnja u gospodarenju vodama između  zemalja članica EU i trećih zemalja: analiza elastičnosti  upravljanja   i  kreiranje hidropolitičkog modela</t>
  </si>
  <si>
    <t>1.7.2025.</t>
  </si>
  <si>
    <t>30.6.2029.</t>
  </si>
  <si>
    <t>University of Geneve, Faculty of Law</t>
  </si>
  <si>
    <t>´Projekt se sastoji od empirijske i teorijske komponente. Empirijska ili praktična komponenta  se fokusira na  stjecanje znanja o stvarnim vodnogospodarskim politikama i upravljanjima na odabrana 4 sliva. Početna točka je analiza  hidroloških i vodnogospodarskih problema  na slivu s posebnim naglaskom na  podslivove koji  su prekogranični, odnosno, dijele ih EU zemlje i zemlje izvan EU. Zaključno se daje ocjena učinkovitosti postojećeg sustava upravljanja  i suradnje među zemljama.  Teorijska komponenta  na temelju ovako dobivenih rezultata daje  širi zakonodavni i institucionalni  okvir za prekogranične vodne politike i upravljanje vodama.</t>
  </si>
  <si>
    <t>INTERREG VI-A IPA PROGRAM HRVATSKA - SRBIJA 2021. - 2027.
Interactive climate-service system - use of green infrastructures and online toolkit for better adaptation and resilience to the hazards of climate change in the Croatia-Serbia cross border region</t>
  </si>
  <si>
    <t>15.9.2024.</t>
  </si>
  <si>
    <t>15.3.2027.</t>
  </si>
  <si>
    <t>University of Novi Sad Faculty of Sad</t>
  </si>
  <si>
    <t xml:space="preserve">´Opći cilj ovog projekta je povećanje i jačanje sposobnosti prilagodbe i otpornosti građana i gospodarstva na procese klimatskih promjena i vremenske nepogode te pokazati kako učinkovito implementirati rješenja na terenu: </t>
  </si>
  <si>
    <t>INTERREG DANUBE REGION PROGRAMME 2021.-2027.
 Danube Ruralscapes - a Network of Professional Support for Self-organized Village Clusters Achieving Sustainable Heritage-based Ruralscapes</t>
  </si>
  <si>
    <t>1.4.2025.</t>
  </si>
  <si>
    <t>1.10.2027.</t>
  </si>
  <si>
    <t>BME Sveučilište za tehnologiju i  ekonomiju u Budimpešti</t>
  </si>
  <si>
    <t>´Arhitektonski fakultet Sveučilišta za tehnologiju i ekonomiju u Budimpešti (BME), u suradnji s partnerima iz konzorcija, razvija zajednički model planiranja ruralnih naselja u sklopu poziva Interreg Danube Region Programa, s fokusom na jačanje institucionalnih kapaciteta za teritorijalno i makroregionalno upravljanje (SO 4.2).</t>
  </si>
  <si>
    <t xml:space="preserve">ERASMUS+ KA220-HED- Cooperation partnerships in higher education
Forensic Structural Engineering database for HEI and pilot course with innovative and interactive learning methods </t>
  </si>
  <si>
    <t>1.9.2024.</t>
  </si>
  <si>
    <t>31.8.2027.</t>
  </si>
  <si>
    <t>Sveučilište Bauhaus u Weimaru</t>
  </si>
  <si>
    <t>´Kao sastavnica Sveučilišta Josipa Jurja Strossmayera u Osijeku,
 Građevinski i arhitektonski fakultet Osijek u suradnji s Pravnim fakultetom Osijek, provodi projekt u okviru EU ERASMUS+ programa i Ključne mjere KA220-HED Suradnička partnerstva u visokom obrazovanju, pod naslovom Forensic Structural Engineering database for HEI and pilot course with innovative and interactive learning methods, usmjerenog na interdisciplinarno obrazovanje stručnjaka u građevinarstvu s posebnim naglaskom na sudska vještačenja problema i pogrešaka u projektiranju i gradnji i njihovog otklanjanja, te primjenu građanskog i kaznenog prava, u obliku razvoja međunarodnog izbornog kolegija na europskoj razini.</t>
  </si>
  <si>
    <t>INTEGRIRANI TEROTORIJALNI PROGRAM (ITP) 2021. -2027.
Građevinski i arhitektonski fakultet Osijek je partner na projektu.
Razvoj inovativnih komzotnih materijala i predgotovljenih elemenata za pasivne energetske kuće i modularnu gradnju</t>
  </si>
  <si>
    <t>Beton Lučko d.o.o</t>
  </si>
  <si>
    <t>Građevinski i arhitektonski fakultet Osijek je partner na projektu.´Uspostavljanje laboratorijskog okruženja za ispitivanja  i validacija osnovnih mješavina novih proizvoda od bioagregata od sječke i biopepela, istraživanje utjecaja bioagregata od sječke i pepela od drvne biomase na svojstva novog materijala betona s bioagregatom u svježem i očvsnulom stanju,  razvoj i validacija optimalnog sastava novog materijala i novih proizvoda.</t>
  </si>
  <si>
    <t xml:space="preserve">INTEGRIRANI TEROTORIJALNI PROGRAM (ITP) 2021. -2027.
Građevinski i arhitektonski fakultet Osijek je partner na projektu.
Strateško partnerstvo za novu generaciju proizvoda od drva - WOOD (R)EVOLUTION
</t>
  </si>
  <si>
    <t>Bjelin Spačva d.o.o.</t>
  </si>
  <si>
    <t>Građevinski i arhitektonski fakultet Osijek je partner na projektu. ´Projektom će se istražiti mogućnosti razvoja lijepljene drvene ploče sa šupljinama značajno laganije u odnosu na klasične ploče od pravog drva s ciljem razvoja inovacija unutar prioritetne niše Drvni interijeri i proizvodnja namještaja po mjeri RLV-a Zeleni rast Panonske Hrvatske.</t>
  </si>
  <si>
    <t>gafos</t>
  </si>
  <si>
    <t>kifos</t>
  </si>
  <si>
    <t>r+o</t>
  </si>
  <si>
    <t>A679071.005</t>
  </si>
  <si>
    <t>COLOURS- COLlaborative  innOvative sUstainble Regional universSities</t>
  </si>
  <si>
    <t>01.01.2024.</t>
  </si>
  <si>
    <t>UNIVERSITAET PADERBORN</t>
  </si>
  <si>
    <t xml:space="preserve">Projekt Europske mreže Sveučilišta s ciljem održivog i ravnomjernog razvoja Europskih regija i njihove trostruke transformacije – zelene, digitalne i socijalne. </t>
  </si>
  <si>
    <t>Program Erasmus +- ključna aktivnost 1 za područje visokog obrazovanja za projekte mobilnosti između programskih i partnerskih zemalja</t>
  </si>
  <si>
    <t>HORIZON, projekt HORIZON-MISS-2022-OCEAN-01-101112736 Restore4Life</t>
  </si>
  <si>
    <t>01.06.2023.</t>
  </si>
  <si>
    <t>01.06.2027.</t>
  </si>
  <si>
    <t>University of Bucharest, Romania (European Climate, Infrastructure and Environment Executive Agency)</t>
  </si>
  <si>
    <t>Obnova slatkovodnih i slanih poplavnih područja slijeva Dunava</t>
  </si>
  <si>
    <t>Integrirani teritorijalni program, projekt: Strateško partnerstvo za istraživanje i razvoj eko proizvoda za pranje i njegu rublja koje sadrži sredstvo za odbijanje komaraca - NOmosqitOS IP.1.1.03.0105</t>
  </si>
  <si>
    <t>01.11.2024.</t>
  </si>
  <si>
    <t>31.10.2027.</t>
  </si>
  <si>
    <t>Saponia d.d. (Ministarstvo regionalnog razvoja i fondova EU)</t>
  </si>
  <si>
    <t>Strateško partnerstvo za istraživanje i razvoj eko proizvoda za pranje i njegu rublja koje sadrži sredstvo za odbijanje komaraca - NOmosqitOS</t>
  </si>
  <si>
    <t>INTERREG IPA - ABBIDERS</t>
  </si>
  <si>
    <t>31.12.2025.</t>
  </si>
  <si>
    <t>MINISTRARSTVO REG. RAZVOJA I FONDOVA EU</t>
  </si>
  <si>
    <t>INTERREG IPA - BLOOD RHEO APP</t>
  </si>
  <si>
    <t>14.01.2026.</t>
  </si>
  <si>
    <t>UNIVERSITET NOVI SAD - FAKULTET OF MEDICINE</t>
  </si>
  <si>
    <t>MEDICINSKI POTVRĐENO</t>
  </si>
  <si>
    <t>2025.</t>
  </si>
  <si>
    <t>mefos</t>
  </si>
  <si>
    <t>auk</t>
  </si>
  <si>
    <t>ptf</t>
  </si>
  <si>
    <t>PROJEKCIJA 
ZA 2028.</t>
  </si>
  <si>
    <t>Bp- muszaki es gazdasagt. Egyetem - BEAMING</t>
  </si>
  <si>
    <t>NPOO.C3.2.R3-I1.04.0059 BioPHA-ComFPack1</t>
  </si>
  <si>
    <t>NPOO - FoodFacts</t>
  </si>
  <si>
    <t>Ksenija Arežina, Nikolina Kovačević</t>
  </si>
  <si>
    <t>031/224-133, 224-132</t>
  </si>
  <si>
    <t xml:space="preserve">karezina@unios.hr, seremet@unios.hr </t>
  </si>
  <si>
    <t>Plaće za redovan rad</t>
  </si>
  <si>
    <t>Materijal i sirovine</t>
  </si>
  <si>
    <t>Doprinosi za obvezna zdravstveno osiguranje</t>
  </si>
  <si>
    <t>Službena purovanja</t>
  </si>
  <si>
    <t>Stručno usavršavanje zaposlenika</t>
  </si>
  <si>
    <t xml:space="preserve">Uredski materijal </t>
  </si>
  <si>
    <t>Energija</t>
  </si>
  <si>
    <t>Ostali rashodi za zaposlene</t>
  </si>
  <si>
    <t>Naknade za prijevoz</t>
  </si>
  <si>
    <t>nakande za prijevoz</t>
  </si>
  <si>
    <t>Naknade za prievoz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</si>
</sst>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
  </numFmts>
  <fonts count="73">
    <font>
      <sz val="11"/>
      <color theme="1"/>
      <name val="Calibri"/>
      <family val="2"/>
      <charset val="238"/>
      <scheme val="minor"/>
    </font>
    <font>
      <sz val="11"/>
      <color rgb="FFFF0000"/>
      <name val="Calibri"/>
      <family val="2"/>
      <charset val="238"/>
      <scheme val="minor"/>
    </font>
    <font>
      <b/>
      <sz val="11"/>
      <color indexed="8"/>
      <name val="Calibri"/>
      <family val="2"/>
      <scheme val="minor"/>
    </font>
    <font>
      <sz val="11"/>
      <color indexed="8"/>
      <name val="Calibri"/>
      <family val="2"/>
      <scheme val="minor"/>
    </font>
    <font>
      <sz val="11"/>
      <name val="Calibri"/>
      <family val="2"/>
      <scheme val="minor"/>
    </font>
    <font>
      <sz val="14"/>
      <color theme="1"/>
      <name val="Calibri"/>
      <family val="2"/>
      <charset val="238"/>
      <scheme val="minor"/>
    </font>
    <font>
      <b/>
      <sz val="14"/>
      <color indexed="8"/>
      <name val="Calibri"/>
      <family val="2"/>
      <charset val="238"/>
      <scheme val="minor"/>
    </font>
    <font>
      <sz val="11"/>
      <name val="Calibri"/>
      <family val="2"/>
      <charset val="238"/>
      <scheme val="minor"/>
    </font>
    <font>
      <sz val="10"/>
      <color indexed="8"/>
      <name val="MS Sans Serif"/>
      <charset val="238"/>
    </font>
    <font>
      <b/>
      <sz val="16"/>
      <color indexed="8"/>
      <name val="Calibri"/>
      <family val="2"/>
      <charset val="238"/>
    </font>
    <font>
      <b/>
      <sz val="10"/>
      <color indexed="9"/>
      <name val="Calibri"/>
      <family val="2"/>
      <charset val="238"/>
    </font>
    <font>
      <sz val="10"/>
      <color indexed="8"/>
      <name val="Arial"/>
      <family val="2"/>
      <charset val="238"/>
    </font>
    <font>
      <b/>
      <sz val="10"/>
      <name val="Calibri"/>
      <family val="2"/>
      <charset val="238"/>
    </font>
    <font>
      <sz val="10"/>
      <name val="Calibri"/>
      <family val="2"/>
      <charset val="238"/>
    </font>
    <font>
      <b/>
      <sz val="14"/>
      <color indexed="8"/>
      <name val="Arial"/>
      <family val="2"/>
      <charset val="238"/>
    </font>
    <font>
      <b/>
      <sz val="12"/>
      <color indexed="8"/>
      <name val="Arial"/>
      <family val="2"/>
      <charset val="238"/>
    </font>
    <font>
      <b/>
      <sz val="10"/>
      <color indexed="8"/>
      <name val="Arial"/>
      <family val="2"/>
      <charset val="238"/>
    </font>
    <font>
      <sz val="8"/>
      <color indexed="8"/>
      <name val="Arial"/>
      <family val="2"/>
      <charset val="238"/>
    </font>
    <font>
      <b/>
      <sz val="10"/>
      <name val="Arial"/>
      <family val="2"/>
      <charset val="238"/>
    </font>
    <font>
      <sz val="10"/>
      <name val="Arial"/>
      <family val="2"/>
      <charset val="238"/>
    </font>
    <font>
      <b/>
      <sz val="11"/>
      <color theme="1"/>
      <name val="Calibri"/>
      <family val="2"/>
      <scheme val="minor"/>
    </font>
    <font>
      <sz val="8"/>
      <name val="Arial"/>
      <family val="2"/>
    </font>
    <font>
      <sz val="8"/>
      <color rgb="FFFF0000"/>
      <name val="Arial"/>
      <family val="2"/>
    </font>
    <font>
      <b/>
      <sz val="12"/>
      <color indexed="9"/>
      <name val="Arial"/>
      <family val="2"/>
      <charset val="238"/>
    </font>
    <font>
      <sz val="12"/>
      <color theme="1"/>
      <name val="Calibri"/>
      <family val="2"/>
      <charset val="238"/>
      <scheme val="minor"/>
    </font>
    <font>
      <sz val="8"/>
      <name val="Arial"/>
      <family val="2"/>
      <charset val="238"/>
    </font>
    <font>
      <b/>
      <sz val="10"/>
      <name val="Arial"/>
      <family val="2"/>
    </font>
    <font>
      <sz val="10"/>
      <name val="Arial"/>
      <family val="2"/>
    </font>
    <font>
      <b/>
      <sz val="11"/>
      <name val="Calibri"/>
      <family val="2"/>
      <charset val="238"/>
    </font>
    <font>
      <sz val="6"/>
      <name val="Arial"/>
      <family val="2"/>
      <charset val="238"/>
    </font>
    <font>
      <sz val="9"/>
      <name val="Arial"/>
      <family val="2"/>
      <charset val="238"/>
    </font>
    <font>
      <sz val="10"/>
      <color rgb="FFFF0000"/>
      <name val="Arial"/>
      <family val="2"/>
      <charset val="238"/>
    </font>
    <font>
      <b/>
      <sz val="10"/>
      <color rgb="FFFF0000"/>
      <name val="Arial"/>
      <family val="2"/>
      <charset val="238"/>
    </font>
    <font>
      <sz val="10"/>
      <color indexed="10"/>
      <name val="Arial"/>
      <family val="2"/>
      <charset val="238"/>
    </font>
    <font>
      <b/>
      <sz val="9"/>
      <name val="Arial"/>
      <family val="2"/>
      <charset val="238"/>
    </font>
    <font>
      <b/>
      <sz val="16"/>
      <color theme="1"/>
      <name val="Arial"/>
      <family val="2"/>
      <charset val="238"/>
    </font>
    <font>
      <b/>
      <sz val="11"/>
      <color rgb="FFFF0000"/>
      <name val="Calibri"/>
      <family val="2"/>
      <charset val="238"/>
      <scheme val="minor"/>
    </font>
    <font>
      <b/>
      <sz val="8"/>
      <color indexed="9"/>
      <name val="Arial"/>
      <family val="2"/>
      <charset val="238"/>
    </font>
    <font>
      <b/>
      <sz val="10"/>
      <color theme="7"/>
      <name val="Arial"/>
      <family val="2"/>
      <charset val="238"/>
    </font>
    <font>
      <sz val="10"/>
      <color rgb="FF000000"/>
      <name val="Open Sans"/>
    </font>
    <font>
      <b/>
      <sz val="11"/>
      <color rgb="FFFFC000"/>
      <name val="Calibri"/>
      <family val="2"/>
      <charset val="238"/>
    </font>
    <font>
      <b/>
      <sz val="8"/>
      <name val="Arial"/>
      <family val="2"/>
      <charset val="238"/>
    </font>
    <font>
      <sz val="11"/>
      <color theme="4" tint="-0.249977111117893"/>
      <name val="Calibri"/>
      <family val="2"/>
      <charset val="238"/>
      <scheme val="minor"/>
    </font>
    <font>
      <sz val="11"/>
      <color rgb="FF000000"/>
      <name val="Calibri"/>
      <family val="2"/>
      <charset val="238"/>
      <scheme val="minor"/>
    </font>
    <font>
      <b/>
      <sz val="10"/>
      <color theme="1"/>
      <name val="Calibri"/>
      <family val="2"/>
      <charset val="238"/>
    </font>
    <font>
      <u/>
      <sz val="11"/>
      <color theme="10"/>
      <name val="Calibri"/>
      <family val="2"/>
      <charset val="238"/>
      <scheme val="minor"/>
    </font>
    <font>
      <sz val="14"/>
      <color indexed="8"/>
      <name val="Calibri"/>
      <family val="2"/>
      <charset val="238"/>
    </font>
    <font>
      <b/>
      <sz val="14"/>
      <color indexed="56"/>
      <name val="Calibri"/>
      <family val="2"/>
      <charset val="238"/>
    </font>
    <font>
      <b/>
      <sz val="14"/>
      <color indexed="10"/>
      <name val="Calibri"/>
      <family val="2"/>
      <charset val="238"/>
    </font>
    <font>
      <u/>
      <sz val="14"/>
      <color theme="10"/>
      <name val="Calibri"/>
      <family val="2"/>
      <charset val="238"/>
      <scheme val="minor"/>
    </font>
    <font>
      <sz val="14"/>
      <color indexed="8"/>
      <name val="Open Sans"/>
      <family val="2"/>
    </font>
    <font>
      <b/>
      <sz val="14"/>
      <color indexed="8"/>
      <name val="Calibri"/>
      <family val="2"/>
      <charset val="238"/>
    </font>
    <font>
      <b/>
      <sz val="14"/>
      <color indexed="9"/>
      <name val="Calibri"/>
      <family val="2"/>
      <charset val="238"/>
    </font>
    <font>
      <b/>
      <sz val="14"/>
      <name val="Calibri"/>
      <family val="2"/>
      <charset val="238"/>
    </font>
    <font>
      <b/>
      <sz val="20"/>
      <color indexed="8"/>
      <name val="Calibri"/>
      <family val="2"/>
      <scheme val="minor"/>
    </font>
    <font>
      <sz val="20"/>
      <color theme="1"/>
      <name val="Calibri"/>
      <family val="2"/>
      <scheme val="minor"/>
    </font>
    <font>
      <sz val="20"/>
      <color indexed="8"/>
      <name val="Calibri"/>
      <family val="2"/>
      <scheme val="minor"/>
    </font>
    <font>
      <b/>
      <sz val="20"/>
      <name val="Calibri"/>
      <family val="2"/>
      <scheme val="minor"/>
    </font>
    <font>
      <sz val="20"/>
      <name val="Calibri"/>
      <family val="2"/>
      <scheme val="minor"/>
    </font>
    <font>
      <sz val="14"/>
      <color indexed="8"/>
      <name val="Calibri"/>
      <family val="2"/>
      <charset val="238"/>
      <scheme val="minor"/>
    </font>
    <font>
      <b/>
      <sz val="14"/>
      <name val="Calibri"/>
      <family val="2"/>
      <charset val="238"/>
      <scheme val="minor"/>
    </font>
    <font>
      <sz val="14"/>
      <name val="Calibri"/>
      <family val="2"/>
      <charset val="238"/>
      <scheme val="minor"/>
    </font>
    <font>
      <b/>
      <sz val="14"/>
      <color theme="1"/>
      <name val="Calibri"/>
      <family val="2"/>
      <charset val="238"/>
      <scheme val="minor"/>
    </font>
    <font>
      <sz val="20"/>
      <color theme="1"/>
      <name val="Calibri"/>
      <family val="2"/>
      <charset val="238"/>
      <scheme val="minor"/>
    </font>
    <font>
      <b/>
      <sz val="20"/>
      <color indexed="8"/>
      <name val="Calibri"/>
      <family val="2"/>
      <charset val="238"/>
      <scheme val="minor"/>
    </font>
    <font>
      <b/>
      <sz val="11"/>
      <name val="Calibri"/>
      <family val="2"/>
      <charset val="238"/>
      <scheme val="minor"/>
    </font>
    <font>
      <b/>
      <sz val="11"/>
      <color indexed="8"/>
      <name val="Calibri"/>
      <family val="2"/>
      <charset val="238"/>
      <scheme val="minor"/>
    </font>
    <font>
      <b/>
      <sz val="11"/>
      <name val="Calibri"/>
      <family val="2"/>
      <scheme val="minor"/>
    </font>
    <font>
      <sz val="11"/>
      <color theme="1"/>
      <name val="Calibri"/>
      <family val="2"/>
      <scheme val="minor"/>
    </font>
    <font>
      <b/>
      <sz val="11"/>
      <color theme="1"/>
      <name val="Calibri"/>
      <family val="2"/>
      <charset val="238"/>
      <scheme val="minor"/>
    </font>
    <font>
      <b/>
      <i/>
      <u/>
      <sz val="14"/>
      <name val="Calibri"/>
      <family val="2"/>
      <charset val="238"/>
      <scheme val="minor"/>
    </font>
    <font>
      <b/>
      <i/>
      <u/>
      <sz val="11"/>
      <color theme="1"/>
      <name val="Calibri"/>
      <family val="2"/>
      <charset val="238"/>
      <scheme val="minor"/>
    </font>
    <font>
      <i/>
      <sz val="11"/>
      <color theme="1"/>
      <name val="Calibri"/>
      <family val="2"/>
      <charset val="238"/>
      <scheme val="minor"/>
    </font>
  </fonts>
  <fills count="30">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indexed="62"/>
        <bgColor indexed="64"/>
      </patternFill>
    </fill>
    <fill>
      <patternFill patternType="solid">
        <fgColor indexed="26"/>
        <bgColor indexed="64"/>
      </patternFill>
    </fill>
    <fill>
      <patternFill patternType="solid">
        <fgColor indexed="55"/>
        <bgColor indexed="64"/>
      </patternFill>
    </fill>
    <fill>
      <patternFill patternType="solid">
        <fgColor theme="0" tint="-0.14999847407452621"/>
        <bgColor indexed="64"/>
      </patternFill>
    </fill>
    <fill>
      <patternFill patternType="solid">
        <fgColor indexed="23"/>
      </patternFill>
    </fill>
    <fill>
      <patternFill patternType="solid">
        <fgColor rgb="FFFFFF00"/>
        <bgColor indexed="64"/>
      </patternFill>
    </fill>
    <fill>
      <patternFill patternType="solid">
        <fgColor indexed="49"/>
      </patternFill>
    </fill>
    <fill>
      <patternFill patternType="solid">
        <fgColor theme="4" tint="0.59999389629810485"/>
        <bgColor indexed="64"/>
      </patternFill>
    </fill>
    <fill>
      <patternFill patternType="solid">
        <fgColor indexed="22"/>
      </patternFill>
    </fill>
    <fill>
      <patternFill patternType="solid">
        <fgColor indexed="27"/>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62"/>
        <bgColor indexed="62"/>
      </patternFill>
    </fill>
    <fill>
      <patternFill patternType="solid">
        <fgColor theme="0" tint="-4.9989318521683403E-2"/>
        <bgColor indexed="64"/>
      </patternFill>
    </fill>
    <fill>
      <patternFill patternType="solid">
        <fgColor indexed="26"/>
        <bgColor indexed="26"/>
      </patternFill>
    </fill>
    <fill>
      <patternFill patternType="solid">
        <fgColor indexed="9"/>
        <bgColor indexed="9"/>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indexed="31"/>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style="thin">
        <color indexed="18"/>
      </right>
      <top/>
      <bottom/>
      <diagonal/>
    </border>
    <border>
      <left style="thin">
        <color indexed="18"/>
      </left>
      <right style="thin">
        <color indexed="18"/>
      </right>
      <top style="thin">
        <color indexed="18"/>
      </top>
      <bottom style="medium">
        <color indexed="64"/>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medium">
        <color indexed="64"/>
      </bottom>
      <diagonal/>
    </border>
    <border>
      <left style="thin">
        <color indexed="48"/>
      </left>
      <right style="thin">
        <color indexed="48"/>
      </right>
      <top style="thin">
        <color indexed="48"/>
      </top>
      <bottom style="thin">
        <color indexed="48"/>
      </bottom>
      <diagonal/>
    </border>
    <border>
      <left style="thin">
        <color indexed="8"/>
      </left>
      <right/>
      <top/>
      <bottom/>
      <diagonal/>
    </border>
    <border>
      <left style="thin">
        <color indexed="18"/>
      </left>
      <right/>
      <top/>
      <bottom/>
      <diagonal/>
    </border>
    <border>
      <left style="thin">
        <color indexed="18"/>
      </left>
      <right/>
      <top style="thin">
        <color indexed="18"/>
      </top>
      <bottom style="thin">
        <color indexed="18"/>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thin">
        <color indexed="18"/>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0">
    <xf numFmtId="0" fontId="0" fillId="0" borderId="0"/>
    <xf numFmtId="0" fontId="8" fillId="0" borderId="0"/>
    <xf numFmtId="0" fontId="11" fillId="0" borderId="0"/>
    <xf numFmtId="0" fontId="19" fillId="7" borderId="6" applyNumberFormat="0" applyProtection="0">
      <alignment horizontal="left" vertical="center" wrapText="1" indent="1"/>
    </xf>
    <xf numFmtId="0" fontId="21" fillId="9" borderId="7" applyNumberFormat="0" applyProtection="0">
      <alignment horizontal="left" vertical="center" indent="1" justifyLastLine="1"/>
    </xf>
    <xf numFmtId="4" fontId="21" fillId="11" borderId="7" applyNumberFormat="0" applyProtection="0">
      <alignment horizontal="left" vertical="center" indent="1"/>
    </xf>
    <xf numFmtId="4" fontId="21" fillId="11" borderId="7" applyNumberFormat="0" applyProtection="0">
      <alignment horizontal="left" vertical="center" indent="1"/>
    </xf>
    <xf numFmtId="4" fontId="21" fillId="11" borderId="7" applyNumberFormat="0" applyProtection="0">
      <alignment horizontal="left" vertical="center" indent="1" justifyLastLine="1"/>
    </xf>
    <xf numFmtId="4" fontId="21" fillId="11" borderId="7" applyNumberFormat="0" applyProtection="0">
      <alignment horizontal="left" vertical="center" indent="1" justifyLastLine="1"/>
    </xf>
    <xf numFmtId="0" fontId="21" fillId="13" borderId="7" applyNumberFormat="0" applyProtection="0">
      <alignment horizontal="left" vertical="center" indent="1" justifyLastLine="1"/>
    </xf>
    <xf numFmtId="0" fontId="26" fillId="15" borderId="13" applyNumberFormat="0" applyProtection="0">
      <alignment horizontal="left" vertical="center" indent="1"/>
    </xf>
    <xf numFmtId="0" fontId="27" fillId="16" borderId="13" applyNumberFormat="0" applyProtection="0">
      <alignment horizontal="left" vertical="center" indent="1"/>
    </xf>
    <xf numFmtId="0" fontId="27" fillId="17" borderId="13" applyNumberFormat="0" applyProtection="0">
      <alignment horizontal="left" vertical="center" indent="1"/>
    </xf>
    <xf numFmtId="0" fontId="19" fillId="18" borderId="13" applyNumberFormat="0" applyProtection="0">
      <alignment horizontal="left" vertical="center" indent="1"/>
    </xf>
    <xf numFmtId="0" fontId="19" fillId="0" borderId="0"/>
    <xf numFmtId="0" fontId="39" fillId="0" borderId="0"/>
    <xf numFmtId="4" fontId="21" fillId="0" borderId="7" applyNumberFormat="0" applyProtection="0">
      <alignment horizontal="right" vertical="center"/>
    </xf>
    <xf numFmtId="0" fontId="11" fillId="0" borderId="0"/>
    <xf numFmtId="0" fontId="45" fillId="0" borderId="0" applyNumberFormat="0" applyFill="0" applyBorder="0" applyAlignment="0" applyProtection="0"/>
    <xf numFmtId="0" fontId="19" fillId="29" borderId="6" applyNumberFormat="0" applyProtection="0">
      <alignment horizontal="left" vertical="center" indent="1"/>
    </xf>
  </cellStyleXfs>
  <cellXfs count="301">
    <xf numFmtId="0" fontId="0" fillId="0" borderId="0" xfId="0"/>
    <xf numFmtId="3" fontId="3" fillId="0" borderId="4" xfId="0" applyNumberFormat="1" applyFont="1" applyBorder="1" applyAlignment="1">
      <alignment horizontal="right"/>
    </xf>
    <xf numFmtId="3" fontId="3" fillId="0" borderId="4" xfId="0" applyNumberFormat="1" applyFont="1" applyBorder="1"/>
    <xf numFmtId="0" fontId="5" fillId="0" borderId="0" xfId="0" applyFont="1"/>
    <xf numFmtId="0" fontId="9" fillId="0" borderId="0" xfId="1" applyFont="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right"/>
    </xf>
    <xf numFmtId="0" fontId="10" fillId="5" borderId="5" xfId="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right" vertical="center" wrapText="1"/>
    </xf>
    <xf numFmtId="0" fontId="12" fillId="6" borderId="4" xfId="2" applyFont="1" applyFill="1" applyBorder="1" applyAlignment="1">
      <alignment horizontal="center" vertical="center" wrapText="1"/>
    </xf>
    <xf numFmtId="0" fontId="12" fillId="6" borderId="4" xfId="2" applyFont="1" applyFill="1" applyBorder="1" applyAlignment="1">
      <alignment horizontal="left" vertical="center" wrapText="1"/>
    </xf>
    <xf numFmtId="3" fontId="12" fillId="6" borderId="4" xfId="2" applyNumberFormat="1" applyFont="1" applyFill="1" applyBorder="1" applyAlignment="1">
      <alignment horizontal="right" vertical="center" wrapText="1"/>
    </xf>
    <xf numFmtId="0" fontId="13" fillId="0" borderId="4" xfId="2" applyFont="1" applyBorder="1" applyAlignment="1">
      <alignment horizontal="center" vertical="center" wrapText="1"/>
    </xf>
    <xf numFmtId="0" fontId="13" fillId="0" borderId="4" xfId="2" applyFont="1" applyBorder="1" applyAlignment="1">
      <alignment horizontal="left" vertical="center" wrapText="1"/>
    </xf>
    <xf numFmtId="3" fontId="13" fillId="0" borderId="4" xfId="2" applyNumberFormat="1" applyFont="1" applyBorder="1" applyAlignment="1" applyProtection="1">
      <alignment horizontal="right" vertical="center" wrapText="1"/>
      <protection locked="0"/>
    </xf>
    <xf numFmtId="3" fontId="12" fillId="6" borderId="4" xfId="2" applyNumberFormat="1" applyFont="1" applyFill="1" applyBorder="1" applyAlignment="1">
      <alignment vertical="center" wrapText="1"/>
    </xf>
    <xf numFmtId="0" fontId="14" fillId="0" borderId="0" xfId="0" applyFont="1" applyAlignment="1">
      <alignment horizontal="center" vertical="center" wrapText="1"/>
    </xf>
    <xf numFmtId="0" fontId="16" fillId="2" borderId="4" xfId="0" quotePrefix="1" applyFont="1" applyFill="1" applyBorder="1" applyAlignment="1">
      <alignment horizontal="center" vertical="center" wrapText="1"/>
    </xf>
    <xf numFmtId="0" fontId="16" fillId="2" borderId="4" xfId="0" applyFont="1" applyFill="1" applyBorder="1" applyAlignment="1">
      <alignment horizontal="center" vertical="center" wrapText="1"/>
    </xf>
    <xf numFmtId="0" fontId="17" fillId="2" borderId="4" xfId="0" quotePrefix="1" applyFont="1" applyFill="1" applyBorder="1" applyAlignment="1">
      <alignment horizontal="center" vertical="center" wrapText="1"/>
    </xf>
    <xf numFmtId="0" fontId="17" fillId="2" borderId="4" xfId="0" applyFont="1" applyFill="1" applyBorder="1" applyAlignment="1">
      <alignment horizontal="center" vertical="center" wrapText="1"/>
    </xf>
    <xf numFmtId="0" fontId="18" fillId="4" borderId="4" xfId="0" applyFont="1" applyFill="1" applyBorder="1" applyAlignment="1">
      <alignment horizontal="left" vertical="center" wrapText="1"/>
    </xf>
    <xf numFmtId="3" fontId="16" fillId="4" borderId="4" xfId="0" applyNumberFormat="1" applyFont="1" applyFill="1" applyBorder="1" applyAlignment="1">
      <alignment horizontal="right"/>
    </xf>
    <xf numFmtId="0" fontId="19" fillId="4" borderId="4" xfId="0" applyFont="1" applyFill="1" applyBorder="1" applyAlignment="1">
      <alignment horizontal="left" vertical="center" wrapText="1"/>
    </xf>
    <xf numFmtId="0" fontId="19" fillId="0" borderId="4" xfId="0" applyFont="1" applyBorder="1" applyAlignment="1" applyProtection="1">
      <alignment horizontal="right" vertical="center" wrapText="1"/>
      <protection locked="0"/>
    </xf>
    <xf numFmtId="0" fontId="18" fillId="4" borderId="4" xfId="0" applyFont="1" applyFill="1" applyBorder="1" applyAlignment="1">
      <alignment horizontal="left" vertical="center"/>
    </xf>
    <xf numFmtId="0" fontId="18" fillId="4" borderId="4" xfId="0" applyFont="1" applyFill="1" applyBorder="1" applyAlignment="1">
      <alignment vertical="center" wrapText="1"/>
    </xf>
    <xf numFmtId="0" fontId="19" fillId="4" borderId="4" xfId="0" applyFont="1" applyFill="1" applyBorder="1" applyAlignment="1">
      <alignment vertical="center" wrapText="1"/>
    </xf>
    <xf numFmtId="0" fontId="20" fillId="0" borderId="0" xfId="0" applyFont="1"/>
    <xf numFmtId="0" fontId="19" fillId="8" borderId="6" xfId="3" quotePrefix="1" applyFill="1" applyAlignment="1">
      <alignment horizontal="left" vertical="center" wrapText="1" indent="3"/>
    </xf>
    <xf numFmtId="0" fontId="19" fillId="8" borderId="6" xfId="3" quotePrefix="1" applyFill="1" applyAlignment="1">
      <alignment horizontal="left" vertical="center" indent="1"/>
    </xf>
    <xf numFmtId="0" fontId="19" fillId="8" borderId="6" xfId="3" quotePrefix="1" applyFill="1">
      <alignment horizontal="left" vertical="center" wrapText="1" indent="1"/>
    </xf>
    <xf numFmtId="0" fontId="1" fillId="0" borderId="0" xfId="0" applyFont="1"/>
    <xf numFmtId="49" fontId="0" fillId="0" borderId="0" xfId="0" applyNumberFormat="1"/>
    <xf numFmtId="164" fontId="21" fillId="10" borderId="7" xfId="4" quotePrefix="1" applyNumberFormat="1" applyFill="1" applyAlignment="1">
      <alignment horizontal="left" vertical="center" indent="3" justifyLastLine="1"/>
    </xf>
    <xf numFmtId="0" fontId="21" fillId="10" borderId="7" xfId="4" quotePrefix="1" applyFill="1">
      <alignment horizontal="left" vertical="center" indent="1" justifyLastLine="1"/>
    </xf>
    <xf numFmtId="0" fontId="21" fillId="0" borderId="7" xfId="5" quotePrefix="1" applyNumberFormat="1" applyFill="1">
      <alignment horizontal="left" vertical="center" indent="1"/>
    </xf>
    <xf numFmtId="0" fontId="22" fillId="0" borderId="7" xfId="5" quotePrefix="1" applyNumberFormat="1" applyFont="1" applyFill="1">
      <alignment horizontal="left" vertical="center" indent="1"/>
    </xf>
    <xf numFmtId="49" fontId="21" fillId="0" borderId="7" xfId="5" quotePrefix="1" applyNumberFormat="1" applyFill="1">
      <alignment horizontal="left" vertical="center" indent="1"/>
    </xf>
    <xf numFmtId="0" fontId="21" fillId="0" borderId="7" xfId="6" quotePrefix="1" applyNumberFormat="1" applyFill="1">
      <alignment horizontal="left" vertical="center" indent="1"/>
    </xf>
    <xf numFmtId="0" fontId="22" fillId="0" borderId="7" xfId="6" quotePrefix="1" applyNumberFormat="1" applyFont="1" applyFill="1">
      <alignment horizontal="left" vertical="center" indent="1"/>
    </xf>
    <xf numFmtId="49" fontId="21" fillId="0" borderId="7" xfId="6" quotePrefix="1" applyNumberFormat="1" applyFill="1">
      <alignment horizontal="left" vertical="center" indent="1"/>
    </xf>
    <xf numFmtId="49" fontId="22" fillId="0" borderId="7" xfId="6" quotePrefix="1" applyNumberFormat="1" applyFont="1" applyFill="1">
      <alignment horizontal="left" vertical="center" indent="1"/>
    </xf>
    <xf numFmtId="3" fontId="23" fillId="5" borderId="7" xfId="7" quotePrefix="1" applyNumberFormat="1" applyFont="1" applyFill="1" applyAlignment="1">
      <alignment horizontal="left" vertical="center" wrapText="1" indent="1" justifyLastLine="1"/>
    </xf>
    <xf numFmtId="0" fontId="23" fillId="5" borderId="7" xfId="8" quotePrefix="1" applyNumberFormat="1" applyFont="1" applyFill="1">
      <alignment horizontal="left" vertical="center" indent="1" justifyLastLine="1"/>
    </xf>
    <xf numFmtId="0" fontId="23" fillId="5" borderId="8" xfId="8" applyNumberFormat="1" applyFont="1" applyFill="1" applyBorder="1">
      <alignment horizontal="left" vertical="center" indent="1" justifyLastLine="1"/>
    </xf>
    <xf numFmtId="0" fontId="24" fillId="0" borderId="0" xfId="0" applyFont="1"/>
    <xf numFmtId="0" fontId="25" fillId="2" borderId="7" xfId="7" quotePrefix="1" applyNumberFormat="1" applyFont="1" applyFill="1">
      <alignment horizontal="left" vertical="center" indent="1" justifyLastLine="1"/>
    </xf>
    <xf numFmtId="0" fontId="25" fillId="2" borderId="9" xfId="7" quotePrefix="1" applyNumberFormat="1" applyFont="1" applyFill="1" applyBorder="1">
      <alignment horizontal="left" vertical="center" indent="1" justifyLastLine="1"/>
    </xf>
    <xf numFmtId="0" fontId="25" fillId="12" borderId="10" xfId="7" quotePrefix="1" applyNumberFormat="1" applyFont="1" applyFill="1" applyBorder="1">
      <alignment horizontal="left" vertical="center" indent="1" justifyLastLine="1"/>
    </xf>
    <xf numFmtId="0" fontId="25" fillId="12" borderId="7" xfId="7" quotePrefix="1" applyNumberFormat="1" applyFont="1" applyFill="1">
      <alignment horizontal="left" vertical="center" indent="1" justifyLastLine="1"/>
    </xf>
    <xf numFmtId="0" fontId="7" fillId="0" borderId="0" xfId="0" applyFont="1"/>
    <xf numFmtId="0" fontId="25" fillId="12" borderId="9" xfId="7" quotePrefix="1" applyNumberFormat="1" applyFont="1" applyFill="1" applyBorder="1">
      <alignment horizontal="left" vertical="center" indent="1" justifyLastLine="1"/>
    </xf>
    <xf numFmtId="0" fontId="25" fillId="0" borderId="10" xfId="7" quotePrefix="1" applyNumberFormat="1" applyFont="1" applyFill="1" applyBorder="1">
      <alignment horizontal="left" vertical="center" indent="1" justifyLastLine="1"/>
    </xf>
    <xf numFmtId="0" fontId="25" fillId="0" borderId="7" xfId="7" quotePrefix="1" applyNumberFormat="1" applyFont="1" applyFill="1">
      <alignment horizontal="left" vertical="center" indent="1" justifyLastLine="1"/>
    </xf>
    <xf numFmtId="0" fontId="25" fillId="0" borderId="9" xfId="7" quotePrefix="1" applyNumberFormat="1" applyFont="1" applyFill="1" applyBorder="1">
      <alignment horizontal="left" vertical="center" indent="1" justifyLastLine="1"/>
    </xf>
    <xf numFmtId="0" fontId="25" fillId="0" borderId="11" xfId="7" quotePrefix="1" applyNumberFormat="1" applyFont="1" applyFill="1" applyBorder="1">
      <alignment horizontal="left" vertical="center" indent="1" justifyLastLine="1"/>
    </xf>
    <xf numFmtId="0" fontId="25" fillId="2" borderId="10" xfId="7" quotePrefix="1" applyNumberFormat="1" applyFont="1" applyFill="1" applyBorder="1">
      <alignment horizontal="left" vertical="center" indent="1" justifyLastLine="1"/>
    </xf>
    <xf numFmtId="0" fontId="25" fillId="0" borderId="12" xfId="7" quotePrefix="1" applyNumberFormat="1" applyFont="1" applyFill="1" applyBorder="1">
      <alignment horizontal="left" vertical="center" indent="1" justifyLastLine="1"/>
    </xf>
    <xf numFmtId="0" fontId="4" fillId="0" borderId="0" xfId="0" applyFont="1"/>
    <xf numFmtId="0" fontId="0" fillId="0" borderId="0" xfId="0" applyAlignment="1">
      <alignment horizontal="center"/>
    </xf>
    <xf numFmtId="0" fontId="0" fillId="0" borderId="0" xfId="0" applyAlignment="1">
      <alignment horizontal="left"/>
    </xf>
    <xf numFmtId="164" fontId="21" fillId="14" borderId="7" xfId="9" quotePrefix="1" applyNumberFormat="1" applyFill="1" applyAlignment="1">
      <alignment horizontal="left" vertical="center" indent="2" justifyLastLine="1"/>
    </xf>
    <xf numFmtId="0" fontId="21" fillId="14" borderId="7" xfId="9" quotePrefix="1" applyFill="1">
      <alignment horizontal="left" vertical="center" indent="1" justifyLastLine="1"/>
    </xf>
    <xf numFmtId="164" fontId="21" fillId="10" borderId="7" xfId="9" quotePrefix="1" applyNumberFormat="1" applyFill="1" applyAlignment="1">
      <alignment horizontal="left" vertical="center" indent="2" justifyLastLine="1"/>
    </xf>
    <xf numFmtId="0" fontId="21" fillId="10" borderId="7" xfId="9" quotePrefix="1" applyFill="1">
      <alignment horizontal="left" vertical="center" indent="1" justifyLastLine="1"/>
    </xf>
    <xf numFmtId="0" fontId="26" fillId="15" borderId="13" xfId="10" quotePrefix="1" applyAlignment="1">
      <alignment horizontal="left" vertical="center" indent="2"/>
    </xf>
    <xf numFmtId="0" fontId="26" fillId="15" borderId="13" xfId="10" quotePrefix="1">
      <alignment horizontal="left" vertical="center" indent="1"/>
    </xf>
    <xf numFmtId="0" fontId="27" fillId="16" borderId="13" xfId="11" quotePrefix="1" applyAlignment="1">
      <alignment horizontal="left" vertical="center" indent="3"/>
    </xf>
    <xf numFmtId="0" fontId="27" fillId="16" borderId="13" xfId="11" quotePrefix="1">
      <alignment horizontal="left" vertical="center" indent="1"/>
    </xf>
    <xf numFmtId="0" fontId="27" fillId="17" borderId="13" xfId="12" quotePrefix="1" applyAlignment="1">
      <alignment horizontal="left" vertical="center" indent="4"/>
    </xf>
    <xf numFmtId="0" fontId="27" fillId="17" borderId="13" xfId="12" quotePrefix="1">
      <alignment horizontal="left" vertical="center" indent="1"/>
    </xf>
    <xf numFmtId="0" fontId="19" fillId="18" borderId="13" xfId="13" quotePrefix="1" applyAlignment="1">
      <alignment horizontal="left" vertical="center" indent="5"/>
    </xf>
    <xf numFmtId="0" fontId="19" fillId="18" borderId="13" xfId="13" quotePrefix="1">
      <alignment horizontal="left" vertical="center" indent="1"/>
    </xf>
    <xf numFmtId="0" fontId="19" fillId="10" borderId="13" xfId="13" quotePrefix="1" applyFill="1" applyAlignment="1">
      <alignment horizontal="left" vertical="center" indent="5"/>
    </xf>
    <xf numFmtId="0" fontId="19" fillId="10" borderId="13" xfId="13" quotePrefix="1" applyFill="1">
      <alignment horizontal="left" vertical="center" indent="1"/>
    </xf>
    <xf numFmtId="0" fontId="19" fillId="18" borderId="13" xfId="13" quotePrefix="1" applyAlignment="1">
      <alignment horizontal="left" vertical="center" indent="6"/>
    </xf>
    <xf numFmtId="0" fontId="28" fillId="0" borderId="0" xfId="0" applyFont="1"/>
    <xf numFmtId="0" fontId="19" fillId="0" borderId="0" xfId="14"/>
    <xf numFmtId="0" fontId="29" fillId="0" borderId="0" xfId="14" applyFont="1"/>
    <xf numFmtId="0" fontId="18" fillId="0" borderId="0" xfId="14" applyFont="1"/>
    <xf numFmtId="0" fontId="30" fillId="0" borderId="14" xfId="14" applyFont="1" applyBorder="1" applyAlignment="1">
      <alignment horizontal="left" vertical="center" wrapText="1" indent="1"/>
    </xf>
    <xf numFmtId="0" fontId="31" fillId="0" borderId="0" xfId="14" applyFont="1"/>
    <xf numFmtId="0" fontId="32" fillId="0" borderId="0" xfId="14" applyFont="1"/>
    <xf numFmtId="0" fontId="33" fillId="0" borderId="0" xfId="14" applyFont="1"/>
    <xf numFmtId="0" fontId="34" fillId="0" borderId="0" xfId="14" applyFont="1" applyAlignment="1">
      <alignment horizontal="left" vertical="center" wrapText="1" indent="1"/>
    </xf>
    <xf numFmtId="0" fontId="36" fillId="0" borderId="0" xfId="0" applyFont="1" applyAlignment="1">
      <alignment vertical="top"/>
    </xf>
    <xf numFmtId="4" fontId="0" fillId="0" borderId="0" xfId="0" applyNumberFormat="1"/>
    <xf numFmtId="4" fontId="0" fillId="0" borderId="0" xfId="0" applyNumberFormat="1" applyAlignment="1">
      <alignment horizontal="left"/>
    </xf>
    <xf numFmtId="0" fontId="37" fillId="5" borderId="7" xfId="8" quotePrefix="1" applyNumberFormat="1" applyFont="1" applyFill="1" applyProtection="1">
      <alignment horizontal="left" vertical="center" indent="1" justifyLastLine="1"/>
    </xf>
    <xf numFmtId="3" fontId="38" fillId="5" borderId="7" xfId="7" quotePrefix="1" applyNumberFormat="1" applyFont="1" applyFill="1" applyAlignment="1">
      <alignment horizontal="center" vertical="center" wrapText="1" justifyLastLine="1"/>
    </xf>
    <xf numFmtId="0" fontId="37" fillId="5" borderId="0" xfId="8" quotePrefix="1" applyNumberFormat="1" applyFont="1" applyFill="1" applyBorder="1" applyProtection="1">
      <alignment horizontal="left" vertical="center" indent="1" justifyLastLine="1"/>
    </xf>
    <xf numFmtId="0" fontId="40" fillId="19" borderId="5" xfId="15" applyFont="1" applyFill="1" applyBorder="1" applyAlignment="1">
      <alignment horizontal="center" vertical="center" wrapText="1"/>
    </xf>
    <xf numFmtId="0" fontId="40" fillId="19" borderId="7" xfId="15" applyFont="1" applyFill="1" applyBorder="1" applyAlignment="1">
      <alignment horizontal="center" vertical="center" wrapText="1"/>
    </xf>
    <xf numFmtId="0" fontId="40" fillId="19" borderId="0" xfId="15" applyFont="1" applyFill="1" applyAlignment="1">
      <alignment horizontal="center" vertical="center" wrapText="1"/>
    </xf>
    <xf numFmtId="4" fontId="37" fillId="5" borderId="15" xfId="7" applyNumberFormat="1" applyFont="1" applyFill="1" applyBorder="1" applyAlignment="1" applyProtection="1">
      <alignment horizontal="center" vertical="center" wrapText="1" justifyLastLine="1"/>
    </xf>
    <xf numFmtId="4" fontId="37" fillId="5" borderId="0" xfId="7" applyNumberFormat="1" applyFont="1" applyFill="1" applyBorder="1" applyAlignment="1" applyProtection="1">
      <alignment horizontal="center" vertical="center" wrapText="1" justifyLastLine="1"/>
    </xf>
    <xf numFmtId="0" fontId="25" fillId="20" borderId="7" xfId="16" applyNumberFormat="1" applyFont="1" applyFill="1" applyAlignment="1" applyProtection="1">
      <alignment horizontal="center" vertical="center"/>
    </xf>
    <xf numFmtId="0" fontId="25" fillId="4" borderId="7" xfId="16" applyNumberFormat="1" applyFont="1" applyFill="1" applyAlignment="1" applyProtection="1">
      <alignment horizontal="center" vertical="center"/>
      <protection locked="0"/>
    </xf>
    <xf numFmtId="0" fontId="25" fillId="20" borderId="7" xfId="7" quotePrefix="1" applyNumberFormat="1" applyFont="1" applyFill="1" applyProtection="1">
      <alignment horizontal="left" vertical="center" indent="1" justifyLastLine="1"/>
    </xf>
    <xf numFmtId="0" fontId="25" fillId="0" borderId="7" xfId="16" applyNumberFormat="1" applyFont="1" applyProtection="1">
      <alignment horizontal="right" vertical="center"/>
      <protection locked="0"/>
    </xf>
    <xf numFmtId="0" fontId="25" fillId="0" borderId="7" xfId="16" applyNumberFormat="1" applyFont="1" applyAlignment="1" applyProtection="1">
      <alignment horizontal="center" vertical="center"/>
      <protection locked="0"/>
    </xf>
    <xf numFmtId="3" fontId="25" fillId="0" borderId="7" xfId="16" applyNumberFormat="1" applyFont="1" applyProtection="1">
      <alignment horizontal="right" vertical="center"/>
      <protection locked="0"/>
    </xf>
    <xf numFmtId="14" fontId="25" fillId="0" borderId="7" xfId="16" applyNumberFormat="1" applyFont="1" applyProtection="1">
      <alignment horizontal="right" vertical="center"/>
      <protection locked="0"/>
    </xf>
    <xf numFmtId="0" fontId="25" fillId="0" borderId="7" xfId="16" applyNumberFormat="1" applyFont="1" applyAlignment="1" applyProtection="1">
      <alignment horizontal="left" vertical="center"/>
      <protection locked="0"/>
    </xf>
    <xf numFmtId="0" fontId="7" fillId="4" borderId="0" xfId="0" applyFont="1" applyFill="1"/>
    <xf numFmtId="0" fontId="42" fillId="0" borderId="0" xfId="0" applyFont="1"/>
    <xf numFmtId="0" fontId="25" fillId="0" borderId="7" xfId="7" quotePrefix="1" applyNumberFormat="1" applyFont="1" applyFill="1" applyAlignment="1" applyProtection="1">
      <alignment horizontal="center" vertical="center" justifyLastLine="1"/>
      <protection locked="0"/>
    </xf>
    <xf numFmtId="0" fontId="21" fillId="0" borderId="7" xfId="6" quotePrefix="1" applyNumberFormat="1" applyFill="1" applyProtection="1">
      <alignment horizontal="left" vertical="center" indent="1"/>
      <protection locked="0"/>
    </xf>
    <xf numFmtId="0" fontId="41" fillId="4" borderId="7" xfId="7" quotePrefix="1" applyNumberFormat="1" applyFont="1" applyFill="1" applyAlignment="1" applyProtection="1">
      <alignment horizontal="left" vertical="center" justifyLastLine="1"/>
      <protection locked="0"/>
    </xf>
    <xf numFmtId="0" fontId="42" fillId="10" borderId="0" xfId="0" applyFont="1" applyFill="1"/>
    <xf numFmtId="0" fontId="43" fillId="0" borderId="0" xfId="0" applyFont="1"/>
    <xf numFmtId="0" fontId="44" fillId="0" borderId="4" xfId="17" applyFont="1" applyBorder="1" applyAlignment="1">
      <alignment horizontal="left" vertical="center"/>
    </xf>
    <xf numFmtId="0" fontId="25" fillId="0" borderId="4" xfId="7" quotePrefix="1" applyNumberFormat="1" applyFont="1" applyFill="1" applyBorder="1" applyAlignment="1" applyProtection="1">
      <alignment horizontal="right" vertical="center" justifyLastLine="1"/>
      <protection locked="0"/>
    </xf>
    <xf numFmtId="0" fontId="41" fillId="4" borderId="11" xfId="7" quotePrefix="1" applyNumberFormat="1" applyFont="1" applyFill="1" applyBorder="1" applyAlignment="1" applyProtection="1">
      <alignment horizontal="left" vertical="center" justifyLastLine="1"/>
      <protection locked="0"/>
    </xf>
    <xf numFmtId="0" fontId="25" fillId="0" borderId="16" xfId="16" applyNumberFormat="1" applyFont="1" applyBorder="1" applyProtection="1">
      <alignment horizontal="right" vertical="center"/>
      <protection locked="0"/>
    </xf>
    <xf numFmtId="0" fontId="41" fillId="4" borderId="0" xfId="7" quotePrefix="1" applyNumberFormat="1" applyFont="1" applyFill="1" applyBorder="1" applyAlignment="1" applyProtection="1">
      <alignment horizontal="left" vertical="center" justifyLastLine="1"/>
      <protection locked="0"/>
    </xf>
    <xf numFmtId="0" fontId="46" fillId="0" borderId="0" xfId="15" applyFont="1" applyAlignment="1">
      <alignment vertical="center"/>
    </xf>
    <xf numFmtId="0" fontId="47" fillId="20" borderId="17" xfId="15" applyFont="1" applyFill="1" applyBorder="1" applyAlignment="1">
      <alignment horizontal="left" vertical="center" wrapText="1"/>
    </xf>
    <xf numFmtId="0" fontId="47" fillId="20" borderId="20" xfId="15" applyFont="1" applyFill="1" applyBorder="1" applyAlignment="1">
      <alignment horizontal="left" vertical="center" wrapText="1"/>
    </xf>
    <xf numFmtId="0" fontId="48" fillId="0" borderId="0" xfId="15" applyFont="1" applyAlignment="1">
      <alignment vertical="center"/>
    </xf>
    <xf numFmtId="0" fontId="50" fillId="0" borderId="0" xfId="15" applyFont="1"/>
    <xf numFmtId="0" fontId="51" fillId="0" borderId="0" xfId="15" applyFont="1" applyAlignment="1">
      <alignment horizontal="center" vertical="center" wrapText="1"/>
    </xf>
    <xf numFmtId="0" fontId="51" fillId="0" borderId="0" xfId="15" applyFont="1" applyAlignment="1">
      <alignment horizontal="left" vertical="center" wrapText="1"/>
    </xf>
    <xf numFmtId="0" fontId="5" fillId="0" borderId="0" xfId="0" applyFont="1" applyAlignment="1">
      <alignment horizontal="right"/>
    </xf>
    <xf numFmtId="0" fontId="52" fillId="19" borderId="5" xfId="15" applyFont="1" applyFill="1" applyBorder="1" applyAlignment="1">
      <alignment horizontal="center" vertical="center" wrapText="1"/>
    </xf>
    <xf numFmtId="0" fontId="53" fillId="0" borderId="23" xfId="15" applyFont="1" applyBorder="1" applyAlignment="1">
      <alignment horizontal="left" vertical="center" wrapText="1"/>
    </xf>
    <xf numFmtId="3" fontId="51" fillId="21" borderId="23" xfId="15" applyNumberFormat="1" applyFont="1" applyFill="1" applyBorder="1" applyAlignment="1">
      <alignment horizontal="right" vertical="center" wrapText="1"/>
    </xf>
    <xf numFmtId="0" fontId="53" fillId="0" borderId="23" xfId="15" applyFont="1" applyBorder="1" applyAlignment="1">
      <alignment horizontal="center" vertical="center" wrapText="1"/>
    </xf>
    <xf numFmtId="0" fontId="53" fillId="0" borderId="23" xfId="15" applyFont="1" applyBorder="1" applyAlignment="1">
      <alignment horizontal="left" vertical="center"/>
    </xf>
    <xf numFmtId="3" fontId="51" fillId="0" borderId="23" xfId="15" applyNumberFormat="1" applyFont="1" applyBorder="1" applyAlignment="1" applyProtection="1">
      <alignment horizontal="right" vertical="center"/>
      <protection locked="0"/>
    </xf>
    <xf numFmtId="0" fontId="53" fillId="0" borderId="23" xfId="15" applyFont="1" applyBorder="1" applyAlignment="1">
      <alignment horizontal="center" vertical="center"/>
    </xf>
    <xf numFmtId="3" fontId="51" fillId="21" borderId="23" xfId="15" applyNumberFormat="1" applyFont="1" applyFill="1" applyBorder="1" applyAlignment="1">
      <alignment horizontal="right" vertical="center"/>
    </xf>
    <xf numFmtId="3" fontId="51" fillId="0" borderId="23" xfId="15" applyNumberFormat="1" applyFont="1" applyBorder="1" applyAlignment="1" applyProtection="1">
      <alignment horizontal="right" vertical="center" wrapText="1"/>
      <protection locked="0"/>
    </xf>
    <xf numFmtId="0" fontId="51" fillId="0" borderId="23" xfId="15" applyFont="1" applyBorder="1" applyAlignment="1">
      <alignment horizontal="left" vertical="center" wrapText="1"/>
    </xf>
    <xf numFmtId="0" fontId="51" fillId="0" borderId="23" xfId="15" quotePrefix="1" applyFont="1" applyBorder="1" applyAlignment="1">
      <alignment horizontal="left" vertical="center" wrapText="1"/>
    </xf>
    <xf numFmtId="3" fontId="51" fillId="22" borderId="23" xfId="15" applyNumberFormat="1" applyFont="1" applyFill="1" applyBorder="1" applyAlignment="1" applyProtection="1">
      <alignment horizontal="right" vertical="center"/>
      <protection locked="0"/>
    </xf>
    <xf numFmtId="0" fontId="52" fillId="19" borderId="5" xfId="15" applyFont="1" applyFill="1" applyBorder="1" applyAlignment="1">
      <alignment horizontal="left" vertical="center" wrapText="1"/>
    </xf>
    <xf numFmtId="3" fontId="52" fillId="19" borderId="5" xfId="15" applyNumberFormat="1" applyFont="1" applyFill="1" applyBorder="1" applyAlignment="1">
      <alignment horizontal="right" vertical="center"/>
    </xf>
    <xf numFmtId="3" fontId="5" fillId="0" borderId="0" xfId="0" applyNumberFormat="1" applyFont="1"/>
    <xf numFmtId="0" fontId="54" fillId="0" borderId="0" xfId="0" applyFont="1" applyAlignment="1">
      <alignment horizontal="center" vertical="center" wrapText="1"/>
    </xf>
    <xf numFmtId="0" fontId="55" fillId="0" borderId="0" xfId="0" applyFont="1"/>
    <xf numFmtId="0" fontId="54" fillId="2" borderId="4" xfId="0" quotePrefix="1" applyFont="1" applyFill="1" applyBorder="1" applyAlignment="1">
      <alignment horizontal="center" vertical="center" wrapText="1"/>
    </xf>
    <xf numFmtId="0" fontId="54" fillId="2" borderId="4" xfId="0" applyFont="1" applyFill="1" applyBorder="1" applyAlignment="1">
      <alignment horizontal="center" vertical="center" wrapText="1"/>
    </xf>
    <xf numFmtId="0" fontId="56" fillId="2" borderId="4" xfId="0" quotePrefix="1" applyFont="1" applyFill="1" applyBorder="1" applyAlignment="1">
      <alignment horizontal="center" vertical="center" wrapText="1"/>
    </xf>
    <xf numFmtId="0" fontId="56" fillId="2" borderId="4" xfId="0" applyFont="1" applyFill="1" applyBorder="1" applyAlignment="1">
      <alignment horizontal="center" vertical="center" wrapText="1"/>
    </xf>
    <xf numFmtId="0" fontId="57" fillId="3" borderId="4" xfId="0" applyFont="1" applyFill="1" applyBorder="1" applyAlignment="1">
      <alignment horizontal="left" vertical="center" wrapText="1"/>
    </xf>
    <xf numFmtId="3" fontId="54" fillId="3" borderId="4" xfId="0" applyNumberFormat="1" applyFont="1" applyFill="1" applyBorder="1" applyAlignment="1">
      <alignment horizontal="right"/>
    </xf>
    <xf numFmtId="0" fontId="57" fillId="4" borderId="4" xfId="0" applyFont="1" applyFill="1" applyBorder="1" applyAlignment="1">
      <alignment horizontal="left" vertical="center" wrapText="1"/>
    </xf>
    <xf numFmtId="3" fontId="57" fillId="4" borderId="4" xfId="0" applyNumberFormat="1" applyFont="1" applyFill="1" applyBorder="1" applyAlignment="1">
      <alignment horizontal="right" vertical="center" wrapText="1"/>
    </xf>
    <xf numFmtId="0" fontId="58" fillId="4" borderId="4" xfId="0" applyFont="1" applyFill="1" applyBorder="1" applyAlignment="1">
      <alignment horizontal="left" vertical="center" wrapText="1"/>
    </xf>
    <xf numFmtId="3" fontId="58" fillId="0" borderId="4" xfId="0" applyNumberFormat="1" applyFont="1" applyBorder="1" applyAlignment="1" applyProtection="1">
      <alignment horizontal="right" vertical="center" wrapText="1"/>
      <protection locked="0"/>
    </xf>
    <xf numFmtId="3" fontId="56" fillId="0" borderId="4" xfId="0" applyNumberFormat="1" applyFont="1" applyBorder="1" applyAlignment="1">
      <alignment horizontal="right"/>
    </xf>
    <xf numFmtId="0" fontId="57" fillId="4" borderId="4" xfId="0" quotePrefix="1" applyFont="1" applyFill="1" applyBorder="1" applyAlignment="1">
      <alignment horizontal="left" vertical="center"/>
    </xf>
    <xf numFmtId="0" fontId="58" fillId="4" borderId="4" xfId="0" quotePrefix="1" applyFont="1" applyFill="1" applyBorder="1" applyAlignment="1">
      <alignment horizontal="left" vertical="center"/>
    </xf>
    <xf numFmtId="3" fontId="54" fillId="3" borderId="4" xfId="0" applyNumberFormat="1" applyFont="1" applyFill="1" applyBorder="1"/>
    <xf numFmtId="3" fontId="57" fillId="4" borderId="4" xfId="0" applyNumberFormat="1" applyFont="1" applyFill="1" applyBorder="1" applyAlignment="1">
      <alignment vertical="center" wrapText="1"/>
    </xf>
    <xf numFmtId="3" fontId="58" fillId="0" borderId="4" xfId="0" applyNumberFormat="1" applyFont="1" applyBorder="1" applyAlignment="1" applyProtection="1">
      <alignment vertical="center" wrapText="1"/>
      <protection locked="0"/>
    </xf>
    <xf numFmtId="3" fontId="56" fillId="0" borderId="4" xfId="0" applyNumberFormat="1" applyFont="1" applyBorder="1"/>
    <xf numFmtId="0" fontId="58" fillId="4" borderId="4" xfId="0" quotePrefix="1" applyFont="1" applyFill="1" applyBorder="1" applyAlignment="1">
      <alignment horizontal="left" vertical="center" wrapText="1"/>
    </xf>
    <xf numFmtId="3" fontId="58" fillId="0" borderId="4" xfId="0" quotePrefix="1" applyNumberFormat="1" applyFont="1" applyBorder="1" applyAlignment="1" applyProtection="1">
      <alignment vertical="center"/>
      <protection locked="0"/>
    </xf>
    <xf numFmtId="0" fontId="57" fillId="4" borderId="4" xfId="0" applyFont="1" applyFill="1" applyBorder="1" applyAlignment="1">
      <alignment horizontal="left" vertical="center"/>
    </xf>
    <xf numFmtId="0" fontId="57" fillId="4" borderId="4" xfId="0" applyFont="1" applyFill="1" applyBorder="1" applyAlignment="1">
      <alignment vertical="center" wrapText="1"/>
    </xf>
    <xf numFmtId="0" fontId="58" fillId="4" borderId="4" xfId="0" applyFont="1" applyFill="1" applyBorder="1" applyAlignment="1">
      <alignment vertical="center" wrapText="1"/>
    </xf>
    <xf numFmtId="0" fontId="6" fillId="0" borderId="0" xfId="0" applyFont="1" applyAlignment="1">
      <alignment horizontal="center" vertical="center" wrapText="1"/>
    </xf>
    <xf numFmtId="0" fontId="5" fillId="0" borderId="4" xfId="0" applyFont="1" applyBorder="1"/>
    <xf numFmtId="0" fontId="6" fillId="2" borderId="3" xfId="0" applyFont="1" applyFill="1" applyBorder="1" applyAlignment="1">
      <alignment horizontal="center" vertical="center" wrapText="1"/>
    </xf>
    <xf numFmtId="0" fontId="6" fillId="2" borderId="4" xfId="0" quotePrefix="1" applyFont="1" applyFill="1" applyBorder="1" applyAlignment="1">
      <alignment horizontal="center" vertical="center" wrapText="1"/>
    </xf>
    <xf numFmtId="0" fontId="6" fillId="2" borderId="4" xfId="0" applyFont="1" applyFill="1" applyBorder="1" applyAlignment="1">
      <alignment horizontal="center" vertical="center" wrapText="1"/>
    </xf>
    <xf numFmtId="0" fontId="59" fillId="2" borderId="3" xfId="0" applyFont="1" applyFill="1" applyBorder="1" applyAlignment="1">
      <alignment horizontal="center" vertical="center" wrapText="1"/>
    </xf>
    <xf numFmtId="0" fontId="59" fillId="2" borderId="4" xfId="0" quotePrefix="1" applyFont="1" applyFill="1" applyBorder="1" applyAlignment="1">
      <alignment horizontal="center" vertical="center" wrapText="1"/>
    </xf>
    <xf numFmtId="0" fontId="59" fillId="2" borderId="4" xfId="0" applyFont="1" applyFill="1" applyBorder="1" applyAlignment="1">
      <alignment horizontal="center" vertical="center" wrapText="1"/>
    </xf>
    <xf numFmtId="0" fontId="60" fillId="3" borderId="3" xfId="0" applyFont="1" applyFill="1" applyBorder="1" applyAlignment="1">
      <alignment horizontal="left" vertical="center" wrapText="1"/>
    </xf>
    <xf numFmtId="3" fontId="60" fillId="3" borderId="4" xfId="0" applyNumberFormat="1" applyFont="1" applyFill="1" applyBorder="1" applyAlignment="1">
      <alignment horizontal="right" vertical="center" wrapText="1"/>
    </xf>
    <xf numFmtId="0" fontId="5" fillId="23" borderId="4" xfId="0" applyFont="1" applyFill="1" applyBorder="1"/>
    <xf numFmtId="0" fontId="60" fillId="23" borderId="3" xfId="0" applyFont="1" applyFill="1" applyBorder="1" applyAlignment="1">
      <alignment horizontal="left" vertical="center" wrapText="1"/>
    </xf>
    <xf numFmtId="3" fontId="60" fillId="23" borderId="4" xfId="0" applyNumberFormat="1" applyFont="1" applyFill="1" applyBorder="1" applyAlignment="1">
      <alignment horizontal="right" vertical="center" wrapText="1"/>
    </xf>
    <xf numFmtId="0" fontId="61" fillId="4" borderId="3" xfId="0" quotePrefix="1" applyFont="1" applyFill="1" applyBorder="1" applyAlignment="1">
      <alignment horizontal="left" vertical="center" wrapText="1" indent="1"/>
    </xf>
    <xf numFmtId="3" fontId="61" fillId="0" borderId="4" xfId="0" applyNumberFormat="1" applyFont="1" applyBorder="1" applyAlignment="1" applyProtection="1">
      <alignment horizontal="right" vertical="center" wrapText="1"/>
      <protection locked="0"/>
    </xf>
    <xf numFmtId="3" fontId="59" fillId="0" borderId="4" xfId="0" applyNumberFormat="1" applyFont="1" applyBorder="1" applyAlignment="1">
      <alignment horizontal="right"/>
    </xf>
    <xf numFmtId="0" fontId="61" fillId="4" borderId="3" xfId="0" applyFont="1" applyFill="1" applyBorder="1" applyAlignment="1">
      <alignment horizontal="left" vertical="center" indent="1"/>
    </xf>
    <xf numFmtId="0" fontId="62" fillId="23" borderId="4" xfId="0" applyFont="1" applyFill="1" applyBorder="1"/>
    <xf numFmtId="0" fontId="61" fillId="4" borderId="3" xfId="0" applyFont="1" applyFill="1" applyBorder="1" applyAlignment="1">
      <alignment horizontal="left" vertical="center" wrapText="1" indent="1"/>
    </xf>
    <xf numFmtId="0" fontId="62" fillId="24" borderId="4" xfId="0" applyFont="1" applyFill="1" applyBorder="1"/>
    <xf numFmtId="0" fontId="60" fillId="24" borderId="3" xfId="0" applyFont="1" applyFill="1" applyBorder="1" applyAlignment="1">
      <alignment horizontal="left" vertical="center" wrapText="1"/>
    </xf>
    <xf numFmtId="3" fontId="60" fillId="24" borderId="4" xfId="0" applyNumberFormat="1" applyFont="1" applyFill="1" applyBorder="1" applyAlignment="1">
      <alignment horizontal="right" vertical="center" wrapText="1"/>
    </xf>
    <xf numFmtId="0" fontId="61" fillId="4" borderId="3" xfId="0" applyFont="1" applyFill="1" applyBorder="1" applyAlignment="1">
      <alignment horizontal="left" vertical="center" wrapText="1"/>
    </xf>
    <xf numFmtId="3" fontId="60" fillId="4" borderId="4" xfId="0" applyNumberFormat="1" applyFont="1" applyFill="1" applyBorder="1" applyAlignment="1">
      <alignment horizontal="right" vertical="center" wrapText="1"/>
    </xf>
    <xf numFmtId="0" fontId="60" fillId="24" borderId="3" xfId="0" applyFont="1" applyFill="1" applyBorder="1" applyAlignment="1">
      <alignment horizontal="left" vertical="center" wrapText="1" indent="1"/>
    </xf>
    <xf numFmtId="3" fontId="60" fillId="24" borderId="4" xfId="0" applyNumberFormat="1" applyFont="1" applyFill="1" applyBorder="1" applyAlignment="1" applyProtection="1">
      <alignment horizontal="right" vertical="center" wrapText="1"/>
      <protection locked="0"/>
    </xf>
    <xf numFmtId="3" fontId="6" fillId="24" borderId="4" xfId="0" applyNumberFormat="1" applyFont="1" applyFill="1" applyBorder="1" applyAlignment="1">
      <alignment horizontal="right"/>
    </xf>
    <xf numFmtId="0" fontId="5" fillId="24" borderId="4" xfId="0" applyFont="1" applyFill="1" applyBorder="1"/>
    <xf numFmtId="0" fontId="61" fillId="24" borderId="3" xfId="0" applyFont="1" applyFill="1" applyBorder="1" applyAlignment="1">
      <alignment horizontal="left" vertical="center" wrapText="1" indent="1"/>
    </xf>
    <xf numFmtId="3" fontId="61" fillId="24" borderId="4" xfId="0" applyNumberFormat="1" applyFont="1" applyFill="1" applyBorder="1" applyAlignment="1" applyProtection="1">
      <alignment horizontal="right" vertical="center" wrapText="1"/>
      <protection locked="0"/>
    </xf>
    <xf numFmtId="3" fontId="59" fillId="24" borderId="4" xfId="0" applyNumberFormat="1" applyFont="1" applyFill="1" applyBorder="1" applyAlignment="1">
      <alignment horizontal="right"/>
    </xf>
    <xf numFmtId="0" fontId="62" fillId="0" borderId="4" xfId="0" applyFont="1" applyBorder="1"/>
    <xf numFmtId="0" fontId="60" fillId="4" borderId="3" xfId="0" applyFont="1" applyFill="1" applyBorder="1" applyAlignment="1">
      <alignment horizontal="left" vertical="center" wrapText="1"/>
    </xf>
    <xf numFmtId="3" fontId="59" fillId="0" borderId="4" xfId="0" applyNumberFormat="1" applyFont="1" applyBorder="1"/>
    <xf numFmtId="3" fontId="59" fillId="4" borderId="4" xfId="0" applyNumberFormat="1" applyFont="1" applyFill="1" applyBorder="1"/>
    <xf numFmtId="3" fontId="6" fillId="24" borderId="4" xfId="0" applyNumberFormat="1" applyFont="1" applyFill="1" applyBorder="1"/>
    <xf numFmtId="3" fontId="59" fillId="24" borderId="4" xfId="0" applyNumberFormat="1" applyFont="1" applyFill="1" applyBorder="1"/>
    <xf numFmtId="0" fontId="63" fillId="0" borderId="0" xfId="0" applyFont="1"/>
    <xf numFmtId="0" fontId="25" fillId="0" borderId="7" xfId="16" applyNumberFormat="1" applyFont="1" applyFill="1" applyProtection="1">
      <alignment horizontal="right" vertical="center"/>
      <protection locked="0"/>
    </xf>
    <xf numFmtId="0" fontId="41" fillId="4" borderId="7" xfId="7" quotePrefix="1" applyNumberFormat="1" applyFont="1" applyFill="1" applyBorder="1" applyAlignment="1" applyProtection="1">
      <alignment horizontal="left" vertical="center" justifyLastLine="1"/>
      <protection locked="0"/>
    </xf>
    <xf numFmtId="0" fontId="25" fillId="0" borderId="7" xfId="16" applyNumberFormat="1" applyFont="1" applyAlignment="1" applyProtection="1">
      <alignment horizontal="right" vertical="center" wrapText="1"/>
      <protection locked="0"/>
    </xf>
    <xf numFmtId="3" fontId="0" fillId="0" borderId="0" xfId="0" applyNumberFormat="1"/>
    <xf numFmtId="3" fontId="53" fillId="22" borderId="23" xfId="15" applyNumberFormat="1" applyFont="1" applyFill="1" applyBorder="1" applyAlignment="1" applyProtection="1">
      <alignment horizontal="right" vertical="center"/>
      <protection locked="0"/>
    </xf>
    <xf numFmtId="4" fontId="6" fillId="0" borderId="0" xfId="0" applyNumberFormat="1" applyFont="1" applyAlignment="1">
      <alignment horizontal="center" vertical="center" wrapText="1"/>
    </xf>
    <xf numFmtId="4" fontId="5" fillId="0" borderId="0" xfId="0" applyNumberFormat="1" applyFont="1"/>
    <xf numFmtId="0" fontId="2" fillId="2" borderId="4" xfId="0" quotePrefix="1" applyFont="1" applyFill="1" applyBorder="1" applyAlignment="1">
      <alignment horizontal="center" vertical="center" wrapText="1"/>
    </xf>
    <xf numFmtId="0" fontId="3" fillId="2" borderId="4" xfId="0" quotePrefix="1" applyFont="1" applyFill="1" applyBorder="1" applyAlignment="1">
      <alignment horizontal="center" vertical="center" wrapText="1"/>
    </xf>
    <xf numFmtId="3" fontId="66" fillId="3" borderId="4" xfId="0" applyNumberFormat="1" applyFont="1" applyFill="1" applyBorder="1" applyAlignment="1">
      <alignment horizontal="right"/>
    </xf>
    <xf numFmtId="3" fontId="67" fillId="4" borderId="4" xfId="0" applyNumberFormat="1" applyFont="1" applyFill="1" applyBorder="1" applyAlignment="1">
      <alignment horizontal="right" vertical="center" wrapText="1"/>
    </xf>
    <xf numFmtId="3" fontId="4" fillId="0" borderId="4" xfId="0" applyNumberFormat="1" applyFont="1" applyBorder="1" applyAlignment="1" applyProtection="1">
      <alignment horizontal="right" vertical="center" wrapText="1"/>
      <protection locked="0"/>
    </xf>
    <xf numFmtId="3" fontId="65" fillId="4" borderId="4" xfId="0" applyNumberFormat="1" applyFont="1" applyFill="1" applyBorder="1" applyAlignment="1">
      <alignment horizontal="right" vertical="center" wrapText="1"/>
    </xf>
    <xf numFmtId="0" fontId="68" fillId="0" borderId="0" xfId="0" applyFont="1"/>
    <xf numFmtId="3" fontId="66" fillId="3" borderId="4" xfId="0" applyNumberFormat="1" applyFont="1" applyFill="1" applyBorder="1"/>
    <xf numFmtId="3" fontId="67" fillId="4" borderId="4" xfId="0" applyNumberFormat="1" applyFont="1" applyFill="1" applyBorder="1" applyAlignment="1">
      <alignment vertical="center" wrapText="1"/>
    </xf>
    <xf numFmtId="3" fontId="4" fillId="0" borderId="4" xfId="0" applyNumberFormat="1" applyFont="1" applyBorder="1" applyAlignment="1" applyProtection="1">
      <alignment vertical="center" wrapText="1"/>
      <protection locked="0"/>
    </xf>
    <xf numFmtId="3" fontId="4" fillId="0" borderId="4" xfId="0" quotePrefix="1" applyNumberFormat="1" applyFont="1" applyBorder="1" applyAlignment="1" applyProtection="1">
      <alignment vertical="center"/>
      <protection locked="0"/>
    </xf>
    <xf numFmtId="0" fontId="0" fillId="25" borderId="0" xfId="0" applyFill="1"/>
    <xf numFmtId="0" fontId="55" fillId="25" borderId="0" xfId="0" applyFont="1" applyFill="1"/>
    <xf numFmtId="0" fontId="54" fillId="25" borderId="4" xfId="0" quotePrefix="1" applyFont="1" applyFill="1" applyBorder="1" applyAlignment="1">
      <alignment horizontal="center" vertical="center" wrapText="1"/>
    </xf>
    <xf numFmtId="0" fontId="56" fillId="25" borderId="4" xfId="0" quotePrefix="1" applyFont="1" applyFill="1" applyBorder="1" applyAlignment="1">
      <alignment horizontal="center" vertical="center" wrapText="1"/>
    </xf>
    <xf numFmtId="3" fontId="54" fillId="25" borderId="4" xfId="0" applyNumberFormat="1" applyFont="1" applyFill="1" applyBorder="1" applyAlignment="1">
      <alignment horizontal="right"/>
    </xf>
    <xf numFmtId="3" fontId="57" fillId="25" borderId="4" xfId="0" applyNumberFormat="1" applyFont="1" applyFill="1" applyBorder="1" applyAlignment="1">
      <alignment horizontal="right" vertical="center" wrapText="1"/>
    </xf>
    <xf numFmtId="3" fontId="58" fillId="25" borderId="4" xfId="0" applyNumberFormat="1" applyFont="1" applyFill="1" applyBorder="1" applyAlignment="1" applyProtection="1">
      <alignment horizontal="right" vertical="center" wrapText="1"/>
      <protection locked="0"/>
    </xf>
    <xf numFmtId="3" fontId="54" fillId="25" borderId="4" xfId="0" applyNumberFormat="1" applyFont="1" applyFill="1" applyBorder="1"/>
    <xf numFmtId="3" fontId="57" fillId="25" borderId="4" xfId="0" applyNumberFormat="1" applyFont="1" applyFill="1" applyBorder="1" applyAlignment="1">
      <alignment vertical="center" wrapText="1"/>
    </xf>
    <xf numFmtId="3" fontId="58" fillId="25" borderId="4" xfId="0" applyNumberFormat="1" applyFont="1" applyFill="1" applyBorder="1" applyAlignment="1" applyProtection="1">
      <alignment vertical="center" wrapText="1"/>
      <protection locked="0"/>
    </xf>
    <xf numFmtId="3" fontId="58" fillId="25" borderId="4" xfId="0" quotePrefix="1" applyNumberFormat="1" applyFont="1" applyFill="1" applyBorder="1" applyAlignment="1" applyProtection="1">
      <alignment vertical="center"/>
      <protection locked="0"/>
    </xf>
    <xf numFmtId="0" fontId="54" fillId="2" borderId="1"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0" fillId="4" borderId="0" xfId="0" applyFill="1"/>
    <xf numFmtId="0" fontId="55" fillId="4" borderId="0" xfId="0" applyFont="1" applyFill="1"/>
    <xf numFmtId="3" fontId="57" fillId="3" borderId="4" xfId="0" applyNumberFormat="1" applyFont="1" applyFill="1" applyBorder="1" applyAlignment="1">
      <alignment horizontal="right"/>
    </xf>
    <xf numFmtId="3" fontId="61" fillId="26" borderId="4" xfId="0" applyNumberFormat="1" applyFont="1" applyFill="1" applyBorder="1" applyAlignment="1" applyProtection="1">
      <alignment horizontal="right" vertical="center" wrapText="1"/>
      <protection locked="0"/>
    </xf>
    <xf numFmtId="3" fontId="59" fillId="26" borderId="4" xfId="0" applyNumberFormat="1" applyFont="1" applyFill="1" applyBorder="1" applyAlignment="1">
      <alignment horizontal="right"/>
    </xf>
    <xf numFmtId="3" fontId="60" fillId="27" borderId="4" xfId="0" applyNumberFormat="1" applyFont="1" applyFill="1" applyBorder="1" applyAlignment="1">
      <alignment horizontal="right" vertical="center" wrapText="1"/>
    </xf>
    <xf numFmtId="3" fontId="61" fillId="23" borderId="4" xfId="0" applyNumberFormat="1" applyFont="1" applyFill="1" applyBorder="1" applyAlignment="1" applyProtection="1">
      <alignment horizontal="right" vertical="center" wrapText="1"/>
      <protection locked="0"/>
    </xf>
    <xf numFmtId="3" fontId="70" fillId="27" borderId="4" xfId="0" applyNumberFormat="1" applyFont="1" applyFill="1" applyBorder="1" applyAlignment="1" applyProtection="1">
      <alignment horizontal="right" vertical="center" wrapText="1"/>
      <protection locked="0"/>
    </xf>
    <xf numFmtId="0" fontId="70" fillId="27" borderId="3" xfId="0" applyFont="1" applyFill="1" applyBorder="1" applyAlignment="1">
      <alignment horizontal="left" vertical="center" wrapText="1"/>
    </xf>
    <xf numFmtId="0" fontId="5" fillId="0" borderId="27" xfId="0" applyFont="1" applyBorder="1"/>
    <xf numFmtId="0" fontId="61" fillId="4" borderId="28" xfId="0" applyFont="1" applyFill="1" applyBorder="1" applyAlignment="1">
      <alignment horizontal="left" vertical="center" wrapText="1" indent="1"/>
    </xf>
    <xf numFmtId="3" fontId="61" fillId="0" borderId="27" xfId="0" applyNumberFormat="1" applyFont="1" applyBorder="1" applyAlignment="1" applyProtection="1">
      <alignment horizontal="right" vertical="center" wrapText="1"/>
      <protection locked="0"/>
    </xf>
    <xf numFmtId="3" fontId="59" fillId="0" borderId="27" xfId="0" applyNumberFormat="1" applyFont="1" applyBorder="1" applyAlignment="1">
      <alignment horizontal="right"/>
    </xf>
    <xf numFmtId="0" fontId="5" fillId="0" borderId="29" xfId="0" applyFont="1" applyBorder="1"/>
    <xf numFmtId="0" fontId="61" fillId="4" borderId="30" xfId="0" applyFont="1" applyFill="1" applyBorder="1" applyAlignment="1">
      <alignment horizontal="left" vertical="center" wrapText="1" indent="1"/>
    </xf>
    <xf numFmtId="3" fontId="61" fillId="0" borderId="29" xfId="0" applyNumberFormat="1" applyFont="1" applyBorder="1" applyAlignment="1" applyProtection="1">
      <alignment horizontal="right" vertical="center" wrapText="1"/>
      <protection locked="0"/>
    </xf>
    <xf numFmtId="3" fontId="59" fillId="0" borderId="29" xfId="0" applyNumberFormat="1" applyFont="1" applyBorder="1" applyAlignment="1">
      <alignment horizontal="right"/>
    </xf>
    <xf numFmtId="0" fontId="5" fillId="0" borderId="0" xfId="0" applyFont="1" applyBorder="1"/>
    <xf numFmtId="0" fontId="61" fillId="4" borderId="0" xfId="0" applyFont="1" applyFill="1" applyBorder="1" applyAlignment="1">
      <alignment horizontal="left" vertical="center" wrapText="1" indent="1"/>
    </xf>
    <xf numFmtId="3" fontId="61" fillId="0" borderId="0" xfId="0" applyNumberFormat="1" applyFont="1" applyBorder="1" applyAlignment="1" applyProtection="1">
      <alignment horizontal="right" vertical="center" wrapText="1"/>
      <protection locked="0"/>
    </xf>
    <xf numFmtId="3" fontId="59" fillId="0" borderId="0" xfId="0" applyNumberFormat="1" applyFont="1" applyBorder="1" applyAlignment="1">
      <alignment horizontal="right"/>
    </xf>
    <xf numFmtId="3" fontId="59" fillId="26" borderId="4" xfId="0" applyNumberFormat="1" applyFont="1" applyFill="1" applyBorder="1"/>
    <xf numFmtId="0" fontId="71" fillId="2" borderId="0" xfId="0" applyFont="1" applyFill="1"/>
    <xf numFmtId="0" fontId="0" fillId="0" borderId="4" xfId="0" applyBorder="1"/>
    <xf numFmtId="0" fontId="0" fillId="28" borderId="0" xfId="0" applyFill="1"/>
    <xf numFmtId="0" fontId="69" fillId="28" borderId="0" xfId="0" applyFont="1" applyFill="1"/>
    <xf numFmtId="0" fontId="72" fillId="0" borderId="4" xfId="0" applyFont="1" applyBorder="1"/>
    <xf numFmtId="3" fontId="69" fillId="28" borderId="0" xfId="0" applyNumberFormat="1" applyFont="1" applyFill="1"/>
    <xf numFmtId="3" fontId="72" fillId="0" borderId="4" xfId="0" applyNumberFormat="1" applyFont="1" applyBorder="1"/>
    <xf numFmtId="3" fontId="0" fillId="0" borderId="4" xfId="0" applyNumberFormat="1" applyBorder="1"/>
    <xf numFmtId="0" fontId="51" fillId="0" borderId="0" xfId="15" applyFont="1" applyAlignment="1">
      <alignment horizontal="center" vertical="center" wrapText="1"/>
    </xf>
    <xf numFmtId="0" fontId="50" fillId="0" borderId="0" xfId="15" applyFont="1"/>
    <xf numFmtId="0" fontId="47" fillId="0" borderId="25" xfId="15" applyFont="1" applyBorder="1" applyAlignment="1" applyProtection="1">
      <alignment horizontal="center" vertical="center" wrapText="1"/>
      <protection locked="0"/>
    </xf>
    <xf numFmtId="0" fontId="47" fillId="0" borderId="18" xfId="15" applyFont="1" applyBorder="1" applyAlignment="1" applyProtection="1">
      <alignment horizontal="center" vertical="center" wrapText="1"/>
      <protection locked="0"/>
    </xf>
    <xf numFmtId="0" fontId="47" fillId="0" borderId="19" xfId="15" applyFont="1" applyBorder="1" applyAlignment="1" applyProtection="1">
      <alignment horizontal="center" vertical="center" wrapText="1"/>
      <protection locked="0"/>
    </xf>
    <xf numFmtId="0" fontId="47" fillId="0" borderId="26" xfId="15" applyFont="1" applyBorder="1" applyAlignment="1" applyProtection="1">
      <alignment horizontal="left" vertical="center" wrapText="1"/>
      <protection locked="0"/>
    </xf>
    <xf numFmtId="0" fontId="47" fillId="0" borderId="21" xfId="15" applyFont="1" applyBorder="1" applyAlignment="1" applyProtection="1">
      <alignment horizontal="left" vertical="center" wrapText="1"/>
      <protection locked="0"/>
    </xf>
    <xf numFmtId="0" fontId="47" fillId="0" borderId="22" xfId="15" applyFont="1" applyBorder="1" applyAlignment="1" applyProtection="1">
      <alignment horizontal="left" vertical="center" wrapText="1"/>
      <protection locked="0"/>
    </xf>
    <xf numFmtId="0" fontId="49" fillId="0" borderId="26" xfId="18" applyFont="1" applyBorder="1" applyAlignment="1" applyProtection="1">
      <alignment horizontal="left" vertical="center" wrapText="1"/>
      <protection locked="0"/>
    </xf>
    <xf numFmtId="0" fontId="54" fillId="2" borderId="1" xfId="0" applyFont="1" applyFill="1" applyBorder="1" applyAlignment="1">
      <alignment horizontal="center" vertical="center" wrapText="1"/>
    </xf>
    <xf numFmtId="0" fontId="54" fillId="2" borderId="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6" fillId="2" borderId="2"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4" fillId="0" borderId="0" xfId="0" applyFont="1" applyAlignment="1">
      <alignment horizontal="center" vertical="center" wrapText="1"/>
    </xf>
    <xf numFmtId="0" fontId="64" fillId="0" borderId="0" xfId="0" applyFont="1" applyAlignment="1">
      <alignment horizontal="center" vertical="center" wrapText="1"/>
    </xf>
    <xf numFmtId="0" fontId="0" fillId="0" borderId="0" xfId="0" applyAlignment="1">
      <alignment horizontal="center"/>
    </xf>
    <xf numFmtId="0" fontId="35" fillId="0" borderId="24" xfId="0" applyFont="1" applyBorder="1"/>
    <xf numFmtId="0" fontId="9" fillId="0" borderId="0" xfId="1" applyFont="1" applyAlignment="1">
      <alignment horizontal="center" vertical="center" wrapText="1"/>
    </xf>
    <xf numFmtId="0" fontId="15" fillId="0" borderId="0" xfId="0" applyFont="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0" fillId="4" borderId="0" xfId="0" applyFill="1" applyAlignment="1">
      <alignment horizontal="center"/>
    </xf>
    <xf numFmtId="0" fontId="20" fillId="0" borderId="0" xfId="0" applyFont="1" applyAlignment="1" applyProtection="1">
      <alignment vertical="center"/>
      <protection locked="0"/>
    </xf>
    <xf numFmtId="14" fontId="41" fillId="0" borderId="7" xfId="16" applyNumberFormat="1" applyFont="1" applyProtection="1">
      <alignment horizontal="right" vertical="center"/>
      <protection locked="0"/>
    </xf>
    <xf numFmtId="0" fontId="41" fillId="0" borderId="7" xfId="16" applyNumberFormat="1" applyFont="1" applyAlignment="1" applyProtection="1">
      <alignment horizontal="left" vertical="center"/>
      <protection locked="0"/>
    </xf>
    <xf numFmtId="0" fontId="68" fillId="0" borderId="0" xfId="0" applyFont="1" applyAlignment="1" applyProtection="1">
      <alignment vertical="center"/>
      <protection locked="0"/>
    </xf>
    <xf numFmtId="0" fontId="41" fillId="4" borderId="7" xfId="7" quotePrefix="1" applyNumberFormat="1" applyFont="1" applyFill="1" applyAlignment="1" applyProtection="1">
      <alignment horizontal="center" vertical="center" justifyLastLine="1"/>
      <protection locked="0"/>
    </xf>
    <xf numFmtId="14" fontId="25" fillId="0" borderId="7" xfId="16" applyNumberFormat="1" applyFont="1" applyAlignment="1" applyProtection="1">
      <alignment horizontal="right" vertical="center"/>
      <protection locked="0"/>
    </xf>
    <xf numFmtId="14" fontId="41" fillId="4" borderId="7" xfId="7" quotePrefix="1" applyNumberFormat="1" applyFont="1" applyFill="1" applyAlignment="1" applyProtection="1">
      <alignment horizontal="right" vertical="center" justifyLastLine="1"/>
      <protection locked="0"/>
    </xf>
    <xf numFmtId="14" fontId="21" fillId="4" borderId="7" xfId="7" quotePrefix="1" applyNumberFormat="1" applyFill="1" applyAlignment="1" applyProtection="1">
      <alignment horizontal="right" vertical="center" justifyLastLine="1"/>
      <protection locked="0"/>
    </xf>
  </cellXfs>
  <cellStyles count="20">
    <cellStyle name="Hiperveza" xfId="18" builtinId="8"/>
    <cellStyle name="Normal 2" xfId="1" xr:uid="{660802F7-31FC-455C-9AE9-5A374E2D4BB7}"/>
    <cellStyle name="Normal 2 3" xfId="14" xr:uid="{FFC1671A-42B8-457D-A720-629531AC9714}"/>
    <cellStyle name="Normal 6" xfId="15" xr:uid="{0C0084B2-B546-4C66-AD62-8EEA59DFBEA6}"/>
    <cellStyle name="Normalno" xfId="0" builtinId="0"/>
    <cellStyle name="Obično_List4" xfId="17" xr:uid="{46104472-76FA-4FC7-AAF0-21E8136F691F}"/>
    <cellStyle name="Obično_List7" xfId="2" xr:uid="{96DDF23E-615B-43FA-AD03-31D378FBB784}"/>
    <cellStyle name="SAPBEXchaText" xfId="8" xr:uid="{0586CFD4-83CF-4588-B475-B02E21C9B342}"/>
    <cellStyle name="SAPBEXchaText 3" xfId="5" xr:uid="{FC46DBF6-0FCA-461A-A9D2-5BB55802721C}"/>
    <cellStyle name="SAPBEXHLevel0" xfId="9" xr:uid="{A25B3B25-C585-4A03-8374-FD5A495C3BEB}"/>
    <cellStyle name="SAPBEXHLevel0 4" xfId="10" xr:uid="{A28242D9-DA6E-4CB4-8575-87FE2037C41F}"/>
    <cellStyle name="SAPBEXHLevel1" xfId="4" xr:uid="{3F47D4D3-1B0A-49AC-9698-1AB26F33BA71}"/>
    <cellStyle name="SAPBEXHLevel1 2" xfId="3" xr:uid="{10E2D5CB-A766-4A34-9F3E-CF92B863E799}"/>
    <cellStyle name="SAPBEXHLevel1 4" xfId="11" xr:uid="{8D2377E6-2FD4-4326-9E99-537D554340DB}"/>
    <cellStyle name="SAPBEXHLevel2 4" xfId="12" xr:uid="{9AAC8F15-2D6E-45EB-BAF5-075B5041B34D}"/>
    <cellStyle name="SAPBEXHLevel3 4" xfId="13" xr:uid="{7D4A003B-7E0D-4E0D-B074-FD2191B2AFDD}"/>
    <cellStyle name="SAPBEXstdData" xfId="16" xr:uid="{1541B867-A66A-41C2-B2A2-A213D6A6B7AF}"/>
    <cellStyle name="SAPBEXstdItem" xfId="7" xr:uid="{8D47CCD7-34AE-488E-9B0C-9457EDEA7A69}"/>
    <cellStyle name="SAPBEXstdItem 2" xfId="19" xr:uid="{E4D28A6F-4C0C-4D7D-A55D-0FFCCC8A2B5F}"/>
    <cellStyle name="SAPBEXstdItem 3" xfId="6" xr:uid="{F6CC6138-3E71-49F8-A7D2-3A3A3EDCE3B9}"/>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r-%20ver%202%20FINAL_Privitak%201a%20-%20Prijedlog%20financijskog%20plana_2026.-2028_zaklj...ano-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orisnik\Desktop\sve%20ostalo\financijski%20plan%202026\12.%20mjesec%202025\fazos\fazos%20Privitak%201a%20-%20Prijedlog%20financijskog%20plana_2026.-2028_22.10.-USKLA&#272;E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DIO"/>
      <sheetName val="Unos prihoda i primitaka"/>
      <sheetName val="Unos rashoda i izdataka"/>
      <sheetName val="Unos rashoda P4"/>
      <sheetName val="Unos prijenosa"/>
      <sheetName val="A.1 PRIHODI I RASHODI EK"/>
      <sheetName val="A.2 PRIHODI I RASHODI IF"/>
      <sheetName val="A.3 RASHODI FUNK"/>
      <sheetName val="B.1 RAČUN FINANC EK"/>
      <sheetName val="B.2 RAČUN FINANC IF"/>
      <sheetName val="AKT"/>
      <sheetName val="prihodi"/>
      <sheetName val="p4"/>
      <sheetName val="KORISNICI DP"/>
    </sheetNames>
    <sheetDataSet>
      <sheetData sheetId="0">
        <row r="1">
          <cell r="C1" t="str">
            <v>2452 SVEUČILIŠTE J.J. STROSSMAYERA U OSIJEKU</v>
          </cell>
        </row>
      </sheetData>
      <sheetData sheetId="1"/>
      <sheetData sheetId="2"/>
      <sheetData sheetId="3"/>
      <sheetData sheetId="4"/>
      <sheetData sheetId="5"/>
      <sheetData sheetId="6"/>
      <sheetData sheetId="7"/>
      <sheetData sheetId="8"/>
      <sheetData sheetId="9"/>
      <sheetData sheetId="10">
        <row r="4">
          <cell r="E4" t="str">
            <v>A557043</v>
          </cell>
          <cell r="F4" t="str">
            <v>NACIONALNO VIJEĆE ZA ODGOJ I OBRAZOVANJE</v>
          </cell>
          <cell r="G4" t="str">
            <v>0970</v>
          </cell>
        </row>
        <row r="5">
          <cell r="E5" t="str">
            <v>A558047</v>
          </cell>
          <cell r="F5" t="str">
            <v>POLITIKA ZA MLADE</v>
          </cell>
          <cell r="G5" t="str">
            <v>1040</v>
          </cell>
        </row>
        <row r="6">
          <cell r="E6" t="str">
            <v>A558053</v>
          </cell>
          <cell r="F6" t="str">
            <v>POTPORA ZA PROGRAME USMJERENE MLADIMA</v>
          </cell>
          <cell r="G6" t="str">
            <v>1040</v>
          </cell>
        </row>
        <row r="7">
          <cell r="E7" t="str">
            <v>A577000</v>
          </cell>
          <cell r="F7" t="str">
            <v>ADMINISTRACIJA I UPRAVLJANJE</v>
          </cell>
          <cell r="G7" t="str">
            <v>0970</v>
          </cell>
        </row>
        <row r="8">
          <cell r="E8" t="str">
            <v>A577004</v>
          </cell>
          <cell r="F8" t="str">
            <v>POTPORA UNAPREĐENJU SUSTAVA</v>
          </cell>
          <cell r="G8" t="str">
            <v>0970</v>
          </cell>
        </row>
        <row r="9">
          <cell r="E9" t="str">
            <v>A577012</v>
          </cell>
          <cell r="F9" t="str">
            <v>OBRAZOVANJE DJECE HRVATSKIH GRAĐANA U INOZEMSTVU</v>
          </cell>
          <cell r="G9" t="str">
            <v>0970</v>
          </cell>
        </row>
        <row r="10">
          <cell r="E10" t="str">
            <v>A577015</v>
          </cell>
          <cell r="F10" t="str">
            <v>DRŽAVNE NAGRADE ZA IZUZETNE REZULTATE U OBRAZOVANJU I TEHNIČKOJ KULTURI</v>
          </cell>
          <cell r="G10" t="str">
            <v>0942</v>
          </cell>
        </row>
        <row r="11">
          <cell r="E11" t="str">
            <v>A577016</v>
          </cell>
          <cell r="F11" t="str">
            <v>PREVENCIJA NASILJA I OVISNOSTI</v>
          </cell>
          <cell r="G11" t="str">
            <v>0912</v>
          </cell>
        </row>
        <row r="12">
          <cell r="E12" t="str">
            <v>A577028</v>
          </cell>
          <cell r="F12" t="str">
            <v>POTICAJI HRVATSKOJ ZAJEDNICI TEHNIČKE KULTURE</v>
          </cell>
          <cell r="G12" t="str">
            <v>0820</v>
          </cell>
        </row>
        <row r="13">
          <cell r="E13" t="str">
            <v>A577124</v>
          </cell>
          <cell r="F13" t="str">
            <v>HRVATSKA NASTAVA U INOZEMSTVU</v>
          </cell>
          <cell r="G13" t="str">
            <v>0970</v>
          </cell>
        </row>
        <row r="14">
          <cell r="E14" t="str">
            <v>A577130</v>
          </cell>
          <cell r="F14" t="str">
            <v>POTICAJI UDRUGAMA ZA IZVANINSTITUCIONALNI ODGOJ I OBRAZOVANJE DJECE I MLADIH</v>
          </cell>
          <cell r="G14" t="str">
            <v>0970</v>
          </cell>
        </row>
        <row r="15">
          <cell r="E15" t="str">
            <v>A577131</v>
          </cell>
          <cell r="F15" t="str">
            <v>POTICAJI OBRAZOVANJA NACIONALNIH MANJINA</v>
          </cell>
          <cell r="G15" t="str">
            <v>0970</v>
          </cell>
        </row>
        <row r="16">
          <cell r="E16" t="str">
            <v>A577132</v>
          </cell>
          <cell r="F16" t="str">
            <v>POTICANJE MEĐUNARODNE OBRAZOVNE SURADNJE ŠKOLA</v>
          </cell>
          <cell r="G16" t="str">
            <v>0970</v>
          </cell>
        </row>
        <row r="17">
          <cell r="E17" t="str">
            <v>A577133</v>
          </cell>
          <cell r="F17" t="str">
            <v>POTICANJE PROGRAMA RADA S DAROVITIM UČENICIMA I STUDENTIMA</v>
          </cell>
          <cell r="G17" t="str">
            <v>0912</v>
          </cell>
        </row>
        <row r="18">
          <cell r="E18" t="str">
            <v>A577137</v>
          </cell>
          <cell r="F18" t="str">
            <v>POSEBNI PROGRAMI OBRAZOVANJA ZA PROVOĐENJE PROGRAMA NACIONALNIH MANJINA</v>
          </cell>
          <cell r="G18" t="str">
            <v>0970</v>
          </cell>
        </row>
        <row r="19">
          <cell r="E19" t="str">
            <v>A578041</v>
          </cell>
          <cell r="F19" t="str">
            <v>POMOĆNICI U NASTAVI ZA DJECU S TEŠKOĆAMA U RAZVOJU</v>
          </cell>
          <cell r="G19" t="str">
            <v>0970</v>
          </cell>
        </row>
        <row r="20">
          <cell r="E20" t="str">
            <v>A578042</v>
          </cell>
          <cell r="F20" t="str">
            <v>OSIGURANJE UČENIKA I STUDENATA NA PRAKTIČNOJ NASTAVI I STRUČNOJ PRAKSI</v>
          </cell>
          <cell r="G20" t="str">
            <v>0980</v>
          </cell>
        </row>
        <row r="21">
          <cell r="E21" t="str">
            <v>A578045</v>
          </cell>
          <cell r="F21" t="str">
            <v>SUFINANCIRANJE NASTAVNIH MATERIJALA I OPREME ZA UČENIKE OSNOVNIH I SREDNJIH ŠKOLA</v>
          </cell>
          <cell r="G21" t="str">
            <v>0970</v>
          </cell>
        </row>
        <row r="22">
          <cell r="E22" t="str">
            <v>A578059</v>
          </cell>
          <cell r="F22" t="str">
            <v>EUROPSKA MREŽA ŠKOLA - EUROPEAN SCHOOLNET</v>
          </cell>
          <cell r="G22" t="str">
            <v>0970</v>
          </cell>
        </row>
        <row r="23">
          <cell r="E23" t="str">
            <v>A579004</v>
          </cell>
          <cell r="F23" t="str">
            <v>POTICANJE IZVANNASTAVNIH AKTIVNOSTI U OŠ</v>
          </cell>
          <cell r="G23" t="str">
            <v>0970</v>
          </cell>
        </row>
        <row r="24">
          <cell r="E24" t="str">
            <v>A579072</v>
          </cell>
          <cell r="F24" t="str">
            <v>POTPORA UČENICIMA RASELJENIMA IZ UKRAJINE</v>
          </cell>
          <cell r="G24" t="str">
            <v>0970</v>
          </cell>
        </row>
        <row r="25">
          <cell r="E25" t="str">
            <v>A580003</v>
          </cell>
          <cell r="F25" t="str">
            <v>POTICANJE IZVANNASTAVNIH AKTIVNOSTI U SREDNJIM ŠKOLAMA I VISOKOŠKOLSKOM OBRAZOVANJU</v>
          </cell>
          <cell r="G25" t="str">
            <v>0922</v>
          </cell>
        </row>
        <row r="26">
          <cell r="E26" t="str">
            <v>A676072</v>
          </cell>
          <cell r="F26" t="str">
            <v>ERASMUS PLUS - PROJEKTI</v>
          </cell>
          <cell r="G26" t="str">
            <v>0970</v>
          </cell>
        </row>
        <row r="27">
          <cell r="E27" t="str">
            <v>A679008</v>
          </cell>
          <cell r="F27" t="str">
            <v>PROGRAM RAZVOJNE SURADNJE</v>
          </cell>
          <cell r="G27" t="str">
            <v>0970</v>
          </cell>
        </row>
        <row r="28">
          <cell r="E28" t="str">
            <v>A679009</v>
          </cell>
          <cell r="F28" t="str">
            <v>REDOVNA DJELATNOST LEKTORATA</v>
          </cell>
          <cell r="G28" t="str">
            <v>0970</v>
          </cell>
        </row>
        <row r="29">
          <cell r="E29" t="str">
            <v>A679047</v>
          </cell>
          <cell r="F29" t="str">
            <v>MEĐUNARODNA SURADNJA I EUROPSKI POSLOVI</v>
          </cell>
          <cell r="G29" t="str">
            <v>0150</v>
          </cell>
        </row>
        <row r="30">
          <cell r="E30" t="str">
            <v>A733049</v>
          </cell>
          <cell r="F30" t="str">
            <v>EUROPSKA AGENCIJA ZA POSEBNE POTREBE I INKLUZIVNO OBRAZOVANJE</v>
          </cell>
          <cell r="G30" t="str">
            <v>0970</v>
          </cell>
        </row>
        <row r="31">
          <cell r="E31" t="str">
            <v>A733051</v>
          </cell>
          <cell r="F31" t="str">
            <v>PROGRAMI IZRADE UDŽBENIKA ZA SLIJEPE I SLABOVIDNE UČENIKE I STUDENTE</v>
          </cell>
          <cell r="G31" t="str">
            <v>0970</v>
          </cell>
        </row>
        <row r="32">
          <cell r="E32" t="str">
            <v>A767002</v>
          </cell>
          <cell r="F32" t="str">
            <v>IZRADA DEFICITARNIH UDŽBENIKA U ŠKOLSTVU</v>
          </cell>
          <cell r="G32" t="str">
            <v>0970</v>
          </cell>
        </row>
        <row r="33">
          <cell r="E33" t="str">
            <v>A767003</v>
          </cell>
          <cell r="F33" t="str">
            <v>SREDNJOŠKOLSKE STIPENDIJE ZA UČENIKE ROME</v>
          </cell>
          <cell r="G33" t="str">
            <v>0970</v>
          </cell>
        </row>
        <row r="34">
          <cell r="E34" t="str">
            <v>A767004</v>
          </cell>
          <cell r="F34" t="str">
            <v>NAOBRAZBA DJECE U ALTERNATIVNIM ŠKOLAMA</v>
          </cell>
          <cell r="G34" t="str">
            <v>0970</v>
          </cell>
        </row>
        <row r="35">
          <cell r="E35" t="str">
            <v>A767008</v>
          </cell>
          <cell r="F35" t="str">
            <v>SUBVENCIONIRANJE KAMATA ZA STANOVE UČITELJA</v>
          </cell>
          <cell r="G35" t="str">
            <v>0970</v>
          </cell>
        </row>
        <row r="36">
          <cell r="E36" t="str">
            <v>A767015</v>
          </cell>
          <cell r="F36" t="str">
            <v>PROVEDBA PROGRAMA ZA UKLJUČIVANJE ROMA</v>
          </cell>
          <cell r="G36" t="str">
            <v>0970</v>
          </cell>
        </row>
        <row r="37">
          <cell r="E37" t="str">
            <v>A767042</v>
          </cell>
          <cell r="F37" t="str">
            <v>OBRAZOVANJE OSOBA BEZ HRVATSKOG DRŽAVLJANSTVA</v>
          </cell>
          <cell r="G37" t="str">
            <v>0970</v>
          </cell>
        </row>
        <row r="38">
          <cell r="E38" t="str">
            <v>A768053</v>
          </cell>
          <cell r="F38" t="str">
            <v>EUROPSKE ŠKOLE</v>
          </cell>
          <cell r="G38" t="str">
            <v>0970</v>
          </cell>
        </row>
        <row r="39">
          <cell r="E39" t="str">
            <v>A768054</v>
          </cell>
          <cell r="F39" t="str">
            <v>DODATNA SREDSTVA IZRAVNANJA ZA DECENTRALIZIRANE FUNKCIJE</v>
          </cell>
          <cell r="G39" t="str">
            <v>0970</v>
          </cell>
        </row>
        <row r="40">
          <cell r="E40" t="str">
            <v>A768058</v>
          </cell>
          <cell r="F40" t="str">
            <v>PREUZETE OBVEZE PO MEĐUNARODNIM UGOVORIMA</v>
          </cell>
          <cell r="G40" t="str">
            <v>0970</v>
          </cell>
        </row>
        <row r="41">
          <cell r="E41" t="str">
            <v>A768065</v>
          </cell>
          <cell r="F41" t="str">
            <v>OBZOR 2020 - MENTORSTVO ZA UNAPRJEĐENJE ŠKOLE - MENSI</v>
          </cell>
          <cell r="G41" t="str">
            <v>0970</v>
          </cell>
        </row>
        <row r="42">
          <cell r="E42" t="str">
            <v>A768073</v>
          </cell>
          <cell r="F42" t="str">
            <v>ZAŠTITA I PROMICANJE MENTALNOG ZDRAVLJA</v>
          </cell>
          <cell r="G42" t="str">
            <v>0970</v>
          </cell>
        </row>
        <row r="43">
          <cell r="E43" t="str">
            <v>A792009</v>
          </cell>
          <cell r="F43" t="str">
            <v>PREVENCIJA NASILJA NAD I MEĐU MLADIMA</v>
          </cell>
          <cell r="G43" t="str">
            <v>1040</v>
          </cell>
        </row>
        <row r="44">
          <cell r="E44" t="str">
            <v>A792019</v>
          </cell>
          <cell r="F44" t="str">
            <v>PRAVOMOĆNE SUDSKE PRESUDE</v>
          </cell>
          <cell r="G44" t="str">
            <v>0970</v>
          </cell>
        </row>
        <row r="45">
          <cell r="E45" t="str">
            <v>A818021</v>
          </cell>
          <cell r="F45" t="str">
            <v>PRIMJENA UDŽBENIČKOG STANDARDA</v>
          </cell>
          <cell r="G45" t="str">
            <v>0912</v>
          </cell>
        </row>
        <row r="46">
          <cell r="E46" t="str">
            <v>A818034</v>
          </cell>
          <cell r="F46" t="str">
            <v>PROJEKT POVEZIVANJA S EUROPSKIM KVALIFIKACIJSKIM OKVIROM - EQF NCP GRANT</v>
          </cell>
          <cell r="G46" t="str">
            <v>0970</v>
          </cell>
        </row>
        <row r="47">
          <cell r="E47" t="str">
            <v>A818035</v>
          </cell>
          <cell r="F47" t="str">
            <v>MENTORI I STRUČNI ISPITI U OSNOVNIM I SREDNJIM ŠKOLAMA</v>
          </cell>
          <cell r="G47" t="str">
            <v>0970</v>
          </cell>
        </row>
        <row r="48">
          <cell r="E48" t="str">
            <v>K578063</v>
          </cell>
          <cell r="F48" t="str">
            <v>PROJEKT "HRVATSKA: USUSRET ODRŽIVOM, PRAVEDNOM I UČINKOVITOM OBRAZOVANJU"</v>
          </cell>
          <cell r="G48" t="str">
            <v>0970</v>
          </cell>
        </row>
        <row r="49">
          <cell r="E49" t="str">
            <v>K579064</v>
          </cell>
          <cell r="F49" t="str">
            <v>KAPITALNE INVESTICIJE U OSNOVNOM I SREDNJEM ŠKOLSTVU</v>
          </cell>
          <cell r="G49" t="str">
            <v>0970</v>
          </cell>
        </row>
        <row r="50">
          <cell r="E50" t="str">
            <v>K580073</v>
          </cell>
          <cell r="F50" t="str">
            <v>IZGRADNJA ŠKOLSKE SPORTSKE DVORANE SREDNJE ŠKOLE ZABOK</v>
          </cell>
          <cell r="G50" t="str">
            <v>0922</v>
          </cell>
        </row>
        <row r="51">
          <cell r="E51" t="str">
            <v>K621173</v>
          </cell>
          <cell r="F51" t="str">
            <v>INFORMACIJSKA INFRASTRUKTURA SUSTAVA VISOKOG OBRAZOVANJA</v>
          </cell>
          <cell r="G51" t="str">
            <v>0942</v>
          </cell>
        </row>
        <row r="52">
          <cell r="E52" t="str">
            <v>K676066</v>
          </cell>
          <cell r="F52" t="str">
            <v>OBNOVA ZGRADA OŠTEĆENIH U POTRESU S ENERGETSKOM OBNOVOM - NPOO (C6.1.R1-I2)</v>
          </cell>
          <cell r="G52" t="str">
            <v>0150</v>
          </cell>
        </row>
        <row r="53">
          <cell r="E53" t="str">
            <v>K733067</v>
          </cell>
          <cell r="F53" t="str">
            <v>PROGRAM UČINKOVITI LJUDSKI POTENCIJALI 2021.-2027., PRIORITET 2</v>
          </cell>
          <cell r="G53" t="str">
            <v>0950</v>
          </cell>
        </row>
        <row r="54">
          <cell r="E54" t="str">
            <v>K768066</v>
          </cell>
          <cell r="F54" t="str">
            <v>OBNOVA INFRASTRUKTURE I OPREME U PODRUČJU OBRAZOVANJA OŠTEĆENE POTRESOM</v>
          </cell>
          <cell r="G54" t="str">
            <v>0970</v>
          </cell>
        </row>
        <row r="55">
          <cell r="E55" t="str">
            <v>K768070</v>
          </cell>
          <cell r="F55" t="str">
            <v>OBNOVA INFRASTRUKTURE U PODRUČJU OBRAZOVANJA OŠTEĆENE POTRESOM FSEU.2022.MZO</v>
          </cell>
          <cell r="G55" t="str">
            <v>0970</v>
          </cell>
        </row>
        <row r="56">
          <cell r="E56" t="str">
            <v>K768074</v>
          </cell>
          <cell r="F56" t="str">
            <v>UČENIČKI DOM U KOPRIVNICI</v>
          </cell>
          <cell r="G56" t="str">
            <v>0970</v>
          </cell>
        </row>
        <row r="57">
          <cell r="E57" t="str">
            <v>K792022</v>
          </cell>
          <cell r="F57" t="str">
            <v>KOMPLEKS DVORCA ŠAULOVEC EUROPSKI TALENT CENTAR</v>
          </cell>
          <cell r="G57" t="str">
            <v>0970</v>
          </cell>
        </row>
        <row r="58">
          <cell r="E58" t="str">
            <v>A578003</v>
          </cell>
          <cell r="F58" t="str">
            <v>ODGOJ I NAOBRAZBA DJECE PRIPADNIKA NACIONALNIH MANJINA</v>
          </cell>
          <cell r="G58" t="str">
            <v>0911</v>
          </cell>
        </row>
        <row r="59">
          <cell r="E59" t="str">
            <v>A578004</v>
          </cell>
          <cell r="F59" t="str">
            <v>PREDŠKOLSKI ODGOJ I OBRAZOVANJE DJECE S TEŠKOĆAMA U RAZVOJU (SUFINANCIRANJE)</v>
          </cell>
          <cell r="G59" t="str">
            <v>0911</v>
          </cell>
        </row>
        <row r="60">
          <cell r="E60" t="str">
            <v>A578008</v>
          </cell>
          <cell r="F60" t="str">
            <v>ODGOJ I NAOBRAZBA DJECE U PROGRAMIMA PREDŠKOLE</v>
          </cell>
          <cell r="G60" t="str">
            <v>0911</v>
          </cell>
        </row>
        <row r="61">
          <cell r="E61" t="str">
            <v>A578009</v>
          </cell>
          <cell r="F61" t="str">
            <v>ODGOJ I OBRAZOVANJE DAROVITE DJECE PREDŠKOLSKE DOBI U DJEČJIM VRTIĆIMA</v>
          </cell>
          <cell r="G61" t="str">
            <v>0911</v>
          </cell>
        </row>
        <row r="62">
          <cell r="E62" t="str">
            <v>K580071</v>
          </cell>
          <cell r="F62" t="str">
            <v>KAPITALNE POMOĆI OSNIVAČIMA PREDŠKOLSKIH USTANOVA</v>
          </cell>
          <cell r="G62" t="str">
            <v>0911</v>
          </cell>
        </row>
        <row r="63">
          <cell r="E63" t="str">
            <v>K676067</v>
          </cell>
          <cell r="F63" t="str">
            <v>IZGRADNJA, DOGRADNJA, REKONSTRUKCIJA I OPREMANJE PREDŠKOLSKIH USTANOVA - NPOO (C3.1.R1-I1)</v>
          </cell>
          <cell r="G63" t="str">
            <v>0911</v>
          </cell>
        </row>
        <row r="64">
          <cell r="E64" t="str">
            <v>K676071</v>
          </cell>
          <cell r="F64" t="str">
            <v>FISKALNA ODRŽIVOST DJEČJIH VRTIĆA</v>
          </cell>
          <cell r="G64" t="str">
            <v>0911</v>
          </cell>
        </row>
        <row r="65">
          <cell r="E65" t="str">
            <v>A557041</v>
          </cell>
          <cell r="F65" t="str">
            <v>PREUZIMANJE OBVEZA ZA PROJEKTE JAVNO PRIVATNOG PARTNERSTVA U VARAŽDINSKOJ I KOPRIVNIČKO-KRIŽEVAČKOJ ŽUPANIJI</v>
          </cell>
          <cell r="G65" t="str">
            <v>0912</v>
          </cell>
        </row>
        <row r="66">
          <cell r="E66" t="str">
            <v>A579000</v>
          </cell>
          <cell r="F66" t="str">
            <v>OSNOVNOŠKOLSKO OBRAZOVANJE</v>
          </cell>
          <cell r="G66" t="str">
            <v>0180</v>
          </cell>
        </row>
        <row r="67">
          <cell r="E67" t="str">
            <v>A579003</v>
          </cell>
          <cell r="F67" t="str">
            <v>ODGOJ I NAOBRAZBA UČENIKA S TEŠKOĆAMA U RAZVOJU U OSNOVNIM ŠKOLAMA</v>
          </cell>
          <cell r="G67" t="str">
            <v>0912</v>
          </cell>
        </row>
        <row r="68">
          <cell r="E68" t="str">
            <v>A579007</v>
          </cell>
          <cell r="F68" t="str">
            <v>PRAVOMOĆNE SUDSKE PRESUDE</v>
          </cell>
          <cell r="G68" t="str">
            <v>0180</v>
          </cell>
        </row>
        <row r="69">
          <cell r="E69" t="str">
            <v>A579069</v>
          </cell>
          <cell r="F69" t="str">
            <v>RAZVOJ PREDŠKOLSKOG I OSNOVNOŠKOLSKOG SUSTAVA ODGOJA I OBRAZOVANJA</v>
          </cell>
          <cell r="G69" t="str">
            <v>0912</v>
          </cell>
        </row>
        <row r="70">
          <cell r="E70" t="str">
            <v>A768072</v>
          </cell>
          <cell r="F70" t="str">
            <v>PREHRANA ZA UČENIKE U OSNOVNIM ŠKOLAMA</v>
          </cell>
          <cell r="G70" t="str">
            <v>0912</v>
          </cell>
        </row>
        <row r="71">
          <cell r="E71" t="str">
            <v>K110283</v>
          </cell>
          <cell r="F71" t="str">
            <v>OPREMANJE OSNOVNOŠKOLSKIH KNJIŽNICA OBVEZNOM LEKTIROM I STRUČNOM LITERATUROM</v>
          </cell>
          <cell r="G71" t="str">
            <v>0912</v>
          </cell>
        </row>
        <row r="72">
          <cell r="E72" t="str">
            <v>K578064</v>
          </cell>
          <cell r="F72" t="str">
            <v>CENTAR ZA ODGOJ I OBRAZOVANJE ČAKOVEC</v>
          </cell>
          <cell r="G72" t="str">
            <v>0912</v>
          </cell>
        </row>
        <row r="73">
          <cell r="E73" t="str">
            <v>K733061</v>
          </cell>
          <cell r="F73" t="str">
            <v>OSNOVNA ŠKOLA MILAN AMRUŠ SLAVONSKI BROD</v>
          </cell>
          <cell r="G73" t="str">
            <v>0912</v>
          </cell>
        </row>
        <row r="74">
          <cell r="E74" t="str">
            <v>K767031</v>
          </cell>
          <cell r="F74" t="str">
            <v>OŠ MIJATA STOJANOVIĆA U BABINOJ GREDI</v>
          </cell>
          <cell r="G74" t="str">
            <v>0912</v>
          </cell>
        </row>
        <row r="75">
          <cell r="E75" t="str">
            <v>K768067</v>
          </cell>
          <cell r="F75" t="str">
            <v>IZGRADNJA, DOGRADNJA, REKONSTRUKCIJA I OPREMANJE OSNOVNIH ŠKOLA ZA POTREBE JEDNOSMJENSKOG RADA I CJELODNEVNE NASTAVE - NPOO (C3.1.R1-I2)</v>
          </cell>
          <cell r="G75" t="str">
            <v>0912</v>
          </cell>
        </row>
        <row r="76">
          <cell r="E76" t="str">
            <v>K792020</v>
          </cell>
          <cell r="F76" t="str">
            <v>CENTAR ZA ODGOJ I OBRAZOVANJE KRAPINSKE TOPLICE</v>
          </cell>
          <cell r="G76" t="str">
            <v>0912</v>
          </cell>
        </row>
        <row r="77">
          <cell r="E77" t="str">
            <v>K792023</v>
          </cell>
          <cell r="F77" t="str">
            <v>UČENIČKI DOM U VARAŽDINU</v>
          </cell>
          <cell r="G77" t="str">
            <v>0912</v>
          </cell>
        </row>
        <row r="78">
          <cell r="E78" t="str">
            <v>A580000</v>
          </cell>
          <cell r="F78" t="str">
            <v>SREDNJOŠKOLSKO OBRAZOVANJE</v>
          </cell>
          <cell r="G78" t="str">
            <v>0180</v>
          </cell>
        </row>
        <row r="79">
          <cell r="E79" t="str">
            <v>A580004</v>
          </cell>
          <cell r="F79" t="str">
            <v>STANDARD UČENIKA S POSEBNIM POTREBAMA</v>
          </cell>
          <cell r="G79" t="str">
            <v>0922</v>
          </cell>
        </row>
        <row r="80">
          <cell r="E80" t="str">
            <v>A580007</v>
          </cell>
          <cell r="F80" t="str">
            <v>PRAVOMOĆNE SUDSKE PRESUDE</v>
          </cell>
          <cell r="G80" t="str">
            <v>0180</v>
          </cell>
        </row>
        <row r="81">
          <cell r="E81" t="str">
            <v>A580014</v>
          </cell>
          <cell r="F81" t="str">
            <v>RAZVOJ SUSTAVA OBRAZOVANJA ODRASLIH</v>
          </cell>
          <cell r="G81" t="str">
            <v>0922</v>
          </cell>
        </row>
        <row r="82">
          <cell r="E82" t="str">
            <v>A580037</v>
          </cell>
          <cell r="F82" t="str">
            <v>JAVNI MEĐUMJESNI PRIJEVOZ ZA UČENIKE</v>
          </cell>
          <cell r="G82" t="str">
            <v>0922</v>
          </cell>
        </row>
        <row r="83">
          <cell r="E83" t="str">
            <v>A580044</v>
          </cell>
          <cell r="F83" t="str">
            <v>RAZVOJ SUSTAVA SREDNJOŠKOLSKOG ODGOJA I OBRAZOVANJA</v>
          </cell>
          <cell r="G83" t="str">
            <v>0922</v>
          </cell>
        </row>
        <row r="84">
          <cell r="E84" t="str">
            <v>A767013</v>
          </cell>
          <cell r="F84" t="str">
            <v>RAZVOJ SUSTAVA OSIGURANJA KVALITETE</v>
          </cell>
          <cell r="G84" t="str">
            <v>0922</v>
          </cell>
        </row>
        <row r="85">
          <cell r="E85" t="str">
            <v>K110291</v>
          </cell>
          <cell r="F85" t="str">
            <v>OPREMANJE SREDNJOŠKOLSKIH KNJIŽNICA LEKTIROM I STRUČNOM LITERATUROM</v>
          </cell>
          <cell r="G85" t="str">
            <v>0922</v>
          </cell>
        </row>
        <row r="86">
          <cell r="E86" t="str">
            <v>K578068</v>
          </cell>
          <cell r="F86" t="str">
            <v>IZGRADNJA, DOGRADNJA, REKONSTRUKCIJA I OPREMANJE SREDNJIH ŠKOLA - NPOO (C3.1.R1-I3)</v>
          </cell>
          <cell r="G86" t="str">
            <v>0922</v>
          </cell>
        </row>
        <row r="87">
          <cell r="E87" t="str">
            <v>K676058</v>
          </cell>
          <cell r="F87" t="str">
            <v>PROSVJETNO-KULTURNI CENTAR MAĐARA-DODATNO ULAGANJE U INFRASTRUKTURU</v>
          </cell>
          <cell r="G87" t="str">
            <v>0922</v>
          </cell>
        </row>
        <row r="88">
          <cell r="E88" t="str">
            <v>K676074</v>
          </cell>
          <cell r="F88" t="str">
            <v>IZGRADNJA UČENIČKOG DOMA  U DARUVARU</v>
          </cell>
          <cell r="G88" t="str">
            <v>0922</v>
          </cell>
        </row>
        <row r="89">
          <cell r="E89"/>
          <cell r="F89"/>
          <cell r="G89" t="str">
            <v>0970</v>
          </cell>
        </row>
        <row r="90">
          <cell r="E90" t="str">
            <v>A621021</v>
          </cell>
          <cell r="F90" t="str">
            <v>SMJEŠTAJ I PREHRANA STUDENATA STUDENTSKOG CENTRA ZAGREB - SUFINANCIRANJE</v>
          </cell>
          <cell r="G90" t="str">
            <v>0960</v>
          </cell>
        </row>
        <row r="91">
          <cell r="E91" t="str">
            <v>A621022</v>
          </cell>
          <cell r="F91" t="str">
            <v>SMJEŠTAJ I PREHRANA STUDENATA STUDENTSKOG CENTRA OSIJEK - SUFINANCIRANJE</v>
          </cell>
          <cell r="G91" t="str">
            <v>0960</v>
          </cell>
        </row>
        <row r="92">
          <cell r="E92" t="str">
            <v>A621023</v>
          </cell>
          <cell r="F92" t="str">
            <v>SMJEŠTAJ I PREHRANA STUDENATA STUDENTSKOG CENTRA RIJEKA - SUFINANCIRANJE</v>
          </cell>
          <cell r="G92" t="str">
            <v>0960</v>
          </cell>
        </row>
        <row r="93">
          <cell r="E93" t="str">
            <v>A621024</v>
          </cell>
          <cell r="F93" t="str">
            <v>SMJEŠTAJ I PREHRANA STUDENATA STUDENTSKOG CENTRA SPLIT - SUFINANCIRANJE</v>
          </cell>
          <cell r="G93" t="str">
            <v>0960</v>
          </cell>
        </row>
        <row r="94">
          <cell r="E94" t="str">
            <v>A621026</v>
          </cell>
          <cell r="F94" t="str">
            <v>SMJEŠTAJ I PREHRANA STUDENATA STUDENTSKOG CENTRA ŠIBENIK - SUFINANCIRANJE</v>
          </cell>
          <cell r="G94" t="str">
            <v>0960</v>
          </cell>
        </row>
        <row r="95">
          <cell r="E95" t="str">
            <v>A621028</v>
          </cell>
          <cell r="F95" t="str">
            <v>SMJEŠTAJ I PREHRANA STUDENATA STUDENTSKOG CENTRA VARAŽDIN - SUFINANCIRANJE</v>
          </cell>
          <cell r="G95" t="str">
            <v>0960</v>
          </cell>
        </row>
        <row r="96">
          <cell r="E96" t="str">
            <v>A621029</v>
          </cell>
          <cell r="F96" t="str">
            <v>SMJEŠTAJ I PREHRANA STUDENATA STUDENTSKOG CENTRA SLAVONSKI BROD - SUFINANCIRANJE</v>
          </cell>
          <cell r="G96" t="str">
            <v>0960</v>
          </cell>
        </row>
        <row r="97">
          <cell r="E97" t="str">
            <v>A621030</v>
          </cell>
          <cell r="F97" t="str">
            <v>SMJEŠTAJ I PREHRANA STUDENATA STUDENTSKOG CENTRA POŽEGA - SUFINANCIRANJE</v>
          </cell>
          <cell r="G97" t="str">
            <v>0960</v>
          </cell>
        </row>
        <row r="98">
          <cell r="E98" t="str">
            <v>A621031</v>
          </cell>
          <cell r="F98" t="str">
            <v>SMJEŠTAJ I PREHRANA STUDENATA STUDENTSKOG CENTRA KARLOVAC - SUFINANCIRANJE</v>
          </cell>
          <cell r="G98" t="str">
            <v>0960</v>
          </cell>
        </row>
        <row r="99">
          <cell r="E99" t="str">
            <v>A621049</v>
          </cell>
          <cell r="F99" t="str">
            <v>KAMATE ZA STANOVE ZNANSTVENIH NOVAKA I ASISTENATA</v>
          </cell>
          <cell r="G99" t="str">
            <v>0942</v>
          </cell>
        </row>
        <row r="100">
          <cell r="E100" t="str">
            <v>A621058</v>
          </cell>
          <cell r="F100" t="str">
            <v>PROGRAMI POBOLJŠANJA STUDENTSKOG STANDARDA</v>
          </cell>
          <cell r="G100" t="str">
            <v>0960</v>
          </cell>
        </row>
        <row r="101">
          <cell r="E101" t="str">
            <v>A621185</v>
          </cell>
          <cell r="F101" t="str">
            <v>POTPORA HRVATSKOM KATOLIČKOM SVEUČILIŠTU U ZAGREBU</v>
          </cell>
          <cell r="G101" t="str">
            <v>0942</v>
          </cell>
        </row>
        <row r="102">
          <cell r="E102" t="str">
            <v>A679049</v>
          </cell>
          <cell r="F102" t="str">
            <v>POMOĆI BIH U SUSTAVU ZNANOSTI I OBRAZOVANJA</v>
          </cell>
          <cell r="G102" t="str">
            <v>0970</v>
          </cell>
        </row>
        <row r="103">
          <cell r="E103" t="str">
            <v>A679064</v>
          </cell>
          <cell r="F103" t="str">
            <v>ZNANSTVENO-UČILIŠNI KAMPUS BORONGAJ</v>
          </cell>
          <cell r="G103" t="str">
            <v>0942</v>
          </cell>
        </row>
        <row r="104">
          <cell r="E104" t="str">
            <v>A679065</v>
          </cell>
          <cell r="F104" t="str">
            <v>SMJEŠTAJ I PREHRANA STUDENATA STUDENTSKOG CENTRA PULA - SUFINANCIRANJE</v>
          </cell>
          <cell r="G104" t="str">
            <v>0942</v>
          </cell>
        </row>
        <row r="105">
          <cell r="E105" t="str">
            <v>A679066</v>
          </cell>
          <cell r="F105" t="str">
            <v>POTPORE ROMSKIM STUDIJIMA I STUDENTIMA ROMIMA</v>
          </cell>
          <cell r="G105" t="str">
            <v>0942</v>
          </cell>
        </row>
        <row r="106">
          <cell r="E106" t="str">
            <v>A679067</v>
          </cell>
          <cell r="F106" t="str">
            <v>DRŽAVNE STIPENDIJE ZA STUDENTE</v>
          </cell>
          <cell r="G106" t="str">
            <v>0942</v>
          </cell>
        </row>
        <row r="107">
          <cell r="E107" t="str">
            <v>A679069</v>
          </cell>
          <cell r="F107" t="str">
            <v>SMJEŠTAJ I PREHRANA STUDENATA STUDENTSKOG CENTRA SISAK - SUFINANCIRANJE</v>
          </cell>
          <cell r="G107" t="str">
            <v>0942</v>
          </cell>
        </row>
        <row r="108">
          <cell r="E108" t="str">
            <v>A767043</v>
          </cell>
          <cell r="F108" t="str">
            <v>RAZVOJ VISOKOG OBRAZOVANJA</v>
          </cell>
          <cell r="G108" t="str">
            <v>0942</v>
          </cell>
        </row>
        <row r="109">
          <cell r="E109" t="str">
            <v>A768063</v>
          </cell>
          <cell r="F109" t="str">
            <v>VELEUČILIŠTE HRVATSKO ZAGORJE KRAPINA</v>
          </cell>
          <cell r="G109" t="str">
            <v>0942</v>
          </cell>
        </row>
        <row r="110">
          <cell r="E110" t="str">
            <v>K733074</v>
          </cell>
          <cell r="F110" t="str">
            <v>IZGRADNJA STUDENTSKOG DOMA U KOPRIVNICI</v>
          </cell>
          <cell r="G110" t="str">
            <v>0942</v>
          </cell>
        </row>
        <row r="111">
          <cell r="E111" t="str">
            <v>K792021</v>
          </cell>
          <cell r="F111" t="str">
            <v>RAZVOJ VJEŠTINA ZA OBNOVU NAKON POTRESA (C6.1.R2)</v>
          </cell>
          <cell r="G111" t="str">
            <v>0150</v>
          </cell>
        </row>
        <row r="112">
          <cell r="E112" t="str">
            <v>A578050</v>
          </cell>
          <cell r="F112" t="str">
            <v>POTPORA INOVACIJSKIM PROCESIMA</v>
          </cell>
          <cell r="G112" t="str">
            <v>0150</v>
          </cell>
        </row>
        <row r="113">
          <cell r="E113" t="str">
            <v>A578061</v>
          </cell>
          <cell r="F113" t="str">
            <v>OBZOR 2020. - PROGRAM POTICANJA ISTRAŽIVANJA I RAZVOJA U PERSONALIZIRANOJ MEDICINI – ERA PERMED</v>
          </cell>
          <cell r="G113" t="str">
            <v>0150</v>
          </cell>
        </row>
        <row r="114">
          <cell r="E114" t="str">
            <v>A621047</v>
          </cell>
          <cell r="F114" t="str">
            <v>DRŽAVNE, AKADEMSKE NAGRADE I POTPORE U ZNANOSTI I VISOKOM ŠKOLSTVU</v>
          </cell>
          <cell r="G114" t="str">
            <v>0942</v>
          </cell>
        </row>
        <row r="115">
          <cell r="E115" t="str">
            <v>A621179</v>
          </cell>
          <cell r="F115" t="str">
            <v>TROŠKOVI NACIONALNOG VIJEĆA ZA VISOKO OBRAZOVANJE, ZNANOST I TEHNOLOŠKI RAZVOJ</v>
          </cell>
          <cell r="G115" t="str">
            <v>0150</v>
          </cell>
        </row>
        <row r="116">
          <cell r="E116" t="str">
            <v>A622004</v>
          </cell>
          <cell r="F116" t="str">
            <v>IZDAVANJE DOMAĆIH ZNANSTVENIH ČASOPISA</v>
          </cell>
          <cell r="G116" t="str">
            <v>0150</v>
          </cell>
        </row>
        <row r="117">
          <cell r="E117" t="str">
            <v>A622005</v>
          </cell>
          <cell r="F117" t="str">
            <v>ORGANIZIRANJE I ODRŽAVANJE ZNANSTVENIH SKUPOVA</v>
          </cell>
          <cell r="G117" t="str">
            <v>0150</v>
          </cell>
        </row>
        <row r="118">
          <cell r="E118" t="str">
            <v>A622006</v>
          </cell>
          <cell r="F118" t="str">
            <v>IZDAVANJE  ZNANSTVENIH KNJIGA I UDŽBENIKA</v>
          </cell>
          <cell r="G118" t="str">
            <v>0150</v>
          </cell>
        </row>
        <row r="119">
          <cell r="E119" t="str">
            <v>A622007</v>
          </cell>
          <cell r="F119" t="str">
            <v>FINANCIJSKA POTPORA ZNANSTVENIM UDRUGAMA</v>
          </cell>
          <cell r="G119" t="str">
            <v>0150</v>
          </cell>
        </row>
        <row r="120">
          <cell r="E120" t="str">
            <v>A679005</v>
          </cell>
          <cell r="F120" t="str">
            <v>ČLANSTVO U MEĐUNARODNIM UDRUGAMA</v>
          </cell>
          <cell r="G120" t="str">
            <v>0150</v>
          </cell>
        </row>
        <row r="121">
          <cell r="E121" t="str">
            <v>A733050</v>
          </cell>
          <cell r="F121" t="str">
            <v>PRAĆENJE I IMPLEMENTACIJA POLITIKA EUROPSKOG ISTRAŽIVAČKOG PROSTORA (ERA)</v>
          </cell>
          <cell r="G121" t="str">
            <v>0150</v>
          </cell>
        </row>
        <row r="122">
          <cell r="E122" t="str">
            <v>A733056</v>
          </cell>
          <cell r="F122" t="str">
            <v>EUROPSKI ZNANSTVENI PROJEKTI</v>
          </cell>
          <cell r="G122" t="str">
            <v>0150</v>
          </cell>
        </row>
        <row r="123">
          <cell r="E123" t="str">
            <v>A767009</v>
          </cell>
          <cell r="F123" t="str">
            <v>ZNANSTVENI CENTRI IZVRSNOSTI - DRUŠTVENO HUMANISTIČKO PODRUČJE</v>
          </cell>
          <cell r="G123" t="str">
            <v>0150</v>
          </cell>
        </row>
        <row r="124">
          <cell r="E124" t="str">
            <v>A767035</v>
          </cell>
          <cell r="F124" t="str">
            <v>MEĐUNARODNA SURADNJA</v>
          </cell>
          <cell r="G124" t="str">
            <v>0150</v>
          </cell>
        </row>
        <row r="125">
          <cell r="E125" t="str">
            <v>A767038</v>
          </cell>
          <cell r="F125" t="str">
            <v>OBZOR 2020. - PROGRAM MEĐUNARODNE MOBILNOSTI ZA ISTRAŽIVAČE - NEWFELPRO</v>
          </cell>
          <cell r="G125" t="str">
            <v>0150</v>
          </cell>
        </row>
        <row r="126">
          <cell r="E126" t="str">
            <v>A767056</v>
          </cell>
          <cell r="F126" t="str">
            <v>OBZOR 2020. - PARTNERSTVO ZA ISTRAŽIVANJA I INOVACIJE NA MEDITERANSKOM PODRUČJU - PRIMA</v>
          </cell>
          <cell r="G126" t="str">
            <v>0150</v>
          </cell>
        </row>
        <row r="127">
          <cell r="E127" t="str">
            <v>A768068</v>
          </cell>
          <cell r="F127" t="str">
            <v>OTKUP ZNANSTVENIH KNJIGA I VISOKOŠKOLSKIH UDŽBENIKA</v>
          </cell>
          <cell r="G127" t="str">
            <v>0150</v>
          </cell>
        </row>
        <row r="128">
          <cell r="E128" t="str">
            <v>K578070</v>
          </cell>
          <cell r="F128" t="str">
            <v>POBOLJŠANJE UČINKOVITOSTI JAVNIH ULAGANJA NA PODRUČJU ISTRAŽIVANJA, RAZVOJA I INOVACIJA - NPOO (C3.2.R3)</v>
          </cell>
          <cell r="G128" t="str">
            <v>0150</v>
          </cell>
        </row>
        <row r="129">
          <cell r="E129" t="str">
            <v>K580074</v>
          </cell>
          <cell r="F129" t="str">
            <v>POTPORA PROVOĐENJU PROGRAMA I PROJEKATA EU</v>
          </cell>
          <cell r="G129" t="str">
            <v>0150</v>
          </cell>
        </row>
        <row r="130">
          <cell r="E130" t="str">
            <v>K676068</v>
          </cell>
          <cell r="F130" t="str">
            <v>PROGRAM KONKURENTNOST I KOHEZIJA 2021.-2027., PRIORITET 1</v>
          </cell>
          <cell r="G130" t="str">
            <v>0150</v>
          </cell>
        </row>
        <row r="131">
          <cell r="E131" t="str">
            <v>K676069</v>
          </cell>
          <cell r="F131" t="str">
            <v>STVARANJE OKVIRA ZA PRIVLAČENJE STUDENATA I ISTRAŽIVAČA U STEM I ICT PODRUČJIMA - NPOO (C3.2.R2)</v>
          </cell>
          <cell r="G131" t="str">
            <v>0150</v>
          </cell>
        </row>
        <row r="132">
          <cell r="E132" t="str">
            <v>K676073</v>
          </cell>
          <cell r="F132" t="str">
            <v>PROJEKT DIGITALNE, INOVATIVNE I ZELENE TEHNOLOGIJE - DIGIT</v>
          </cell>
          <cell r="G132" t="str">
            <v>0150</v>
          </cell>
        </row>
        <row r="133">
          <cell r="E133" t="str">
            <v>K768069</v>
          </cell>
          <cell r="F133" t="str">
            <v>REFORMA I JAČANJE KAPACITETA JAVNOG ZNANSTVENO-ISTRAIŽIVAČKOG SEKTORA ZA ISTRAŽIVANJE I RAZVOJ - NPOO (C3.2.R1)</v>
          </cell>
          <cell r="G133" t="str">
            <v>0150</v>
          </cell>
        </row>
        <row r="134">
          <cell r="E134" t="str">
            <v>A577143</v>
          </cell>
          <cell r="F134" t="str">
            <v>RAZVOJ I ODRŽAVANJE INFORMACIJSKE INFRASTRUKTURE MINISTARSTVA</v>
          </cell>
          <cell r="G134" t="str">
            <v>0980</v>
          </cell>
        </row>
        <row r="135">
          <cell r="E135" t="str">
            <v>A628003</v>
          </cell>
          <cell r="F135" t="str">
            <v>PROJEKTI PRIMJENE INFORMACIJSKE TEHNOLOGIJE</v>
          </cell>
          <cell r="G135" t="str">
            <v>0150</v>
          </cell>
        </row>
        <row r="136">
          <cell r="E136" t="str">
            <v>K252755</v>
          </cell>
          <cell r="F136" t="str">
            <v>RAČUNALNO KOMUNIKACIJSKA INFRASTRUKTURA U OSNOVNIM I SREDNJIM ŠKOLAMA</v>
          </cell>
          <cell r="G136" t="str">
            <v>0980</v>
          </cell>
        </row>
        <row r="137">
          <cell r="E137"/>
          <cell r="F137"/>
          <cell r="G137"/>
        </row>
        <row r="138">
          <cell r="E138" t="str">
            <v>A621180</v>
          </cell>
          <cell r="F138" t="str">
            <v>REKTORSKI ZBOR</v>
          </cell>
          <cell r="G138" t="str">
            <v>0942</v>
          </cell>
        </row>
        <row r="139">
          <cell r="E139" t="str">
            <v>A621181</v>
          </cell>
          <cell r="F139" t="str">
            <v>PRAVOMOĆNE SUDSKE PRESUDE</v>
          </cell>
          <cell r="G139" t="str">
            <v>0942</v>
          </cell>
        </row>
        <row r="140">
          <cell r="E140" t="str">
            <v>A621183</v>
          </cell>
          <cell r="F140" t="str">
            <v>STIPENDIJE I ŠKOLARINE ZA DOKTORSKI STUDIJ</v>
          </cell>
          <cell r="G140" t="str">
            <v>0942</v>
          </cell>
        </row>
        <row r="141">
          <cell r="E141" t="str">
            <v>A111111</v>
          </cell>
          <cell r="F141" t="str">
            <v>PROGRAMSKO FINANCIRANJE JAVNIH VISOKIH UČILIŠTA</v>
          </cell>
          <cell r="G141" t="str">
            <v>0942</v>
          </cell>
        </row>
        <row r="142">
          <cell r="E142" t="str">
            <v>A222222</v>
          </cell>
          <cell r="F142" t="str">
            <v>PROGRAMSKO I OSTALO FINANCIRANJE JAVNIH VISOKIH UČILIŠTA – IZ EVIDENCIJSKIH PRIHODA</v>
          </cell>
          <cell r="G142" t="str">
            <v>0942</v>
          </cell>
        </row>
        <row r="143">
          <cell r="E143" t="str">
            <v>A333333</v>
          </cell>
          <cell r="F143" t="str">
            <v>PROGRAM PREKOGRANIČNE SURADNJE</v>
          </cell>
          <cell r="G143" t="str">
            <v>0942</v>
          </cell>
        </row>
        <row r="144">
          <cell r="E144" t="str">
            <v>A444444</v>
          </cell>
          <cell r="F144" t="str">
            <v>PROGRAM PREKOGRANIČNE SURADNJE UPRAVLJAČKO TIJELO IZ INOZEMSTVA</v>
          </cell>
          <cell r="G144" t="str">
            <v>0942</v>
          </cell>
        </row>
        <row r="145">
          <cell r="E145" t="str">
            <v>K621061</v>
          </cell>
          <cell r="F145" t="str">
            <v>INFRASTRUKTURA VISOKOOBRAZOVNIH USTANOVA</v>
          </cell>
          <cell r="G145" t="str">
            <v>0942</v>
          </cell>
        </row>
        <row r="146">
          <cell r="E146" t="str">
            <v>K679116</v>
          </cell>
          <cell r="F146" t="str">
            <v>OBNOVA INFRASTRUKTURE I OPREME U PODRUČJU OBRAZOVANJA OŠTEĆENE POTRESOM</v>
          </cell>
          <cell r="G146" t="str">
            <v>0942</v>
          </cell>
        </row>
        <row r="147">
          <cell r="E147" t="str">
            <v>K679119</v>
          </cell>
          <cell r="F147" t="str">
            <v>OBNOVA ZGRADA OŠTEĆENIH U POTRESU S ENERGETSKOM OBNOVOM - NPOO (C6.1.R1-I2)</v>
          </cell>
          <cell r="G147" t="str">
            <v>0942</v>
          </cell>
        </row>
        <row r="148">
          <cell r="E148" t="str">
            <v>K679122</v>
          </cell>
          <cell r="F148" t="str">
            <v>RAZVOJ MREŽE SEIZMOLOŠKIH PODATAKA - NPOO (C6.1.R4-I1)</v>
          </cell>
          <cell r="G148" t="str">
            <v>0942</v>
          </cell>
        </row>
        <row r="149">
          <cell r="E149" t="str">
            <v>K679124</v>
          </cell>
          <cell r="F149" t="str">
            <v>PROGRAM UČINKOVITI LJUDSKI POTENCIJALI 2021.-2027., PRIORITET 2</v>
          </cell>
          <cell r="G149" t="str">
            <v>0942</v>
          </cell>
        </row>
        <row r="150">
          <cell r="E150" t="str">
            <v>K679126</v>
          </cell>
          <cell r="F150" t="str">
            <v>PROGRAM KONKURENTNOST I KOHEZIJA 2021.-2027., PRIORITET 1</v>
          </cell>
          <cell r="G150" t="str">
            <v>0942</v>
          </cell>
        </row>
        <row r="151">
          <cell r="E151" t="str">
            <v>K679128</v>
          </cell>
          <cell r="F151" t="str">
            <v>POBOLJŠANJE UČINKOVITOSTI JAVNIH ULAGANJA NA PODRUČJU ISTRAŽIVANJA, RAZVOJA I INOVACIJA - NPOO (C3.2.R3)</v>
          </cell>
          <cell r="G151" t="str">
            <v>0942</v>
          </cell>
        </row>
        <row r="152">
          <cell r="E152" t="str">
            <v>K679129</v>
          </cell>
          <cell r="F152" t="str">
            <v>STVARANJE OKVIRA ZA PRIVLAČENJE STUDENATA I ISTRAŽIVAČA NA STEM I ICT PODRUČJIMA - NPOO (C3.2.R2)</v>
          </cell>
          <cell r="G152" t="str">
            <v>0942</v>
          </cell>
        </row>
        <row r="153">
          <cell r="E153" t="str">
            <v>K679130</v>
          </cell>
          <cell r="F153" t="str">
            <v>PROJEKT DIGITALNE, INOVATIVNE I ZELENE TEHNOLOGIJE - DIGIT</v>
          </cell>
          <cell r="G153" t="str">
            <v>0942</v>
          </cell>
        </row>
        <row r="154">
          <cell r="E154" t="str">
            <v>K679131</v>
          </cell>
          <cell r="F154" t="str">
            <v>RAZVOJ VJEŠTINA ZA OBNOVU NAKON POTRESA iz NPOO-a (C6.1.R2)</v>
          </cell>
          <cell r="G154" t="str">
            <v>0942</v>
          </cell>
        </row>
        <row r="155">
          <cell r="E155"/>
          <cell r="F155"/>
          <cell r="G155"/>
        </row>
        <row r="156">
          <cell r="E156"/>
          <cell r="F156"/>
          <cell r="G156"/>
        </row>
        <row r="157">
          <cell r="E157" t="str">
            <v>A622011</v>
          </cell>
          <cell r="F157" t="str">
            <v>REDOVNA DJELATNOST GEOLOŠKE SLUŽBE</v>
          </cell>
          <cell r="G157" t="str">
            <v>0150</v>
          </cell>
        </row>
        <row r="158">
          <cell r="E158" t="str">
            <v>A622120</v>
          </cell>
          <cell r="F158" t="str">
            <v>PRAVOMOĆNE SUDSKE PRESUDE</v>
          </cell>
          <cell r="G158" t="str">
            <v>0150</v>
          </cell>
        </row>
        <row r="159">
          <cell r="E159" t="str">
            <v>A622150</v>
          </cell>
          <cell r="F159" t="str">
            <v>PROGRAMSKO FINANCIRANJE JAVNIH INSTITUTA</v>
          </cell>
          <cell r="G159" t="str">
            <v>0150</v>
          </cell>
        </row>
        <row r="160">
          <cell r="E160" t="str">
            <v>A622151</v>
          </cell>
          <cell r="F160" t="str">
            <v>PROGRAMSKO I OSTALO FINANCIRANJE JAVNIH INSTITUTA – IZ EVIDENCIJSKIH PRIHODA</v>
          </cell>
          <cell r="G160" t="str">
            <v>0150</v>
          </cell>
        </row>
        <row r="161">
          <cell r="E161" t="str">
            <v>A555555</v>
          </cell>
          <cell r="F161" t="str">
            <v>PROGRAM PREKOGRANIČNE SURADNJE</v>
          </cell>
          <cell r="G161" t="str">
            <v>0150</v>
          </cell>
        </row>
        <row r="162">
          <cell r="E162" t="str">
            <v>A666666</v>
          </cell>
          <cell r="F162" t="str">
            <v>PROGRAM PREKOGRANIČNE SURADNJE UPRAVLJAČKO TIJELO IZ INOZEMSTVA</v>
          </cell>
          <cell r="G162" t="str">
            <v>0150</v>
          </cell>
        </row>
        <row r="163">
          <cell r="E163" t="str">
            <v>A622152</v>
          </cell>
          <cell r="F163" t="str">
            <v>PROGRAMSKO FINANCIRANJE JAVNIH INSTITUTA  - IZ STRUKTURNIH I INVESTICIJSKIH FONDOVA EU</v>
          </cell>
          <cell r="G163" t="str">
            <v>0150</v>
          </cell>
        </row>
        <row r="164">
          <cell r="E164" t="str">
            <v>K622138</v>
          </cell>
          <cell r="F164" t="str">
            <v>OBNOVA INFRASTRUKTURE I OPREME U PODRUČJU OBRAZOVANJA OŠTEĆENE POTRESOM</v>
          </cell>
          <cell r="G164" t="str">
            <v>0150</v>
          </cell>
        </row>
        <row r="165">
          <cell r="E165" t="str">
            <v>K622139</v>
          </cell>
          <cell r="F165" t="str">
            <v>OBNOVA ZGRADA OŠTEĆENIH U POTRESU S ENERGETSKOM OBNOVOM - NPOO (C6.1.R1-I2)</v>
          </cell>
          <cell r="G165" t="str">
            <v>0150</v>
          </cell>
        </row>
        <row r="166">
          <cell r="E166" t="str">
            <v>K622142</v>
          </cell>
          <cell r="F166" t="str">
            <v>RAZVOJ ODRŽIVOG, INOVATIVNOG I OTPORNOG TURIZMA  (C1.6 R1) - NPOO</v>
          </cell>
          <cell r="G166" t="str">
            <v>0150</v>
          </cell>
        </row>
        <row r="167">
          <cell r="E167" t="str">
            <v>K622144</v>
          </cell>
          <cell r="F167" t="str">
            <v>OBNOVA INFRASTRUKTURE U PODRUČJU OBRAZOVANJA OŠTEĆENE POTRESOM FSEU.2022.MZO</v>
          </cell>
          <cell r="G167" t="str">
            <v>0150</v>
          </cell>
        </row>
        <row r="168">
          <cell r="E168" t="str">
            <v>K622149</v>
          </cell>
          <cell r="F168" t="str">
            <v>REFORMA I JAČANJE KAPACITETA JAVNOG ZNANSTVENO-ISTRAŽIVAČKOG SEKTORA ZA ISTRAŽIVNJE I RAZVOJ - NPOO (C3.2.R1)</v>
          </cell>
          <cell r="G168" t="str">
            <v>0150</v>
          </cell>
        </row>
        <row r="169">
          <cell r="E169" t="str">
            <v>K622154</v>
          </cell>
          <cell r="F169" t="str">
            <v>PROJEKT DIGITALNE, INOVATIVNE I ZELENE TEHNOLOGIJE - DIGIT</v>
          </cell>
          <cell r="G169" t="str">
            <v>0150</v>
          </cell>
        </row>
        <row r="170">
          <cell r="E170" t="str">
            <v>A763000</v>
          </cell>
          <cell r="F170" t="str">
            <v>ADMINISTRACIJA I UPRAVLJANJE DRŽAVNOG ZAVODA ZA INTELEKTUALNO VLASNIŠTVO</v>
          </cell>
          <cell r="G170" t="str">
            <v>0150</v>
          </cell>
        </row>
        <row r="171">
          <cell r="E171" t="str">
            <v>T763005</v>
          </cell>
          <cell r="F171" t="str">
            <v>SURADNJA DZIV-a S UREDOM EUROPSKE UNIJE ZA INTELEKTUALNO VLASNIŠTVO (EUIPO)</v>
          </cell>
          <cell r="G171" t="str">
            <v>0150</v>
          </cell>
        </row>
        <row r="172">
          <cell r="E172" t="str">
            <v>A622017</v>
          </cell>
          <cell r="F172" t="str">
            <v>ADMINISTRACIJA I UPRAVLJANJE NACIONALNE SVEUČILIŠNE KNJIŽNICE</v>
          </cell>
          <cell r="G172" t="str">
            <v>0820</v>
          </cell>
        </row>
        <row r="173">
          <cell r="E173" t="str">
            <v>A622131</v>
          </cell>
          <cell r="F173" t="str">
            <v>NABAVA INOZEMNIH ZNANSTVENIH ČASOPISA</v>
          </cell>
          <cell r="G173" t="str">
            <v>0820</v>
          </cell>
        </row>
        <row r="174">
          <cell r="E174" t="str">
            <v>A622134</v>
          </cell>
          <cell r="F174" t="str">
            <v>ADMINISTRACIJA I UPRAVLJANJE NACIONALNE SVEUČILIŠNE KNJIŽNICE (IZ EVIDENCIJSKIH PRIHODA)</v>
          </cell>
          <cell r="G174" t="str">
            <v>0820</v>
          </cell>
        </row>
        <row r="175">
          <cell r="E175" t="str">
            <v>A622145</v>
          </cell>
          <cell r="F175" t="str">
            <v>PRAVOMOĆNE SUDSKE PRESUDE</v>
          </cell>
          <cell r="G175" t="str">
            <v>0820</v>
          </cell>
        </row>
        <row r="176">
          <cell r="E176" t="str">
            <v>K622116</v>
          </cell>
          <cell r="F176" t="str">
            <v>KNJIGE, UMJETNIČKA DJELA I OSTALE IZLOŽBENE VRIJEDNOSTI</v>
          </cell>
          <cell r="G176" t="str">
            <v>0820</v>
          </cell>
        </row>
        <row r="177">
          <cell r="E177" t="str">
            <v>K622147</v>
          </cell>
          <cell r="F177" t="str">
            <v>PROJEKT E-SVEUČILIŠTA - NPOO (C.3.1. R2-I1)</v>
          </cell>
          <cell r="G177" t="str">
            <v>0820</v>
          </cell>
        </row>
        <row r="178">
          <cell r="E178" t="str">
            <v>A628009</v>
          </cell>
          <cell r="F178" t="str">
            <v>ADMINISTRACIJA I UPRAVLJANJE HRVATSKE AKADEMSKE I ISTRAŽIVAČKE MREŽE CARNET</v>
          </cell>
          <cell r="G178" t="str">
            <v>0133</v>
          </cell>
        </row>
        <row r="179">
          <cell r="E179" t="str">
            <v>A628011</v>
          </cell>
          <cell r="F179" t="str">
            <v>PROGRAM TELEKOMUNIKACIJSKIH KAPACITETA ZA MREŽU CARNET</v>
          </cell>
          <cell r="G179" t="str">
            <v>0133</v>
          </cell>
        </row>
        <row r="180">
          <cell r="E180" t="str">
            <v>A628015</v>
          </cell>
          <cell r="F180" t="str">
            <v>UKLJUČIVANJE MREŽE CARNET U PAN-EUROPSKE AKADEMSKE I ISTRAŽIVAČKE MREŽE</v>
          </cell>
          <cell r="G180" t="str">
            <v>0460</v>
          </cell>
        </row>
        <row r="181">
          <cell r="E181" t="str">
            <v>A628068</v>
          </cell>
          <cell r="F181" t="str">
            <v>SUDJELOVANJE NA IZGRADNJI, TESTIRANJU I RAZVOJU OKOSNICE PAN-EUROPSKE RAČUNALNO KOMUNIKACIJSKE MREŽE</v>
          </cell>
          <cell r="G181" t="str">
            <v>0133</v>
          </cell>
        </row>
        <row r="182">
          <cell r="E182" t="str">
            <v>A628070</v>
          </cell>
          <cell r="F182" t="str">
            <v>PROGRAM OBJEDINJAVANJA I ODRŽAVANJA NACIONALNIH INFORMACIJSKIH SERVISA I E-ŠKOLA</v>
          </cell>
          <cell r="G182" t="str">
            <v>0133</v>
          </cell>
        </row>
        <row r="183">
          <cell r="E183" t="str">
            <v>A628074</v>
          </cell>
          <cell r="F183" t="str">
            <v>PROGRAMI ZAJEDNICE</v>
          </cell>
          <cell r="G183" t="str">
            <v>0133</v>
          </cell>
        </row>
        <row r="184">
          <cell r="E184" t="str">
            <v>A628090</v>
          </cell>
          <cell r="F184" t="str">
            <v>UNAPRJEĐENJE JEDNAKIH MOGUĆNOSTI U OBRAZOVANJU ZA UČENIKE S TEŠKOĆAMA U RAZVOJU</v>
          </cell>
          <cell r="G184" t="str">
            <v>0133</v>
          </cell>
        </row>
        <row r="185">
          <cell r="E185" t="str">
            <v>A628091</v>
          </cell>
          <cell r="F185" t="str">
            <v>OBRAZOVANJE U RURALNIM PODRUČJIMA - LEARNING FROM THE EXTREMES, A RURAL SCHOOLS INNOVATION ROADMAP</v>
          </cell>
          <cell r="G185" t="str">
            <v>0133</v>
          </cell>
        </row>
        <row r="186">
          <cell r="E186" t="str">
            <v>K406669</v>
          </cell>
          <cell r="F186" t="str">
            <v>CARNET - ZAJEDNIČKA RK INFRASTRUKTURA</v>
          </cell>
          <cell r="G186" t="str">
            <v>0133</v>
          </cell>
        </row>
        <row r="187">
          <cell r="E187" t="str">
            <v>K628069</v>
          </cell>
          <cell r="F187" t="str">
            <v>ULAGANJE U OPREMU ZA ODRŽAVANJE NACIONALNIH I INFORMACIJSKIH SERVISA</v>
          </cell>
          <cell r="G187" t="str">
            <v>0133</v>
          </cell>
        </row>
        <row r="188">
          <cell r="E188" t="str">
            <v>K628093</v>
          </cell>
          <cell r="F188" t="str">
            <v>DIGITALNA PREOBRAZBA VISOKOG OBRAZOVANJA E-SVEUČILIŠTA - NPOO (C3.2.R2)</v>
          </cell>
          <cell r="G188" t="str">
            <v>0133</v>
          </cell>
        </row>
        <row r="189">
          <cell r="E189" t="str">
            <v>K628095</v>
          </cell>
          <cell r="F189" t="str">
            <v>HRVATSKA KVANTNA KOMUNIKACIJSKA INFRASTRUKTURA - CRO QCI - NPOO (C3.2.R2-I2)</v>
          </cell>
          <cell r="G189" t="str">
            <v>0133</v>
          </cell>
        </row>
        <row r="190">
          <cell r="E190" t="str">
            <v>K628100</v>
          </cell>
          <cell r="F190" t="str">
            <v>PROGRAM UČINKOVITI LJUDSKI POTENCIJALI 2021.-2027., PRIORITET 2</v>
          </cell>
          <cell r="G190" t="str">
            <v>0133</v>
          </cell>
        </row>
        <row r="191">
          <cell r="E191"/>
          <cell r="F191"/>
          <cell r="G191" t="str">
            <v>0970</v>
          </cell>
        </row>
        <row r="192">
          <cell r="E192" t="str">
            <v>K628101</v>
          </cell>
          <cell r="F192" t="str">
            <v>USPOSTAVA NACIONALNOG KOORDINACIJSKOG SREDIŠTA ZA INDUSTRIJU, TEHNOLOGIJU I ISTRAŽIVANJA U PODRUČJU KIBERNETIČKE SIGURNOSTI</v>
          </cell>
          <cell r="G192" t="str">
            <v>0133</v>
          </cell>
        </row>
        <row r="193">
          <cell r="E193"/>
          <cell r="F193"/>
          <cell r="G193" t="str">
            <v>0970</v>
          </cell>
        </row>
        <row r="194">
          <cell r="E194" t="str">
            <v>A622107</v>
          </cell>
          <cell r="F194" t="str">
            <v>ADMINISTRACIJA I UPRAVLJANJE LEKSIKOGRAFSKOG ZAVODA MIROSLAV KRLEŽA</v>
          </cell>
          <cell r="G194" t="str">
            <v>0150</v>
          </cell>
        </row>
        <row r="195">
          <cell r="E195" t="str">
            <v>A622136</v>
          </cell>
          <cell r="F195" t="str">
            <v>ADMINISTRACIJA I UPRAVLJANJE LEKSIKOGRAFSKOG ZAVODA MIROSLAV KRLEŽA (IZ EVIDENCIJSKIH PRIHODA)</v>
          </cell>
          <cell r="G195" t="str">
            <v>0150</v>
          </cell>
        </row>
        <row r="196">
          <cell r="E196" t="str">
            <v>A622146</v>
          </cell>
          <cell r="F196" t="str">
            <v>PRAVOMOĆNE SUDSKE PRESUDE</v>
          </cell>
          <cell r="G196" t="str">
            <v>0150</v>
          </cell>
        </row>
        <row r="197">
          <cell r="E197" t="str">
            <v>A628018</v>
          </cell>
          <cell r="F197" t="str">
            <v>ADMINISTRACIJA I UPRAVLJANJE SVEUČILIŠNOG RAČUNSKOG CENTRA SRCE</v>
          </cell>
          <cell r="G197" t="str">
            <v>0133</v>
          </cell>
        </row>
        <row r="198">
          <cell r="E198" t="str">
            <v>A628084</v>
          </cell>
          <cell r="F198" t="str">
            <v>ADMINISTRACIJA I UPRAVLJANJE SVEUČILIŠNOG RAČUNSKOG CENTRA SRCE  (IZ EVIDENCIJSKIH PRIHODA)</v>
          </cell>
          <cell r="G198" t="str">
            <v>0133</v>
          </cell>
        </row>
        <row r="199">
          <cell r="E199" t="str">
            <v>A628098</v>
          </cell>
          <cell r="F199" t="str">
            <v>PRAVOMOĆNE SUDSKE PRESUDE</v>
          </cell>
          <cell r="G199" t="str">
            <v>0133</v>
          </cell>
        </row>
        <row r="200">
          <cell r="E200" t="str">
            <v>K628055</v>
          </cell>
          <cell r="F200" t="str">
            <v>SRCE -IZRAVNA KAPITALNA ULAGANJA</v>
          </cell>
          <cell r="G200" t="str">
            <v>0133</v>
          </cell>
        </row>
        <row r="201">
          <cell r="E201" t="str">
            <v>K628094</v>
          </cell>
          <cell r="F201" t="str">
            <v>INFORMACIJSKI SUSTAVI EVIDENCIJA U VISOKOM OBRAZOVANJU - ISEVO - NPOO (C3.1.R2-I1)</v>
          </cell>
          <cell r="G201" t="str">
            <v>0133</v>
          </cell>
        </row>
        <row r="202">
          <cell r="E202" t="str">
            <v>K628097</v>
          </cell>
          <cell r="F202" t="str">
            <v>HRVATSKA KVANTNA KOMUNIKACIJSKA INFRASTRUKTURA - CRO QCI - NPOO (C3.2.R2-I2)</v>
          </cell>
          <cell r="G202" t="str">
            <v>0133</v>
          </cell>
        </row>
        <row r="203">
          <cell r="E203" t="str">
            <v>A579073</v>
          </cell>
          <cell r="F203" t="str">
            <v>UČIMO PODUZETNIŠTVO 5.0</v>
          </cell>
          <cell r="G203" t="str">
            <v>0970</v>
          </cell>
        </row>
        <row r="204">
          <cell r="E204" t="str">
            <v>A580006</v>
          </cell>
          <cell r="F204" t="str">
            <v>STRUČNO USAVRŠAVANJE U OKVIRU ŽUPANIJSKIH STRUČNIH VIJEĆA SREDNJE ŠKOLE</v>
          </cell>
          <cell r="G204" t="str">
            <v>0970</v>
          </cell>
        </row>
        <row r="205">
          <cell r="E205" t="str">
            <v>A580072</v>
          </cell>
          <cell r="F205" t="str">
            <v>ERASMUS PLUS - PROJEKTI</v>
          </cell>
          <cell r="G205" t="str">
            <v>0970</v>
          </cell>
        </row>
        <row r="206">
          <cell r="E206" t="str">
            <v>A733001</v>
          </cell>
          <cell r="F206" t="str">
            <v>ADMINISTRACIJA I UPRAVLJANJE AGENCIJE ZA ODGOJ I OBRAZOVANJE</v>
          </cell>
          <cell r="G206" t="str">
            <v>0970</v>
          </cell>
        </row>
        <row r="207">
          <cell r="E207" t="str">
            <v>A733027</v>
          </cell>
          <cell r="F207" t="str">
            <v>STRUČNO USAVRŠAVANJE U OKVIRU ŽUPANIJSKIH STRUČNIH VIJEĆA OSNOVNE ŠKOLE</v>
          </cell>
          <cell r="G207" t="str">
            <v>0970</v>
          </cell>
        </row>
        <row r="208">
          <cell r="E208" t="str">
            <v>A733032</v>
          </cell>
          <cell r="F208" t="str">
            <v>IZVANNASTAVNE AKTIVNOSTI U OSNOVNIM I SREDNJIM ŠKOLAMA-NATJECANJE</v>
          </cell>
          <cell r="G208" t="str">
            <v>0970</v>
          </cell>
        </row>
        <row r="209">
          <cell r="E209" t="str">
            <v>A767022</v>
          </cell>
          <cell r="F209" t="str">
            <v>STRUČNO USAVRŠAVANJE ODGOJNO-OBRAZOVNIH DJELATNIKA U SUSTAVU OSNOVNOG I SREDNJEG ŠKOLSTVA</v>
          </cell>
          <cell r="G209" t="str">
            <v>0970</v>
          </cell>
        </row>
        <row r="210">
          <cell r="E210" t="str">
            <v>K579074</v>
          </cell>
          <cell r="F210" t="str">
            <v>PROGRAM UČINKOVITI LJUDSKI POTENCIJALI 2021.-2027.</v>
          </cell>
          <cell r="G210" t="str">
            <v>0970</v>
          </cell>
        </row>
        <row r="211">
          <cell r="E211" t="str">
            <v>A621155</v>
          </cell>
          <cell r="F211" t="str">
            <v>ADMINISTRACIJA I UPRAVLJANJE AGENCIJE ZA ZNANOST I VISOKO OBRAZOVANJE</v>
          </cell>
          <cell r="G211" t="str">
            <v>0942</v>
          </cell>
        </row>
        <row r="212">
          <cell r="E212" t="str">
            <v>A621182</v>
          </cell>
          <cell r="F212" t="str">
            <v>ZBOR VELEUČILIŠTA</v>
          </cell>
          <cell r="G212" t="str">
            <v>0942</v>
          </cell>
        </row>
        <row r="213">
          <cell r="E213" t="str">
            <v>A621186</v>
          </cell>
          <cell r="F213" t="str">
            <v>VREDNOVANJE ZNANSTVENIH ORGANIZACIJA</v>
          </cell>
          <cell r="G213" t="str">
            <v>0942</v>
          </cell>
        </row>
        <row r="214">
          <cell r="E214" t="str">
            <v>A621187</v>
          </cell>
          <cell r="F214" t="str">
            <v>VREDNOVANJE VISOKIH UČILIŠTA</v>
          </cell>
          <cell r="G214" t="str">
            <v>0942</v>
          </cell>
        </row>
        <row r="215">
          <cell r="E215" t="str">
            <v>A621190</v>
          </cell>
          <cell r="F215" t="str">
            <v>VANJSKA PROSUDBA SUSTAVA OSIGURANJA KVALITETE VISOKIH UČILIŠTA I ZNANSTVENIH ORGANIZACIJA (VP)</v>
          </cell>
          <cell r="G215" t="str">
            <v>0942</v>
          </cell>
        </row>
        <row r="216">
          <cell r="E216" t="str">
            <v>A621191</v>
          </cell>
          <cell r="F216" t="str">
            <v>PRAĆENJE ZAPOŠLJAVANJA DIPLOMIRANIH STUDENATA</v>
          </cell>
          <cell r="G216" t="str">
            <v>0942</v>
          </cell>
        </row>
        <row r="217">
          <cell r="E217" t="str">
            <v>A621192</v>
          </cell>
          <cell r="F217" t="str">
            <v>TROŠKOVI SREDIŠNJEG PRIJAVNOG UREDA</v>
          </cell>
          <cell r="G217" t="str">
            <v>0942</v>
          </cell>
        </row>
        <row r="218">
          <cell r="E218" t="str">
            <v>A867018</v>
          </cell>
          <cell r="F218" t="str">
            <v>PRIMJENA HRVATSKOG KVALIFIKACIJSKOG OKVIRA U VISOKOM OBRAZOVANJU</v>
          </cell>
          <cell r="G218" t="str">
            <v>0942</v>
          </cell>
        </row>
        <row r="219">
          <cell r="E219" t="str">
            <v>A867019</v>
          </cell>
          <cell r="F219" t="str">
            <v>DIGITALNA PREOBRAZBA VISOKOG OBRAZOVANJA – e-SVEUČILIŠTA - NPOO (C3.1.R2)</v>
          </cell>
          <cell r="G219" t="str">
            <v>0942</v>
          </cell>
        </row>
        <row r="220">
          <cell r="E220" t="str">
            <v>A867021</v>
          </cell>
          <cell r="F220" t="str">
            <v>ERASMUS PLUS - PROJEKTI</v>
          </cell>
          <cell r="G220" t="str">
            <v>0942</v>
          </cell>
        </row>
        <row r="221">
          <cell r="E221" t="str">
            <v>A867023</v>
          </cell>
          <cell r="F221" t="str">
            <v>USPOSTAVA SREDIŠNJEG SUSTAVA INTEROPERABILNOSTI - NPOO (C2.3.R2-I1)</v>
          </cell>
          <cell r="G221" t="str">
            <v>0942</v>
          </cell>
        </row>
        <row r="222">
          <cell r="E222" t="str">
            <v>K621178</v>
          </cell>
          <cell r="F222" t="str">
            <v>OPREMANJE I UREĐENJE AGENCIJE ZA ZNANOST I VISOKO OBRAZOVANJE</v>
          </cell>
          <cell r="G222" t="str">
            <v>0942</v>
          </cell>
        </row>
        <row r="223">
          <cell r="E223" t="str">
            <v>K621194</v>
          </cell>
          <cell r="F223" t="str">
            <v>NACIONALNI INFORMACIJSKI SUSTAV PRIJAVA NA VISOKA UČILIŠTA - NISpVU</v>
          </cell>
          <cell r="G223" t="str">
            <v>0942</v>
          </cell>
        </row>
        <row r="224">
          <cell r="E224" t="str">
            <v>K867020</v>
          </cell>
          <cell r="F224" t="str">
            <v>PROGRAM UČINKOVITI LJUDSKI POTENCIJALI 2021.-2027.., PRIORITET 2 - OSIGURAVANJE KVALITETE U VISOKOM OBRAZOVANJU</v>
          </cell>
          <cell r="G224" t="str">
            <v>0942</v>
          </cell>
        </row>
        <row r="225">
          <cell r="E225" t="str">
            <v>K867022</v>
          </cell>
          <cell r="F225" t="str">
            <v>PROGRAM UČINKOVITI LJUDSKI POTENCIJALI 2021.-2027., PRIORITET 2 - OBRAZOVANJE I CJELOŽIVOTNO UČENJE</v>
          </cell>
          <cell r="G225" t="str">
            <v>0942</v>
          </cell>
        </row>
        <row r="226">
          <cell r="E226" t="str">
            <v>A580046</v>
          </cell>
          <cell r="F226" t="str">
            <v>ADMINISTRACIJA I UPRAVLJANJE NACIONALNOG CENTRA ZA VANJSKO VREDNOVANJE OBRAZOVANJA</v>
          </cell>
          <cell r="G226" t="str">
            <v>0970</v>
          </cell>
        </row>
        <row r="227">
          <cell r="E227" t="str">
            <v>A814000</v>
          </cell>
          <cell r="F227" t="str">
            <v>MEĐUNARODNI PROJEKTI VREDNOVANJA ZNANJA I VJEŠTINA (IEA: ICCS, ICILS, PIRLS, TIMSS - OECD: PISA, TALIS)</v>
          </cell>
          <cell r="G227" t="str">
            <v>0970</v>
          </cell>
        </row>
        <row r="228">
          <cell r="E228" t="str">
            <v>A814001</v>
          </cell>
          <cell r="F228" t="str">
            <v>DRŽAVNA MATURA</v>
          </cell>
          <cell r="G228" t="str">
            <v>0970</v>
          </cell>
        </row>
        <row r="229">
          <cell r="E229" t="str">
            <v>A814003</v>
          </cell>
          <cell r="F229" t="str">
            <v>NACIONALNI ISPITI</v>
          </cell>
          <cell r="G229" t="str">
            <v>0970</v>
          </cell>
        </row>
        <row r="230">
          <cell r="E230" t="str">
            <v>A814007</v>
          </cell>
          <cell r="F230" t="str">
            <v>UNAPREĐENJE KVALITETE OBRAZOVNOG SUSTAVA</v>
          </cell>
          <cell r="G230" t="str">
            <v>0970</v>
          </cell>
        </row>
        <row r="231">
          <cell r="E231" t="str">
            <v>K814013</v>
          </cell>
          <cell r="F231" t="str">
            <v>PROGRAM UČINKOVITI LJUDSKI POTENCIJALI 2021.-2027.., PRIORITET 2 - OBRAZOVANJE I CJELOŽIVOTNO UČENJE</v>
          </cell>
          <cell r="G231" t="str">
            <v>0970</v>
          </cell>
        </row>
        <row r="232">
          <cell r="E232" t="str">
            <v>A589088</v>
          </cell>
          <cell r="F232" t="str">
            <v>ADMINISTRACIJA I UPRAVLJANJE AGENCIJE ZA MOBILNOST I EU PROGRAME</v>
          </cell>
          <cell r="G232" t="str">
            <v>0970</v>
          </cell>
        </row>
        <row r="233">
          <cell r="E233" t="str">
            <v>A589091</v>
          </cell>
          <cell r="F233" t="str">
            <v>PROVEDBA MREŽNIH PROJEKATA FINANCIRANIH IZ OKVIRNIH PROGRAMA EU-A</v>
          </cell>
          <cell r="G233" t="str">
            <v>0970</v>
          </cell>
        </row>
        <row r="234">
          <cell r="E234" t="str">
            <v>A818023</v>
          </cell>
          <cell r="F234" t="str">
            <v>PROVEDBA EURODESK MREŽE</v>
          </cell>
          <cell r="G234" t="str">
            <v>0970</v>
          </cell>
        </row>
        <row r="235">
          <cell r="E235" t="str">
            <v>A818024</v>
          </cell>
          <cell r="F235" t="str">
            <v>PROVEDBA E-TWINNING MREŽE</v>
          </cell>
          <cell r="G235" t="str">
            <v>0970</v>
          </cell>
        </row>
        <row r="236">
          <cell r="E236" t="str">
            <v>A818033</v>
          </cell>
          <cell r="F236" t="str">
            <v>ZNANSTVENA I VISOKOŠKOLSKA MOBILNOST</v>
          </cell>
          <cell r="G236" t="str">
            <v>0970</v>
          </cell>
        </row>
        <row r="237">
          <cell r="E237" t="str">
            <v>A818042</v>
          </cell>
          <cell r="F237" t="str">
            <v>OBZOR EUROPA I MOBILNOST ISTRAŽIVAČA</v>
          </cell>
          <cell r="G237" t="str">
            <v>0970</v>
          </cell>
        </row>
        <row r="238">
          <cell r="E238" t="str">
            <v>A818043</v>
          </cell>
          <cell r="F238" t="str">
            <v>ERASMUS PLUS PROVEDBA PROGRAMA OD 2014. DO 2020.</v>
          </cell>
          <cell r="G238" t="str">
            <v>0970</v>
          </cell>
        </row>
        <row r="239">
          <cell r="E239" t="str">
            <v>A818044</v>
          </cell>
          <cell r="F239" t="str">
            <v>ERASMUS PLUS – PROJEKTI ZA KORISNIKE OBRAZOVANJE OD 2014. DO 2020.</v>
          </cell>
          <cell r="G239" t="str">
            <v>0970</v>
          </cell>
        </row>
        <row r="240">
          <cell r="E240" t="str">
            <v>A818045</v>
          </cell>
          <cell r="F240" t="str">
            <v>ERASMUS PLUS – PROJEKTI ZA KORISNIKE MLADI OD 2014. DO 2020.</v>
          </cell>
          <cell r="G240" t="str">
            <v>0970</v>
          </cell>
        </row>
        <row r="241">
          <cell r="E241" t="str">
            <v>A818055</v>
          </cell>
          <cell r="F241" t="str">
            <v>PORTAL STUDY IN CROATIA</v>
          </cell>
          <cell r="G241" t="str">
            <v>0970</v>
          </cell>
        </row>
        <row r="242">
          <cell r="E242" t="str">
            <v>A818058</v>
          </cell>
          <cell r="F242" t="str">
            <v>EUROPSKE SNAGE SOLIDARNOSTI PROVEDBA PROGRAMA</v>
          </cell>
          <cell r="G242" t="str">
            <v>0970</v>
          </cell>
        </row>
        <row r="243">
          <cell r="E243" t="str">
            <v>A818059</v>
          </cell>
          <cell r="F243" t="str">
            <v>EUROPSKE SNAGE SOLIDARNOSTI - PROJEKTI ZA KORISNIKE OD 2018. DO 2020.</v>
          </cell>
          <cell r="G243" t="str">
            <v>0970</v>
          </cell>
        </row>
        <row r="244">
          <cell r="E244" t="str">
            <v>A818060</v>
          </cell>
          <cell r="F244" t="str">
            <v>EURYDICE EUROPSKA MREŽA ZA PODATKE I ANALIZE O SUSTAVIMA OBRAZOVANJA</v>
          </cell>
          <cell r="G244" t="str">
            <v>0970</v>
          </cell>
        </row>
        <row r="245">
          <cell r="E245" t="str">
            <v>A818061</v>
          </cell>
          <cell r="F245" t="str">
            <v>ERASMUS PLUS - SUFINANCIRANJE – DIO PROVEDBE MLADI</v>
          </cell>
          <cell r="G245" t="str">
            <v>0970</v>
          </cell>
        </row>
        <row r="246">
          <cell r="E246" t="str">
            <v>A818063</v>
          </cell>
          <cell r="F246" t="str">
            <v>EUROPSKE SNAGE SOLIDARNOSTI - PROJEKTI ZA KORISNIKE OD 2021. DO 2027.</v>
          </cell>
          <cell r="G246" t="str">
            <v>0970</v>
          </cell>
        </row>
        <row r="247">
          <cell r="E247" t="str">
            <v>A818064</v>
          </cell>
          <cell r="F247" t="str">
            <v>ERASMUS - PROJEKTI  ZA KORISNIKE OBRAZOVANJE OD 2021. DO 2027.</v>
          </cell>
          <cell r="G247" t="str">
            <v>0970</v>
          </cell>
        </row>
        <row r="248">
          <cell r="E248" t="str">
            <v>A818065</v>
          </cell>
          <cell r="F248" t="str">
            <v>ERASMUS - PROJEKTI ZA KORISNIKE MLADI OD 2021. DO 2027.</v>
          </cell>
          <cell r="G248" t="str">
            <v>0970</v>
          </cell>
        </row>
        <row r="249">
          <cell r="E249" t="str">
            <v>A818070</v>
          </cell>
          <cell r="F249" t="str">
            <v>PROVEDBA EUROPASS I EUROGUIDANCE</v>
          </cell>
          <cell r="G249" t="str">
            <v>0970</v>
          </cell>
        </row>
        <row r="250">
          <cell r="E250" t="str">
            <v>A818071</v>
          </cell>
          <cell r="F250" t="str">
            <v>VET RADNA SKUPINA</v>
          </cell>
          <cell r="G250" t="str">
            <v>0970</v>
          </cell>
        </row>
        <row r="251">
          <cell r="E251" t="str">
            <v>A818073</v>
          </cell>
          <cell r="F251" t="str">
            <v>SALTO - REFERENTNI CENTAR ZA TEMU UKLJUČIVOSTI U PODRUČJU OBRAZOVANJA NA EUROPSKOJ RAZINI</v>
          </cell>
          <cell r="G251" t="str">
            <v>0970</v>
          </cell>
        </row>
        <row r="252">
          <cell r="E252" t="str">
            <v>A818075</v>
          </cell>
          <cell r="F252" t="str">
            <v>ERASMUS - PROJEKTI ZA KORISNIKE PODRUČJA SPORT OD 2021. DO 2027.</v>
          </cell>
          <cell r="G252" t="str">
            <v>0970</v>
          </cell>
        </row>
        <row r="253">
          <cell r="E253" t="str">
            <v>A848001</v>
          </cell>
          <cell r="F253" t="str">
            <v>ADMINISTRACIJA I UPRAVLJANJE AGENCIJE ZA STRUKOVNO OBRAZOVANJE I  OBRAZOVANJE ODRASLIH</v>
          </cell>
          <cell r="G253" t="str">
            <v>0950</v>
          </cell>
        </row>
        <row r="254">
          <cell r="E254" t="str">
            <v>A848009</v>
          </cell>
          <cell r="F254" t="str">
            <v>PROMICANJE KULTURE UČENJA: TJEDAN CJELOŽIVOTNOG UČENJA</v>
          </cell>
          <cell r="G254" t="str">
            <v>0970</v>
          </cell>
        </row>
        <row r="255">
          <cell r="E255" t="str">
            <v>A848010</v>
          </cell>
          <cell r="F255" t="str">
            <v>STRUČNO SAVJETODAVNA DJELATNOST</v>
          </cell>
          <cell r="G255" t="str">
            <v>0970</v>
          </cell>
        </row>
        <row r="256">
          <cell r="E256" t="str">
            <v>A848014</v>
          </cell>
          <cell r="F256" t="str">
            <v>RAZVOJ SUSTAVA STRUKOVNOG OBRAZOVANJA</v>
          </cell>
          <cell r="G256" t="str">
            <v>0970</v>
          </cell>
        </row>
        <row r="257">
          <cell r="E257" t="str">
            <v>A848018</v>
          </cell>
          <cell r="F257" t="str">
            <v>DRŽAVNA NATJECANJA</v>
          </cell>
          <cell r="G257" t="str">
            <v>0970</v>
          </cell>
        </row>
        <row r="258">
          <cell r="E258" t="str">
            <v>A848020</v>
          </cell>
          <cell r="F258" t="str">
            <v>RAZVOJ SUSTAVA OBRAZOVANJA ODRASLIH</v>
          </cell>
          <cell r="G258" t="str">
            <v>0970</v>
          </cell>
        </row>
        <row r="259">
          <cell r="E259" t="str">
            <v>A848023</v>
          </cell>
          <cell r="F259" t="str">
            <v>REFERNET U REPUBLICI HRVATSKOJ</v>
          </cell>
          <cell r="G259" t="str">
            <v>0970</v>
          </cell>
        </row>
        <row r="260">
          <cell r="E260" t="str">
            <v>A848051</v>
          </cell>
          <cell r="F260" t="str">
            <v>ERASMUS PLUS - PROJEKTI</v>
          </cell>
          <cell r="G260" t="str">
            <v>0970</v>
          </cell>
        </row>
        <row r="261">
          <cell r="E261" t="str">
            <v>K848038</v>
          </cell>
          <cell r="F261" t="str">
            <v>OP UČINKOVITI LJUDSKI POTENCIJALI 2014.-2020., PRIORITET 3</v>
          </cell>
          <cell r="G261" t="str">
            <v>0950</v>
          </cell>
        </row>
        <row r="262">
          <cell r="E262" t="str">
            <v>K848049</v>
          </cell>
          <cell r="F262" t="str">
            <v>PROGRAM UČINKOVITI LJUDSKI POTENCIJALI 2021.-2027., PRIORITET 5 - TEHNIČKA POMOĆ</v>
          </cell>
          <cell r="G262" t="str">
            <v>0950</v>
          </cell>
        </row>
        <row r="263">
          <cell r="E263" t="str">
            <v>K848050</v>
          </cell>
          <cell r="F263" t="str">
            <v>PROGRAM UČINKOVITI LJUDSKI POTENCIJALI 2021.-2027., PRIORITET 3</v>
          </cell>
          <cell r="G263" t="str">
            <v>0950</v>
          </cell>
        </row>
        <row r="264">
          <cell r="E264" t="str">
            <v>T848027</v>
          </cell>
          <cell r="F264" t="str">
            <v>OP UČINKOVITI LJUDSKI POTENCIJALI 2014. - 2020., PRIORITET 5</v>
          </cell>
          <cell r="G264" t="str">
            <v>0950</v>
          </cell>
        </row>
        <row r="265">
          <cell r="E265" t="str">
            <v>A557042</v>
          </cell>
          <cell r="F265" t="str">
            <v>PROGRAM DOKTORANADA I POSLIJEDOKTORANADA HRVATSKE ZAKLADE ZA ZNANOST</v>
          </cell>
          <cell r="G265" t="str">
            <v>0150</v>
          </cell>
        </row>
        <row r="266">
          <cell r="E266" t="str">
            <v>A578055</v>
          </cell>
          <cell r="F266" t="str">
            <v>HRVATSKO-ŠVICARSKI ISTRAŽIVAČKI PROGRAM</v>
          </cell>
          <cell r="G266" t="str">
            <v>0150</v>
          </cell>
        </row>
        <row r="267">
          <cell r="E267" t="str">
            <v>A578069</v>
          </cell>
          <cell r="F267" t="str">
            <v>ADMINISTRACIJA I UPRAVLJANJE HRVATSKE ZAKLADE ZA ZNANOST</v>
          </cell>
          <cell r="G267" t="str">
            <v>0150</v>
          </cell>
        </row>
        <row r="268">
          <cell r="E268" t="str">
            <v>A578072</v>
          </cell>
          <cell r="F268" t="str">
            <v>OBZOR ERA-NET CHANSE</v>
          </cell>
          <cell r="G268" t="str">
            <v>0150</v>
          </cell>
        </row>
        <row r="269">
          <cell r="E269" t="str">
            <v>A578073</v>
          </cell>
          <cell r="F269" t="str">
            <v>PROGRAM MOBILNOSTI - NPOO (C3.2. R2-I1 )</v>
          </cell>
          <cell r="G269" t="str">
            <v>0150</v>
          </cell>
        </row>
        <row r="270">
          <cell r="E270" t="str">
            <v>A578074</v>
          </cell>
          <cell r="F270" t="str">
            <v>DRUGI ŠVICARSKI DOPRINOS - MULTILATERALNI POZIVI ZA ZAJEDNIČKE ISTRAŽIVAČKE PROJEKTE (MCJRP)</v>
          </cell>
          <cell r="G270" t="str">
            <v>0150</v>
          </cell>
        </row>
        <row r="271">
          <cell r="E271" t="str">
            <v>A621048</v>
          </cell>
          <cell r="F271" t="str">
            <v>PROJEKTNO FINANCIRANJE ZNANSTVENE DJELATNOSTI</v>
          </cell>
          <cell r="G271" t="str">
            <v>0150</v>
          </cell>
        </row>
        <row r="272">
          <cell r="E272" t="str">
            <v>A733055</v>
          </cell>
          <cell r="F272" t="str">
            <v>PROGRAM IZVRSNOSTI U VISOKOM OBRAZOVANJU - TENURE-TRACK</v>
          </cell>
          <cell r="G272" t="str">
            <v>0150</v>
          </cell>
        </row>
        <row r="273">
          <cell r="E273" t="str">
            <v>A733070</v>
          </cell>
          <cell r="F273" t="str">
            <v>OBZOR ERA-NET QUANTERA II</v>
          </cell>
          <cell r="G273" t="str">
            <v>0150</v>
          </cell>
        </row>
        <row r="274">
          <cell r="E274" t="str">
            <v>A733071</v>
          </cell>
          <cell r="F274" t="str">
            <v>OBZOR ERA-NET BLUEBIOECONOMY</v>
          </cell>
          <cell r="G274" t="str">
            <v>0150</v>
          </cell>
        </row>
        <row r="275">
          <cell r="E275" t="str">
            <v>A733073</v>
          </cell>
          <cell r="F275" t="str">
            <v>PROGRAM RAZVOJA KARIJERA MLADIH ISTRAŽIVAČA - IZOBRAZBA NOVIH DOKTORA ZNANOSTI - NPOO (C3.2. R2-I1 )</v>
          </cell>
          <cell r="G275" t="str">
            <v>0150</v>
          </cell>
        </row>
        <row r="276">
          <cell r="E276" t="str">
            <v>A733075</v>
          </cell>
          <cell r="F276" t="str">
            <v>POKRETANJE URBANIH TRANZICIJA CO-FUND PROJEKT</v>
          </cell>
          <cell r="G276" t="str">
            <v>0150</v>
          </cell>
        </row>
        <row r="277">
          <cell r="E277" t="str">
            <v>A733076</v>
          </cell>
          <cell r="F277" t="str">
            <v>ATTRACTADRIA - OSNAŽIVANJE KAPACITETA ZA ZNANSTVENA ISTRAŽIVANJA</v>
          </cell>
          <cell r="G277" t="str">
            <v>0150</v>
          </cell>
        </row>
      </sheetData>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DIO"/>
      <sheetName val="Unos prihoda i primitaka"/>
      <sheetName val="Unos rashoda i izdataka"/>
      <sheetName val="Unos rashoda P4"/>
      <sheetName val="Unos prijenosa"/>
      <sheetName val="A.1 PRIHODI I RASHODI EK"/>
      <sheetName val="A.2 PRIHODI I RASHODI IF"/>
      <sheetName val="A.3 RASHODI FUNK"/>
      <sheetName val="B.1 RAČUN FINANC EK"/>
      <sheetName val="B.2 RAČUN FINANC IF"/>
      <sheetName val="AKT"/>
      <sheetName val="prihodi"/>
      <sheetName val="p4"/>
      <sheetName val="KORISNICI D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7BC9E-AEC7-4A47-BC73-9FFF5DDA3B4C}">
  <dimension ref="A1:G36"/>
  <sheetViews>
    <sheetView tabSelected="1" zoomScale="70" zoomScaleNormal="70" workbookViewId="0">
      <selection activeCell="C4" sqref="C4:G4"/>
    </sheetView>
  </sheetViews>
  <sheetFormatPr defaultRowHeight="18.75"/>
  <cols>
    <col min="1" max="1" width="43.140625" style="3" customWidth="1"/>
    <col min="2" max="2" width="53.42578125" style="3" customWidth="1"/>
    <col min="3" max="3" width="41.140625" style="3" customWidth="1"/>
    <col min="4" max="4" width="46" style="3" customWidth="1"/>
    <col min="5" max="5" width="55" style="3" customWidth="1"/>
    <col min="6" max="6" width="44.5703125" style="3" customWidth="1"/>
    <col min="7" max="7" width="58.140625" style="3" customWidth="1"/>
    <col min="8" max="16384" width="9.140625" style="3"/>
  </cols>
  <sheetData>
    <row r="1" spans="1:7" ht="50.25" customHeight="1" thickBot="1">
      <c r="A1" s="119"/>
      <c r="B1" s="120" t="s">
        <v>2893</v>
      </c>
      <c r="C1" s="267"/>
      <c r="D1" s="268"/>
      <c r="E1" s="268"/>
      <c r="F1" s="268"/>
      <c r="G1" s="269"/>
    </row>
    <row r="2" spans="1:7" ht="46.5" customHeight="1" thickBot="1">
      <c r="A2" s="119"/>
      <c r="B2" s="121" t="s">
        <v>2894</v>
      </c>
      <c r="C2" s="270" t="s">
        <v>2918</v>
      </c>
      <c r="D2" s="271"/>
      <c r="E2" s="271"/>
      <c r="F2" s="271"/>
      <c r="G2" s="272"/>
    </row>
    <row r="3" spans="1:7" ht="63.75" customHeight="1" thickBot="1">
      <c r="A3" s="122"/>
      <c r="B3" s="121" t="s">
        <v>2895</v>
      </c>
      <c r="C3" s="270" t="s">
        <v>3074</v>
      </c>
      <c r="D3" s="271"/>
      <c r="E3" s="271"/>
      <c r="F3" s="271"/>
      <c r="G3" s="272"/>
    </row>
    <row r="4" spans="1:7" ht="32.25" customHeight="1" thickBot="1">
      <c r="A4" s="122"/>
      <c r="B4" s="121" t="s">
        <v>2896</v>
      </c>
      <c r="C4" s="270" t="s">
        <v>3075</v>
      </c>
      <c r="D4" s="271"/>
      <c r="E4" s="271"/>
      <c r="F4" s="271"/>
      <c r="G4" s="272"/>
    </row>
    <row r="5" spans="1:7" ht="32.25" customHeight="1" thickBot="1">
      <c r="A5" s="122"/>
      <c r="B5" s="121" t="s">
        <v>2897</v>
      </c>
      <c r="C5" s="273" t="s">
        <v>3076</v>
      </c>
      <c r="D5" s="271"/>
      <c r="E5" s="271"/>
      <c r="F5" s="271"/>
      <c r="G5" s="272"/>
    </row>
    <row r="6" spans="1:7">
      <c r="A6" s="122"/>
      <c r="B6" s="122"/>
      <c r="C6" s="122"/>
      <c r="D6" s="122"/>
      <c r="E6" s="119"/>
      <c r="F6" s="119"/>
      <c r="G6" s="119"/>
    </row>
    <row r="7" spans="1:7" ht="76.5" customHeight="1">
      <c r="A7" s="123"/>
      <c r="B7" s="265" t="s">
        <v>2911</v>
      </c>
      <c r="C7" s="265"/>
      <c r="D7" s="265"/>
      <c r="E7" s="266"/>
      <c r="F7" s="266"/>
      <c r="G7" s="266"/>
    </row>
    <row r="8" spans="1:7" ht="34.5" customHeight="1">
      <c r="A8" s="123"/>
      <c r="B8" s="124"/>
      <c r="C8" s="124"/>
      <c r="D8" s="124"/>
      <c r="E8" s="123"/>
      <c r="F8" s="123"/>
      <c r="G8" s="123"/>
    </row>
    <row r="9" spans="1:7" ht="21">
      <c r="A9" s="123"/>
      <c r="B9" s="265" t="s">
        <v>2912</v>
      </c>
      <c r="C9" s="265"/>
      <c r="D9" s="265"/>
      <c r="E9" s="266"/>
      <c r="F9" s="266"/>
      <c r="G9" s="266"/>
    </row>
    <row r="10" spans="1:7" ht="21">
      <c r="A10" s="123"/>
      <c r="B10" s="124"/>
      <c r="C10" s="124"/>
      <c r="D10" s="124"/>
      <c r="E10" s="123"/>
      <c r="F10" s="123"/>
      <c r="G10" s="123"/>
    </row>
    <row r="11" spans="1:7" ht="34.5" customHeight="1">
      <c r="A11" s="123"/>
      <c r="B11" s="265" t="s">
        <v>2913</v>
      </c>
      <c r="C11" s="265"/>
      <c r="D11" s="265"/>
      <c r="E11" s="266"/>
      <c r="F11" s="266"/>
      <c r="G11" s="266"/>
    </row>
    <row r="12" spans="1:7">
      <c r="A12" s="125"/>
      <c r="B12" s="125"/>
      <c r="C12" s="125"/>
      <c r="D12" s="125"/>
      <c r="E12" s="119"/>
      <c r="F12" s="119"/>
      <c r="G12" s="126" t="s">
        <v>84</v>
      </c>
    </row>
    <row r="13" spans="1:7" ht="37.5">
      <c r="A13" s="127"/>
      <c r="B13" s="127"/>
      <c r="C13" s="127" t="s">
        <v>4</v>
      </c>
      <c r="D13" s="127" t="s">
        <v>5</v>
      </c>
      <c r="E13" s="127" t="s">
        <v>2919</v>
      </c>
      <c r="F13" s="127" t="s">
        <v>2914</v>
      </c>
      <c r="G13" s="127" t="s">
        <v>3070</v>
      </c>
    </row>
    <row r="14" spans="1:7">
      <c r="A14" s="130">
        <v>6</v>
      </c>
      <c r="B14" s="128" t="s">
        <v>2898</v>
      </c>
      <c r="C14" s="129">
        <f>+'A.1 PRIHODI I RASHODI PO EK'!D11</f>
        <v>103429294.24999999</v>
      </c>
      <c r="D14" s="129">
        <v>118456554</v>
      </c>
      <c r="E14" s="129">
        <f>+'A.1 PRIHODI I RASHODI PO EK'!F11</f>
        <v>115295777</v>
      </c>
      <c r="F14" s="129">
        <f>+'A.1 PRIHODI I RASHODI PO EK'!G11</f>
        <v>113850638</v>
      </c>
      <c r="G14" s="129">
        <f>+'A.1 PRIHODI I RASHODI PO EK'!H11</f>
        <v>114189691</v>
      </c>
    </row>
    <row r="15" spans="1:7">
      <c r="A15" s="130">
        <v>7</v>
      </c>
      <c r="B15" s="128" t="s">
        <v>2899</v>
      </c>
      <c r="C15" s="129">
        <f>+'A.1 PRIHODI I RASHODI PO EK'!D19</f>
        <v>222508.65</v>
      </c>
      <c r="D15" s="129">
        <v>1165</v>
      </c>
      <c r="E15" s="129">
        <f>+'A.1 PRIHODI I RASHODI PO EK'!F19</f>
        <v>620</v>
      </c>
      <c r="F15" s="129">
        <f>+'A.1 PRIHODI I RASHODI PO EK'!G19</f>
        <v>570</v>
      </c>
      <c r="G15" s="129">
        <f>+'A.1 PRIHODI I RASHODI PO EK'!H19</f>
        <v>520</v>
      </c>
    </row>
    <row r="16" spans="1:7">
      <c r="A16" s="130"/>
      <c r="B16" s="131" t="s">
        <v>2900</v>
      </c>
      <c r="C16" s="132">
        <f>+C14+C15</f>
        <v>103651802.89999999</v>
      </c>
      <c r="D16" s="132">
        <f>D14+D15</f>
        <v>118457719</v>
      </c>
      <c r="E16" s="132">
        <f t="shared" ref="E16:G16" si="0">E14+E15</f>
        <v>115296397</v>
      </c>
      <c r="F16" s="132">
        <f t="shared" si="0"/>
        <v>113851208</v>
      </c>
      <c r="G16" s="132">
        <f t="shared" si="0"/>
        <v>114190211</v>
      </c>
    </row>
    <row r="17" spans="1:7">
      <c r="A17" s="133">
        <v>3</v>
      </c>
      <c r="B17" s="131" t="s">
        <v>2915</v>
      </c>
      <c r="C17" s="134">
        <f>+'A.1 PRIHODI I RASHODI PO EK'!D27</f>
        <v>98480456.049999997</v>
      </c>
      <c r="D17" s="134">
        <v>95986169</v>
      </c>
      <c r="E17" s="134">
        <f>+'A.1 PRIHODI I RASHODI PO EK'!F27</f>
        <v>108357294.98</v>
      </c>
      <c r="F17" s="134">
        <f>+'A.1 PRIHODI I RASHODI PO EK'!G27</f>
        <v>109104937.77</v>
      </c>
      <c r="G17" s="134">
        <f>+'A.1 PRIHODI I RASHODI PO EK'!H27</f>
        <v>109870798.19</v>
      </c>
    </row>
    <row r="18" spans="1:7">
      <c r="A18" s="133">
        <v>4</v>
      </c>
      <c r="B18" s="128" t="s">
        <v>2901</v>
      </c>
      <c r="C18" s="134">
        <f>+'A.1 PRIHODI I RASHODI PO EK'!D35</f>
        <v>2873142.56</v>
      </c>
      <c r="D18" s="134">
        <v>23611945</v>
      </c>
      <c r="E18" s="134">
        <f>+'A.1 PRIHODI I RASHODI PO EK'!F35</f>
        <v>7931552.0199999996</v>
      </c>
      <c r="F18" s="134">
        <f>+'A.1 PRIHODI I RASHODI PO EK'!G35</f>
        <v>4493891.1400000006</v>
      </c>
      <c r="G18" s="134">
        <f>+'A.1 PRIHODI I RASHODI PO EK'!H35</f>
        <v>4451171.4000000004</v>
      </c>
    </row>
    <row r="19" spans="1:7">
      <c r="A19" s="130"/>
      <c r="B19" s="131" t="s">
        <v>2902</v>
      </c>
      <c r="C19" s="135">
        <f>C17+C18</f>
        <v>101353598.61</v>
      </c>
      <c r="D19" s="135">
        <f>D17+D18</f>
        <v>119598114</v>
      </c>
      <c r="E19" s="135">
        <f t="shared" ref="E19:G19" si="1">E17+E18</f>
        <v>116288847</v>
      </c>
      <c r="F19" s="135">
        <f t="shared" si="1"/>
        <v>113598828.91</v>
      </c>
      <c r="G19" s="135">
        <f t="shared" si="1"/>
        <v>114321969.59</v>
      </c>
    </row>
    <row r="20" spans="1:7">
      <c r="A20" s="128"/>
      <c r="B20" s="128" t="s">
        <v>2916</v>
      </c>
      <c r="C20" s="129">
        <f>C16-C19</f>
        <v>2298204.2899999917</v>
      </c>
      <c r="D20" s="129">
        <f t="shared" ref="D20:G20" si="2">D16-D19</f>
        <v>-1140395</v>
      </c>
      <c r="E20" s="129">
        <f t="shared" si="2"/>
        <v>-992450</v>
      </c>
      <c r="F20" s="129">
        <f t="shared" si="2"/>
        <v>252379.09000000358</v>
      </c>
      <c r="G20" s="129">
        <f t="shared" si="2"/>
        <v>-131758.59000000358</v>
      </c>
    </row>
    <row r="21" spans="1:7" ht="21">
      <c r="A21" s="123"/>
      <c r="B21" s="265"/>
      <c r="C21" s="265"/>
      <c r="D21" s="265"/>
      <c r="E21" s="266"/>
      <c r="F21" s="266"/>
      <c r="G21" s="266"/>
    </row>
    <row r="22" spans="1:7" ht="34.5" customHeight="1">
      <c r="A22" s="123"/>
      <c r="B22" s="265"/>
      <c r="C22" s="265"/>
      <c r="D22" s="265"/>
      <c r="E22" s="266"/>
      <c r="F22" s="266"/>
      <c r="G22" s="266"/>
    </row>
    <row r="23" spans="1:7">
      <c r="A23" s="125"/>
      <c r="B23" s="125"/>
      <c r="C23" s="125"/>
      <c r="D23" s="125"/>
      <c r="E23" s="119"/>
      <c r="F23" s="119"/>
      <c r="G23" s="126"/>
    </row>
    <row r="24" spans="1:7">
      <c r="A24" s="127"/>
      <c r="B24" s="127"/>
      <c r="C24" s="127"/>
      <c r="D24" s="127"/>
      <c r="E24" s="127"/>
      <c r="F24" s="127"/>
      <c r="G24" s="127"/>
    </row>
    <row r="25" spans="1:7" ht="37.5">
      <c r="A25" s="130">
        <v>8</v>
      </c>
      <c r="B25" s="128" t="s">
        <v>2903</v>
      </c>
      <c r="C25" s="132">
        <f>'ODNOS-DONOS'!B1+'ODNOS-DONOS'!B5+'ODNOS-DONOS'!B9+'ODNOS-DONOS'!B13+'ODNOS-DONOS'!B17+'ODNOS-DONOS'!B21+'ODNOS-DONOS'!B25+'ODNOS-DONOS'!B29+'ODNOS-DONOS'!B33+'ODNOS-DONOS'!B37+'ODNOS-DONOS'!B41+'ODNOS-DONOS'!B45+'ODNOS-DONOS'!B49+'ODNOS-DONOS'!B53+'ODNOS-DONOS'!B57+'ODNOS-DONOS'!B61+'ODNOS-DONOS'!B65</f>
        <v>2504457</v>
      </c>
      <c r="D25" s="132">
        <f>'ODNOS-DONOS'!C1+'ODNOS-DONOS'!C5+'ODNOS-DONOS'!C9+'ODNOS-DONOS'!C13+'ODNOS-DONOS'!C17+'ODNOS-DONOS'!C21+'ODNOS-DONOS'!C25+'ODNOS-DONOS'!C29+'ODNOS-DONOS'!C33+'ODNOS-DONOS'!C37+'ODNOS-DONOS'!C41+'ODNOS-DONOS'!C45+'ODNOS-DONOS'!C49+'ODNOS-DONOS'!C53+'ODNOS-DONOS'!C57+'ODNOS-DONOS'!C61+'ODNOS-DONOS'!C65</f>
        <v>0</v>
      </c>
      <c r="E25" s="132">
        <f>'ODNOS-DONOS'!D1+'ODNOS-DONOS'!D5+'ODNOS-DONOS'!D9+'ODNOS-DONOS'!D13+'ODNOS-DONOS'!D17+'ODNOS-DONOS'!D21+'ODNOS-DONOS'!D25+'ODNOS-DONOS'!D29+'ODNOS-DONOS'!D33+'ODNOS-DONOS'!D37+'ODNOS-DONOS'!D41+'ODNOS-DONOS'!D45+'ODNOS-DONOS'!D49+'ODNOS-DONOS'!D53+'ODNOS-DONOS'!D57+'ODNOS-DONOS'!D61+'ODNOS-DONOS'!D65</f>
        <v>0</v>
      </c>
      <c r="F25" s="132">
        <f>'ODNOS-DONOS'!E1+'ODNOS-DONOS'!E5+'ODNOS-DONOS'!E9+'ODNOS-DONOS'!E13+'ODNOS-DONOS'!E17+'ODNOS-DONOS'!E21+'ODNOS-DONOS'!E25+'ODNOS-DONOS'!E29+'ODNOS-DONOS'!E33+'ODNOS-DONOS'!E37+'ODNOS-DONOS'!E41+'ODNOS-DONOS'!E45+'ODNOS-DONOS'!E49+'ODNOS-DONOS'!E53+'ODNOS-DONOS'!E57+'ODNOS-DONOS'!E61+'ODNOS-DONOS'!E65</f>
        <v>0</v>
      </c>
      <c r="G25" s="132">
        <f>'ODNOS-DONOS'!F1+'ODNOS-DONOS'!F5+'ODNOS-DONOS'!F9+'ODNOS-DONOS'!F13+'ODNOS-DONOS'!F17+'ODNOS-DONOS'!F21+'ODNOS-DONOS'!F25+'ODNOS-DONOS'!F29+'ODNOS-DONOS'!F33+'ODNOS-DONOS'!F37+'ODNOS-DONOS'!F41+'ODNOS-DONOS'!F45+'ODNOS-DONOS'!F49+'ODNOS-DONOS'!F53+'ODNOS-DONOS'!F57+'ODNOS-DONOS'!F61+'ODNOS-DONOS'!F65</f>
        <v>0</v>
      </c>
    </row>
    <row r="26" spans="1:7" ht="37.5">
      <c r="A26" s="130">
        <v>5</v>
      </c>
      <c r="B26" s="128" t="s">
        <v>2904</v>
      </c>
      <c r="C26" s="132">
        <f>'ODNOS-DONOS'!B2+'ODNOS-DONOS'!B6+'ODNOS-DONOS'!B10+'ODNOS-DONOS'!B14+'ODNOS-DONOS'!B18+'ODNOS-DONOS'!B22+'ODNOS-DONOS'!B26+'ODNOS-DONOS'!B30+'ODNOS-DONOS'!B34+'ODNOS-DONOS'!B38+'ODNOS-DONOS'!B42+'ODNOS-DONOS'!B46+'ODNOS-DONOS'!B50+'ODNOS-DONOS'!B54+'ODNOS-DONOS'!B58+'ODNOS-DONOS'!B62+'ODNOS-DONOS'!B66</f>
        <v>1687676</v>
      </c>
      <c r="D26" s="132">
        <f>'ODNOS-DONOS'!C2+'ODNOS-DONOS'!C6+'ODNOS-DONOS'!C10+'ODNOS-DONOS'!C14+'ODNOS-DONOS'!C18+'ODNOS-DONOS'!C22+'ODNOS-DONOS'!C26+'ODNOS-DONOS'!C30+'ODNOS-DONOS'!C34+'ODNOS-DONOS'!C38+'ODNOS-DONOS'!C42+'ODNOS-DONOS'!C46+'ODNOS-DONOS'!C50+'ODNOS-DONOS'!C54+'ODNOS-DONOS'!C58+'ODNOS-DONOS'!C62+'ODNOS-DONOS'!C66</f>
        <v>0</v>
      </c>
      <c r="E26" s="132">
        <f>'ODNOS-DONOS'!D2+'ODNOS-DONOS'!D6+'ODNOS-DONOS'!D10+'ODNOS-DONOS'!D14+'ODNOS-DONOS'!D18+'ODNOS-DONOS'!D22+'ODNOS-DONOS'!D26+'ODNOS-DONOS'!D30+'ODNOS-DONOS'!D34+'ODNOS-DONOS'!D38+'ODNOS-DONOS'!D42+'ODNOS-DONOS'!D46+'ODNOS-DONOS'!D50+'ODNOS-DONOS'!D54+'ODNOS-DONOS'!D58+'ODNOS-DONOS'!D62+'ODNOS-DONOS'!D66</f>
        <v>32436</v>
      </c>
      <c r="F26" s="132">
        <f>'ODNOS-DONOS'!E2+'ODNOS-DONOS'!E6+'ODNOS-DONOS'!E10+'ODNOS-DONOS'!E14+'ODNOS-DONOS'!E18+'ODNOS-DONOS'!E22+'ODNOS-DONOS'!E26+'ODNOS-DONOS'!E30+'ODNOS-DONOS'!E34+'ODNOS-DONOS'!E38+'ODNOS-DONOS'!E42+'ODNOS-DONOS'!E46+'ODNOS-DONOS'!E50+'ODNOS-DONOS'!E54+'ODNOS-DONOS'!E58+'ODNOS-DONOS'!E62+'ODNOS-DONOS'!E66</f>
        <v>22379</v>
      </c>
      <c r="G26" s="132">
        <f>'ODNOS-DONOS'!F2+'ODNOS-DONOS'!F6+'ODNOS-DONOS'!F10+'ODNOS-DONOS'!F14+'ODNOS-DONOS'!F18+'ODNOS-DONOS'!F22+'ODNOS-DONOS'!F26+'ODNOS-DONOS'!F30+'ODNOS-DONOS'!F34+'ODNOS-DONOS'!F38+'ODNOS-DONOS'!F42+'ODNOS-DONOS'!F46+'ODNOS-DONOS'!F50+'ODNOS-DONOS'!F54+'ODNOS-DONOS'!F58+'ODNOS-DONOS'!F62+'ODNOS-DONOS'!F66</f>
        <v>11768</v>
      </c>
    </row>
    <row r="27" spans="1:7">
      <c r="A27" s="128"/>
      <c r="B27" s="128" t="s">
        <v>2905</v>
      </c>
      <c r="C27" s="134">
        <f>C25-C26</f>
        <v>816781</v>
      </c>
      <c r="D27" s="134">
        <f t="shared" ref="D27:G27" si="3">D25-D26</f>
        <v>0</v>
      </c>
      <c r="E27" s="134">
        <f t="shared" si="3"/>
        <v>-32436</v>
      </c>
      <c r="F27" s="134">
        <f t="shared" si="3"/>
        <v>-22379</v>
      </c>
      <c r="G27" s="134">
        <f t="shared" si="3"/>
        <v>-11768</v>
      </c>
    </row>
    <row r="28" spans="1:7" ht="37.5">
      <c r="A28" s="136" t="s">
        <v>2906</v>
      </c>
      <c r="B28" s="137" t="s">
        <v>2907</v>
      </c>
      <c r="C28" s="135">
        <f>'ODNOS-DONOS'!B3+'ODNOS-DONOS'!B7+'ODNOS-DONOS'!B11+'ODNOS-DONOS'!B15+'ODNOS-DONOS'!B19+'ODNOS-DONOS'!B23+'ODNOS-DONOS'!B27+'ODNOS-DONOS'!B31+'ODNOS-DONOS'!B35+'ODNOS-DONOS'!B39+'ODNOS-DONOS'!B43+'ODNOS-DONOS'!B47+'ODNOS-DONOS'!B51+'ODNOS-DONOS'!B55+'ODNOS-DONOS'!B59+'ODNOS-DONOS'!B63+'ODNOS-DONOS'!B67</f>
        <v>17834468.199999999</v>
      </c>
      <c r="D28" s="135">
        <v>10470724</v>
      </c>
      <c r="E28" s="135">
        <f>'ODNOS-DONOS'!D3+'ODNOS-DONOS'!D7+'ODNOS-DONOS'!D11+'ODNOS-DONOS'!D15+'ODNOS-DONOS'!D19+'ODNOS-DONOS'!D23+'ODNOS-DONOS'!D27+'ODNOS-DONOS'!D31+'ODNOS-DONOS'!D35+'ODNOS-DONOS'!D39+'ODNOS-DONOS'!D43+'ODNOS-DONOS'!D47+'ODNOS-DONOS'!D51+'ODNOS-DONOS'!D55+'ODNOS-DONOS'!D59+'ODNOS-DONOS'!D63+'ODNOS-DONOS'!D67</f>
        <v>13602366</v>
      </c>
      <c r="F28" s="135">
        <f>'ODNOS-DONOS'!E3+'ODNOS-DONOS'!E7+'ODNOS-DONOS'!E11+'ODNOS-DONOS'!E15+'ODNOS-DONOS'!E19+'ODNOS-DONOS'!E23+'ODNOS-DONOS'!E27+'ODNOS-DONOS'!E31+'ODNOS-DONOS'!E35+'ODNOS-DONOS'!E39+'ODNOS-DONOS'!E43+'ODNOS-DONOS'!E47+'ODNOS-DONOS'!E51+'ODNOS-DONOS'!E55+'ODNOS-DONOS'!E59+'ODNOS-DONOS'!E63+'ODNOS-DONOS'!E67</f>
        <v>13367397</v>
      </c>
      <c r="G28" s="135">
        <f>'ODNOS-DONOS'!F3+'ODNOS-DONOS'!F7+'ODNOS-DONOS'!F11+'ODNOS-DONOS'!F15+'ODNOS-DONOS'!F19+'ODNOS-DONOS'!F23+'ODNOS-DONOS'!F27+'ODNOS-DONOS'!F31+'ODNOS-DONOS'!F35+'ODNOS-DONOS'!F39+'ODNOS-DONOS'!F43+'ODNOS-DONOS'!F47+'ODNOS-DONOS'!F51+'ODNOS-DONOS'!F55+'ODNOS-DONOS'!F59+'ODNOS-DONOS'!F63+'ODNOS-DONOS'!F67</f>
        <v>14240656</v>
      </c>
    </row>
    <row r="29" spans="1:7" ht="37.5">
      <c r="A29" s="136" t="s">
        <v>2908</v>
      </c>
      <c r="B29" s="137" t="s">
        <v>2909</v>
      </c>
      <c r="C29" s="208">
        <f>'ODNOS-DONOS'!B4+'ODNOS-DONOS'!B8+'ODNOS-DONOS'!B12+'ODNOS-DONOS'!B16+'ODNOS-DONOS'!B20+'ODNOS-DONOS'!B24+'ODNOS-DONOS'!B28+'ODNOS-DONOS'!B32+'ODNOS-DONOS'!B36+'ODNOS-DONOS'!B40+'ODNOS-DONOS'!B44+'ODNOS-DONOS'!B48+'ODNOS-DONOS'!B52+'ODNOS-DONOS'!B56+'ODNOS-DONOS'!B60+'ODNOS-DONOS'!B64+'ODNOS-DONOS'!B68+713189+1</f>
        <v>-18618631.609999999</v>
      </c>
      <c r="D29" s="208">
        <v>-9330329</v>
      </c>
      <c r="E29" s="138">
        <f>'ODNOS-DONOS'!D4+'ODNOS-DONOS'!D8+'ODNOS-DONOS'!D12+'ODNOS-DONOS'!D16+'ODNOS-DONOS'!D20+'ODNOS-DONOS'!D24+'ODNOS-DONOS'!D28+'ODNOS-DONOS'!D32+'ODNOS-DONOS'!D36+'ODNOS-DONOS'!D40+'ODNOS-DONOS'!D44+'ODNOS-DONOS'!D48+'ODNOS-DONOS'!D52+'ODNOS-DONOS'!D56+'ODNOS-DONOS'!D60+'ODNOS-DONOS'!D64+'ODNOS-DONOS'!D68</f>
        <v>-12577480</v>
      </c>
      <c r="F29" s="138">
        <f>'ODNOS-DONOS'!E4+'ODNOS-DONOS'!E8+'ODNOS-DONOS'!E12+'ODNOS-DONOS'!E16+'ODNOS-DONOS'!E20+'ODNOS-DONOS'!E24+'ODNOS-DONOS'!E28+'ODNOS-DONOS'!E32+'ODNOS-DONOS'!E36+'ODNOS-DONOS'!E40+'ODNOS-DONOS'!E44+'ODNOS-DONOS'!E48+'ODNOS-DONOS'!E52+'ODNOS-DONOS'!E56+'ODNOS-DONOS'!E60+'ODNOS-DONOS'!E64+'ODNOS-DONOS'!E68</f>
        <v>-13597397</v>
      </c>
      <c r="G29" s="138">
        <f>'ODNOS-DONOS'!F4+'ODNOS-DONOS'!F8+'ODNOS-DONOS'!F12+'ODNOS-DONOS'!F16+'ODNOS-DONOS'!F20+'ODNOS-DONOS'!F24+'ODNOS-DONOS'!F28+'ODNOS-DONOS'!F32+'ODNOS-DONOS'!F36+'ODNOS-DONOS'!F40+'ODNOS-DONOS'!F44+'ODNOS-DONOS'!F48+'ODNOS-DONOS'!F52+'ODNOS-DONOS'!F56+'ODNOS-DONOS'!F60+'ODNOS-DONOS'!F64+'ODNOS-DONOS'!F68</f>
        <v>-14097129</v>
      </c>
    </row>
    <row r="30" spans="1:7">
      <c r="A30" s="128"/>
      <c r="B30" s="128" t="s">
        <v>2910</v>
      </c>
      <c r="C30" s="134">
        <f>C25-C26+C28+C29</f>
        <v>32617.589999999851</v>
      </c>
      <c r="D30" s="134">
        <f t="shared" ref="D30:G30" si="4">D25-D26+D28+D29</f>
        <v>1140395</v>
      </c>
      <c r="E30" s="134">
        <f t="shared" si="4"/>
        <v>992450</v>
      </c>
      <c r="F30" s="134">
        <f t="shared" si="4"/>
        <v>-252379</v>
      </c>
      <c r="G30" s="134">
        <f t="shared" si="4"/>
        <v>131759</v>
      </c>
    </row>
    <row r="31" spans="1:7" ht="21">
      <c r="A31" s="123"/>
      <c r="B31" s="265"/>
      <c r="C31" s="265"/>
      <c r="D31" s="265"/>
      <c r="E31" s="266"/>
      <c r="F31" s="266"/>
      <c r="G31" s="266"/>
    </row>
    <row r="32" spans="1:7">
      <c r="A32" s="139"/>
      <c r="B32" s="139" t="s">
        <v>2917</v>
      </c>
      <c r="C32" s="140">
        <f>C20+C30</f>
        <v>2330821.8799999915</v>
      </c>
      <c r="D32" s="140">
        <f t="shared" ref="D32:G32" si="5">D20+D30</f>
        <v>0</v>
      </c>
      <c r="E32" s="140">
        <f t="shared" si="5"/>
        <v>0</v>
      </c>
      <c r="F32" s="140">
        <f t="shared" si="5"/>
        <v>9.0000003576278687E-2</v>
      </c>
      <c r="G32" s="140">
        <f t="shared" si="5"/>
        <v>0.40999999642372131</v>
      </c>
    </row>
    <row r="33" spans="1:5">
      <c r="A33" s="125"/>
      <c r="B33" s="125"/>
      <c r="C33" s="119"/>
      <c r="D33" s="119"/>
      <c r="E33" s="119"/>
    </row>
    <row r="35" spans="1:5">
      <c r="D35" s="141"/>
    </row>
    <row r="36" spans="1:5">
      <c r="D36" s="141"/>
    </row>
  </sheetData>
  <mergeCells count="11">
    <mergeCell ref="B22:G22"/>
    <mergeCell ref="B31:G31"/>
    <mergeCell ref="C1:G1"/>
    <mergeCell ref="C2:G2"/>
    <mergeCell ref="C3:G3"/>
    <mergeCell ref="C4:G4"/>
    <mergeCell ref="C5:G5"/>
    <mergeCell ref="B7:G7"/>
    <mergeCell ref="B9:G9"/>
    <mergeCell ref="B11:G11"/>
    <mergeCell ref="B21:G21"/>
  </mergeCells>
  <dataValidations count="1">
    <dataValidation type="list" allowBlank="1" showInputMessage="1" showErrorMessage="1" prompt="Molimo odabrati proračunskog korisnika iz padajućeg izbornika!" sqref="C1:G1" xr:uid="{5F80D0FF-4780-4D8C-8F1E-BDE6C69A18A6}">
      <formula1>$N$4:$N$137</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F44ED-350C-4615-994F-D7866194DDBF}">
  <dimension ref="A1:F182"/>
  <sheetViews>
    <sheetView workbookViewId="0">
      <selection activeCell="L36" sqref="L36"/>
    </sheetView>
  </sheetViews>
  <sheetFormatPr defaultRowHeight="15"/>
  <cols>
    <col min="1" max="1" width="13.85546875" style="61" customWidth="1"/>
    <col min="2" max="2" width="59.28515625" customWidth="1"/>
    <col min="3" max="3" width="10" style="62" customWidth="1"/>
    <col min="4" max="4" width="56.140625" style="63" customWidth="1"/>
    <col min="5" max="5" width="10.28515625" style="63" customWidth="1"/>
  </cols>
  <sheetData>
    <row r="1" spans="1:6" s="48" customFormat="1" ht="15.75">
      <c r="A1" s="45" t="s">
        <v>761</v>
      </c>
      <c r="B1" s="46" t="s">
        <v>762</v>
      </c>
      <c r="C1" s="46" t="s">
        <v>763</v>
      </c>
      <c r="D1" s="46" t="s">
        <v>764</v>
      </c>
      <c r="E1" s="47" t="s">
        <v>765</v>
      </c>
      <c r="F1" s="47" t="s">
        <v>766</v>
      </c>
    </row>
    <row r="2" spans="1:6">
      <c r="A2" s="49">
        <v>67111</v>
      </c>
      <c r="B2" s="49" t="s">
        <v>767</v>
      </c>
      <c r="C2" s="49">
        <v>11</v>
      </c>
      <c r="D2" s="49" t="s">
        <v>768</v>
      </c>
      <c r="E2" t="str">
        <f>LEFT(A2,3)</f>
        <v>671</v>
      </c>
      <c r="F2" t="str">
        <f>LEFT(A2,2)</f>
        <v>67</v>
      </c>
    </row>
    <row r="3" spans="1:6">
      <c r="A3" s="49">
        <v>67111</v>
      </c>
      <c r="B3" s="49" t="s">
        <v>769</v>
      </c>
      <c r="C3" s="49">
        <v>12</v>
      </c>
      <c r="D3" s="49" t="s">
        <v>770</v>
      </c>
      <c r="E3" t="str">
        <f t="shared" ref="E3:E66" si="0">LEFT(A3,3)</f>
        <v>671</v>
      </c>
      <c r="F3" t="str">
        <f t="shared" ref="F3:F66" si="1">LEFT(A3,2)</f>
        <v>67</v>
      </c>
    </row>
    <row r="4" spans="1:6">
      <c r="A4" s="49">
        <v>67111</v>
      </c>
      <c r="B4" s="49" t="s">
        <v>769</v>
      </c>
      <c r="C4" s="49">
        <v>531</v>
      </c>
      <c r="D4" s="49" t="s">
        <v>771</v>
      </c>
      <c r="E4" t="str">
        <f t="shared" si="0"/>
        <v>671</v>
      </c>
      <c r="F4" t="str">
        <f t="shared" si="1"/>
        <v>67</v>
      </c>
    </row>
    <row r="5" spans="1:6">
      <c r="A5" s="49">
        <v>67111</v>
      </c>
      <c r="B5" s="49" t="s">
        <v>769</v>
      </c>
      <c r="C5" s="49">
        <v>532</v>
      </c>
      <c r="D5" s="49" t="s">
        <v>772</v>
      </c>
      <c r="E5" t="str">
        <f t="shared" si="0"/>
        <v>671</v>
      </c>
      <c r="F5" t="str">
        <f t="shared" si="1"/>
        <v>67</v>
      </c>
    </row>
    <row r="6" spans="1:6">
      <c r="A6" s="49">
        <v>67111</v>
      </c>
      <c r="B6" s="49" t="s">
        <v>769</v>
      </c>
      <c r="C6" s="49">
        <v>561</v>
      </c>
      <c r="D6" s="49" t="s">
        <v>773</v>
      </c>
      <c r="E6" t="str">
        <f t="shared" si="0"/>
        <v>671</v>
      </c>
      <c r="F6" t="str">
        <f t="shared" si="1"/>
        <v>67</v>
      </c>
    </row>
    <row r="7" spans="1:6">
      <c r="A7" s="49">
        <v>67111</v>
      </c>
      <c r="B7" s="49" t="s">
        <v>769</v>
      </c>
      <c r="C7" s="49">
        <v>563</v>
      </c>
      <c r="D7" s="49" t="s">
        <v>774</v>
      </c>
      <c r="E7" t="str">
        <f t="shared" si="0"/>
        <v>671</v>
      </c>
      <c r="F7" t="str">
        <f t="shared" si="1"/>
        <v>67</v>
      </c>
    </row>
    <row r="8" spans="1:6">
      <c r="A8" s="49">
        <v>67111</v>
      </c>
      <c r="B8" s="49" t="s">
        <v>769</v>
      </c>
      <c r="C8" s="49">
        <v>575</v>
      </c>
      <c r="D8" s="49" t="s">
        <v>775</v>
      </c>
      <c r="E8" t="str">
        <f t="shared" si="0"/>
        <v>671</v>
      </c>
      <c r="F8" t="str">
        <f t="shared" si="1"/>
        <v>67</v>
      </c>
    </row>
    <row r="9" spans="1:6">
      <c r="A9" s="49">
        <v>67111</v>
      </c>
      <c r="B9" s="49" t="s">
        <v>769</v>
      </c>
      <c r="C9" s="49">
        <v>581</v>
      </c>
      <c r="D9" s="49" t="s">
        <v>776</v>
      </c>
      <c r="E9" t="str">
        <f t="shared" si="0"/>
        <v>671</v>
      </c>
      <c r="F9" t="str">
        <f t="shared" si="1"/>
        <v>67</v>
      </c>
    </row>
    <row r="10" spans="1:6" ht="15.75" thickBot="1">
      <c r="A10" s="50">
        <v>67111</v>
      </c>
      <c r="B10" s="50" t="s">
        <v>769</v>
      </c>
      <c r="C10" s="50">
        <v>815</v>
      </c>
      <c r="D10" s="50" t="s">
        <v>777</v>
      </c>
      <c r="E10" t="str">
        <f t="shared" si="0"/>
        <v>671</v>
      </c>
      <c r="F10" t="str">
        <f t="shared" si="1"/>
        <v>67</v>
      </c>
    </row>
    <row r="11" spans="1:6">
      <c r="A11" s="51">
        <v>67121</v>
      </c>
      <c r="B11" s="51" t="s">
        <v>778</v>
      </c>
      <c r="C11" s="51">
        <v>11</v>
      </c>
      <c r="D11" s="51" t="s">
        <v>768</v>
      </c>
      <c r="E11" t="str">
        <f t="shared" si="0"/>
        <v>671</v>
      </c>
      <c r="F11" t="str">
        <f t="shared" si="1"/>
        <v>67</v>
      </c>
    </row>
    <row r="12" spans="1:6" s="53" customFormat="1">
      <c r="A12" s="52">
        <v>67121</v>
      </c>
      <c r="B12" s="52" t="s">
        <v>778</v>
      </c>
      <c r="C12" s="52">
        <v>12</v>
      </c>
      <c r="D12" s="52" t="s">
        <v>770</v>
      </c>
      <c r="E12" t="str">
        <f t="shared" si="0"/>
        <v>671</v>
      </c>
      <c r="F12" t="str">
        <f t="shared" si="1"/>
        <v>67</v>
      </c>
    </row>
    <row r="13" spans="1:6" s="53" customFormat="1">
      <c r="A13" s="52">
        <v>67121</v>
      </c>
      <c r="B13" s="52" t="s">
        <v>778</v>
      </c>
      <c r="C13" s="52">
        <v>531</v>
      </c>
      <c r="D13" s="52" t="s">
        <v>771</v>
      </c>
      <c r="E13" t="str">
        <f t="shared" si="0"/>
        <v>671</v>
      </c>
      <c r="F13" t="str">
        <f t="shared" si="1"/>
        <v>67</v>
      </c>
    </row>
    <row r="14" spans="1:6" s="53" customFormat="1">
      <c r="A14" s="52">
        <v>67121</v>
      </c>
      <c r="B14" s="52" t="s">
        <v>778</v>
      </c>
      <c r="C14" s="52">
        <v>532</v>
      </c>
      <c r="D14" s="52" t="s">
        <v>772</v>
      </c>
      <c r="E14" t="str">
        <f t="shared" si="0"/>
        <v>671</v>
      </c>
      <c r="F14" t="str">
        <f t="shared" si="1"/>
        <v>67</v>
      </c>
    </row>
    <row r="15" spans="1:6" s="53" customFormat="1">
      <c r="A15" s="52">
        <v>67121</v>
      </c>
      <c r="B15" s="52" t="s">
        <v>778</v>
      </c>
      <c r="C15" s="52">
        <v>561</v>
      </c>
      <c r="D15" s="52" t="s">
        <v>773</v>
      </c>
      <c r="E15" t="str">
        <f t="shared" si="0"/>
        <v>671</v>
      </c>
      <c r="F15" t="str">
        <f t="shared" si="1"/>
        <v>67</v>
      </c>
    </row>
    <row r="16" spans="1:6" s="53" customFormat="1">
      <c r="A16" s="52">
        <v>67121</v>
      </c>
      <c r="B16" s="52" t="s">
        <v>778</v>
      </c>
      <c r="C16" s="52">
        <v>563</v>
      </c>
      <c r="D16" s="52" t="s">
        <v>774</v>
      </c>
      <c r="E16" t="str">
        <f t="shared" si="0"/>
        <v>671</v>
      </c>
      <c r="F16" t="str">
        <f t="shared" si="1"/>
        <v>67</v>
      </c>
    </row>
    <row r="17" spans="1:6" s="53" customFormat="1">
      <c r="A17" s="52">
        <v>67121</v>
      </c>
      <c r="B17" s="52" t="s">
        <v>778</v>
      </c>
      <c r="C17" s="52">
        <v>575</v>
      </c>
      <c r="D17" s="52" t="s">
        <v>775</v>
      </c>
      <c r="E17" t="str">
        <f t="shared" si="0"/>
        <v>671</v>
      </c>
      <c r="F17" t="str">
        <f t="shared" si="1"/>
        <v>67</v>
      </c>
    </row>
    <row r="18" spans="1:6" s="53" customFormat="1">
      <c r="A18" s="52">
        <v>67121</v>
      </c>
      <c r="B18" s="52" t="s">
        <v>778</v>
      </c>
      <c r="C18" s="52">
        <v>581</v>
      </c>
      <c r="D18" s="52" t="s">
        <v>776</v>
      </c>
      <c r="E18" t="str">
        <f t="shared" si="0"/>
        <v>671</v>
      </c>
      <c r="F18" t="str">
        <f t="shared" si="1"/>
        <v>67</v>
      </c>
    </row>
    <row r="19" spans="1:6" s="53" customFormat="1" ht="15.75" thickBot="1">
      <c r="A19" s="54">
        <v>67121</v>
      </c>
      <c r="B19" s="54" t="s">
        <v>778</v>
      </c>
      <c r="C19" s="54">
        <v>815</v>
      </c>
      <c r="D19" s="54" t="s">
        <v>777</v>
      </c>
      <c r="E19" t="str">
        <f t="shared" si="0"/>
        <v>671</v>
      </c>
      <c r="F19" t="str">
        <f t="shared" si="1"/>
        <v>67</v>
      </c>
    </row>
    <row r="20" spans="1:6" s="53" customFormat="1">
      <c r="A20" s="55">
        <v>66141</v>
      </c>
      <c r="B20" s="55" t="s">
        <v>779</v>
      </c>
      <c r="C20" s="55">
        <v>31</v>
      </c>
      <c r="D20" s="55" t="s">
        <v>780</v>
      </c>
      <c r="E20" t="str">
        <f t="shared" si="0"/>
        <v>661</v>
      </c>
      <c r="F20" t="str">
        <f t="shared" si="1"/>
        <v>66</v>
      </c>
    </row>
    <row r="21" spans="1:6" s="53" customFormat="1">
      <c r="A21" s="56">
        <v>66142</v>
      </c>
      <c r="B21" s="56" t="s">
        <v>781</v>
      </c>
      <c r="C21" s="56">
        <v>31</v>
      </c>
      <c r="D21" s="56" t="s">
        <v>780</v>
      </c>
      <c r="E21" t="str">
        <f t="shared" si="0"/>
        <v>661</v>
      </c>
      <c r="F21" t="str">
        <f t="shared" si="1"/>
        <v>66</v>
      </c>
    </row>
    <row r="22" spans="1:6" s="53" customFormat="1" ht="15.75" thickBot="1">
      <c r="A22" s="57">
        <v>66151</v>
      </c>
      <c r="B22" s="57" t="s">
        <v>782</v>
      </c>
      <c r="C22" s="57">
        <v>31</v>
      </c>
      <c r="D22" s="57" t="s">
        <v>780</v>
      </c>
      <c r="E22" t="str">
        <f t="shared" si="0"/>
        <v>661</v>
      </c>
      <c r="F22" t="str">
        <f t="shared" si="1"/>
        <v>66</v>
      </c>
    </row>
    <row r="23" spans="1:6" s="53" customFormat="1">
      <c r="A23" s="55">
        <v>66311</v>
      </c>
      <c r="B23" s="55" t="s">
        <v>783</v>
      </c>
      <c r="C23" s="55">
        <v>61</v>
      </c>
      <c r="D23" s="55" t="s">
        <v>784</v>
      </c>
      <c r="E23" t="str">
        <f t="shared" si="0"/>
        <v>663</v>
      </c>
      <c r="F23" t="str">
        <f t="shared" si="1"/>
        <v>66</v>
      </c>
    </row>
    <row r="24" spans="1:6" s="53" customFormat="1">
      <c r="A24" s="49">
        <v>66312</v>
      </c>
      <c r="B24" s="49" t="s">
        <v>785</v>
      </c>
      <c r="C24" s="49">
        <v>561</v>
      </c>
      <c r="D24" s="49" t="s">
        <v>773</v>
      </c>
      <c r="E24" t="str">
        <f t="shared" si="0"/>
        <v>663</v>
      </c>
      <c r="F24" t="str">
        <f t="shared" si="1"/>
        <v>66</v>
      </c>
    </row>
    <row r="25" spans="1:6" s="53" customFormat="1">
      <c r="A25" s="49">
        <v>66312</v>
      </c>
      <c r="B25" s="49" t="s">
        <v>785</v>
      </c>
      <c r="C25" s="49">
        <v>563</v>
      </c>
      <c r="D25" s="49" t="s">
        <v>774</v>
      </c>
      <c r="E25" t="str">
        <f t="shared" si="0"/>
        <v>663</v>
      </c>
      <c r="F25" t="str">
        <f t="shared" si="1"/>
        <v>66</v>
      </c>
    </row>
    <row r="26" spans="1:6" s="53" customFormat="1">
      <c r="A26" s="49">
        <v>66312</v>
      </c>
      <c r="B26" s="49" t="s">
        <v>785</v>
      </c>
      <c r="C26" s="49">
        <v>575</v>
      </c>
      <c r="D26" s="49" t="s">
        <v>775</v>
      </c>
      <c r="E26" t="str">
        <f t="shared" si="0"/>
        <v>663</v>
      </c>
      <c r="F26" t="str">
        <f t="shared" si="1"/>
        <v>66</v>
      </c>
    </row>
    <row r="27" spans="1:6" s="53" customFormat="1">
      <c r="A27" s="49">
        <v>66312</v>
      </c>
      <c r="B27" s="49" t="s">
        <v>785</v>
      </c>
      <c r="C27" s="49">
        <v>581</v>
      </c>
      <c r="D27" s="49" t="s">
        <v>776</v>
      </c>
      <c r="E27" t="str">
        <f t="shared" si="0"/>
        <v>663</v>
      </c>
      <c r="F27" t="str">
        <f t="shared" si="1"/>
        <v>66</v>
      </c>
    </row>
    <row r="28" spans="1:6" s="53" customFormat="1">
      <c r="A28" s="49">
        <v>66312</v>
      </c>
      <c r="B28" s="49" t="s">
        <v>785</v>
      </c>
      <c r="C28" s="49">
        <v>61</v>
      </c>
      <c r="D28" s="49" t="s">
        <v>784</v>
      </c>
      <c r="E28" t="str">
        <f t="shared" si="0"/>
        <v>663</v>
      </c>
      <c r="F28" t="str">
        <f t="shared" si="1"/>
        <v>66</v>
      </c>
    </row>
    <row r="29" spans="1:6">
      <c r="A29" s="56">
        <v>66313</v>
      </c>
      <c r="B29" s="56" t="s">
        <v>786</v>
      </c>
      <c r="C29" s="56">
        <v>561</v>
      </c>
      <c r="D29" s="56" t="s">
        <v>773</v>
      </c>
      <c r="E29" t="str">
        <f t="shared" si="0"/>
        <v>663</v>
      </c>
      <c r="F29" t="str">
        <f t="shared" si="1"/>
        <v>66</v>
      </c>
    </row>
    <row r="30" spans="1:6">
      <c r="A30" s="56">
        <v>66313</v>
      </c>
      <c r="B30" s="56" t="s">
        <v>786</v>
      </c>
      <c r="C30" s="56">
        <v>563</v>
      </c>
      <c r="D30" s="56" t="s">
        <v>774</v>
      </c>
      <c r="E30" t="str">
        <f t="shared" si="0"/>
        <v>663</v>
      </c>
      <c r="F30" t="str">
        <f t="shared" si="1"/>
        <v>66</v>
      </c>
    </row>
    <row r="31" spans="1:6">
      <c r="A31" s="56">
        <v>66313</v>
      </c>
      <c r="B31" s="56" t="s">
        <v>786</v>
      </c>
      <c r="C31" s="56">
        <v>575</v>
      </c>
      <c r="D31" s="56" t="s">
        <v>775</v>
      </c>
      <c r="E31" t="str">
        <f t="shared" si="0"/>
        <v>663</v>
      </c>
      <c r="F31" t="str">
        <f t="shared" si="1"/>
        <v>66</v>
      </c>
    </row>
    <row r="32" spans="1:6">
      <c r="A32" s="56">
        <v>66313</v>
      </c>
      <c r="B32" s="56" t="s">
        <v>786</v>
      </c>
      <c r="C32" s="56">
        <v>581</v>
      </c>
      <c r="D32" s="56" t="s">
        <v>776</v>
      </c>
      <c r="E32" t="str">
        <f t="shared" si="0"/>
        <v>663</v>
      </c>
      <c r="F32" t="str">
        <f t="shared" si="1"/>
        <v>66</v>
      </c>
    </row>
    <row r="33" spans="1:6">
      <c r="A33" s="56">
        <v>66313</v>
      </c>
      <c r="B33" s="56" t="s">
        <v>786</v>
      </c>
      <c r="C33" s="56">
        <v>61</v>
      </c>
      <c r="D33" s="56" t="s">
        <v>784</v>
      </c>
      <c r="E33" t="str">
        <f t="shared" si="0"/>
        <v>663</v>
      </c>
      <c r="F33" t="str">
        <f t="shared" si="1"/>
        <v>66</v>
      </c>
    </row>
    <row r="34" spans="1:6">
      <c r="A34" s="49">
        <v>66314</v>
      </c>
      <c r="B34" s="49" t="s">
        <v>787</v>
      </c>
      <c r="C34" s="49">
        <v>561</v>
      </c>
      <c r="D34" s="49" t="s">
        <v>773</v>
      </c>
      <c r="E34" t="str">
        <f t="shared" si="0"/>
        <v>663</v>
      </c>
      <c r="F34" t="str">
        <f t="shared" si="1"/>
        <v>66</v>
      </c>
    </row>
    <row r="35" spans="1:6">
      <c r="A35" s="49">
        <v>66314</v>
      </c>
      <c r="B35" s="49" t="s">
        <v>787</v>
      </c>
      <c r="C35" s="49">
        <v>563</v>
      </c>
      <c r="D35" s="49" t="s">
        <v>774</v>
      </c>
      <c r="E35" t="str">
        <f t="shared" si="0"/>
        <v>663</v>
      </c>
      <c r="F35" t="str">
        <f t="shared" si="1"/>
        <v>66</v>
      </c>
    </row>
    <row r="36" spans="1:6">
      <c r="A36" s="49">
        <v>66314</v>
      </c>
      <c r="B36" s="49" t="s">
        <v>787</v>
      </c>
      <c r="C36" s="49">
        <v>575</v>
      </c>
      <c r="D36" s="49" t="s">
        <v>775</v>
      </c>
      <c r="E36" t="str">
        <f t="shared" si="0"/>
        <v>663</v>
      </c>
      <c r="F36" t="str">
        <f t="shared" si="1"/>
        <v>66</v>
      </c>
    </row>
    <row r="37" spans="1:6">
      <c r="A37" s="49">
        <v>66314</v>
      </c>
      <c r="B37" s="49" t="s">
        <v>787</v>
      </c>
      <c r="C37" s="49">
        <v>581</v>
      </c>
      <c r="D37" s="49" t="s">
        <v>776</v>
      </c>
      <c r="E37" t="str">
        <f t="shared" si="0"/>
        <v>663</v>
      </c>
      <c r="F37" t="str">
        <f t="shared" si="1"/>
        <v>66</v>
      </c>
    </row>
    <row r="38" spans="1:6">
      <c r="A38" s="49">
        <v>66314</v>
      </c>
      <c r="B38" s="49" t="s">
        <v>787</v>
      </c>
      <c r="C38" s="49">
        <v>61</v>
      </c>
      <c r="D38" s="49" t="s">
        <v>784</v>
      </c>
      <c r="E38" t="str">
        <f t="shared" si="0"/>
        <v>663</v>
      </c>
      <c r="F38" t="str">
        <f t="shared" si="1"/>
        <v>66</v>
      </c>
    </row>
    <row r="39" spans="1:6">
      <c r="A39" s="56">
        <v>66321</v>
      </c>
      <c r="B39" s="56" t="s">
        <v>788</v>
      </c>
      <c r="C39" s="56">
        <v>61</v>
      </c>
      <c r="D39" s="56" t="s">
        <v>784</v>
      </c>
      <c r="E39" t="str">
        <f t="shared" si="0"/>
        <v>663</v>
      </c>
      <c r="F39" t="str">
        <f t="shared" si="1"/>
        <v>66</v>
      </c>
    </row>
    <row r="40" spans="1:6">
      <c r="A40" s="49">
        <v>66322</v>
      </c>
      <c r="B40" s="49" t="s">
        <v>789</v>
      </c>
      <c r="C40" s="49">
        <v>561</v>
      </c>
      <c r="D40" s="49" t="s">
        <v>773</v>
      </c>
      <c r="E40" t="str">
        <f t="shared" si="0"/>
        <v>663</v>
      </c>
      <c r="F40" t="str">
        <f t="shared" si="1"/>
        <v>66</v>
      </c>
    </row>
    <row r="41" spans="1:6">
      <c r="A41" s="49">
        <v>66322</v>
      </c>
      <c r="B41" s="49" t="s">
        <v>789</v>
      </c>
      <c r="C41" s="49">
        <v>563</v>
      </c>
      <c r="D41" s="49" t="s">
        <v>774</v>
      </c>
      <c r="E41" t="str">
        <f t="shared" si="0"/>
        <v>663</v>
      </c>
      <c r="F41" t="str">
        <f t="shared" si="1"/>
        <v>66</v>
      </c>
    </row>
    <row r="42" spans="1:6">
      <c r="A42" s="49">
        <v>66322</v>
      </c>
      <c r="B42" s="49" t="s">
        <v>789</v>
      </c>
      <c r="C42" s="49">
        <v>575</v>
      </c>
      <c r="D42" s="49" t="s">
        <v>775</v>
      </c>
      <c r="E42" t="str">
        <f t="shared" si="0"/>
        <v>663</v>
      </c>
      <c r="F42" t="str">
        <f t="shared" si="1"/>
        <v>66</v>
      </c>
    </row>
    <row r="43" spans="1:6">
      <c r="A43" s="49">
        <v>66322</v>
      </c>
      <c r="B43" s="49" t="s">
        <v>789</v>
      </c>
      <c r="C43" s="49">
        <v>581</v>
      </c>
      <c r="D43" s="49" t="s">
        <v>776</v>
      </c>
      <c r="E43" t="str">
        <f t="shared" si="0"/>
        <v>663</v>
      </c>
      <c r="F43" t="str">
        <f t="shared" si="1"/>
        <v>66</v>
      </c>
    </row>
    <row r="44" spans="1:6">
      <c r="A44" s="49">
        <v>66322</v>
      </c>
      <c r="B44" s="49" t="s">
        <v>789</v>
      </c>
      <c r="C44" s="49">
        <v>61</v>
      </c>
      <c r="D44" s="49" t="s">
        <v>784</v>
      </c>
      <c r="E44" t="str">
        <f t="shared" si="0"/>
        <v>663</v>
      </c>
      <c r="F44" t="str">
        <f t="shared" si="1"/>
        <v>66</v>
      </c>
    </row>
    <row r="45" spans="1:6">
      <c r="A45" s="56">
        <v>66323</v>
      </c>
      <c r="B45" s="56" t="s">
        <v>790</v>
      </c>
      <c r="C45" s="56">
        <v>561</v>
      </c>
      <c r="D45" s="56" t="s">
        <v>773</v>
      </c>
      <c r="E45" t="str">
        <f t="shared" si="0"/>
        <v>663</v>
      </c>
      <c r="F45" t="str">
        <f t="shared" si="1"/>
        <v>66</v>
      </c>
    </row>
    <row r="46" spans="1:6">
      <c r="A46" s="56">
        <v>66323</v>
      </c>
      <c r="B46" s="56" t="s">
        <v>790</v>
      </c>
      <c r="C46" s="56">
        <v>563</v>
      </c>
      <c r="D46" s="56" t="s">
        <v>774</v>
      </c>
      <c r="E46" t="str">
        <f t="shared" si="0"/>
        <v>663</v>
      </c>
      <c r="F46" t="str">
        <f t="shared" si="1"/>
        <v>66</v>
      </c>
    </row>
    <row r="47" spans="1:6">
      <c r="A47" s="56">
        <v>66323</v>
      </c>
      <c r="B47" s="56" t="s">
        <v>790</v>
      </c>
      <c r="C47" s="56">
        <v>575</v>
      </c>
      <c r="D47" s="56" t="s">
        <v>775</v>
      </c>
      <c r="E47" t="str">
        <f t="shared" si="0"/>
        <v>663</v>
      </c>
      <c r="F47" t="str">
        <f t="shared" si="1"/>
        <v>66</v>
      </c>
    </row>
    <row r="48" spans="1:6">
      <c r="A48" s="56">
        <v>66323</v>
      </c>
      <c r="B48" s="56" t="s">
        <v>790</v>
      </c>
      <c r="C48" s="56">
        <v>581</v>
      </c>
      <c r="D48" s="56" t="s">
        <v>776</v>
      </c>
      <c r="E48" t="str">
        <f t="shared" si="0"/>
        <v>663</v>
      </c>
      <c r="F48" t="str">
        <f t="shared" si="1"/>
        <v>66</v>
      </c>
    </row>
    <row r="49" spans="1:6">
      <c r="A49" s="56">
        <v>66323</v>
      </c>
      <c r="B49" s="56" t="s">
        <v>790</v>
      </c>
      <c r="C49" s="56">
        <v>61</v>
      </c>
      <c r="D49" s="56" t="s">
        <v>784</v>
      </c>
      <c r="E49" t="str">
        <f t="shared" si="0"/>
        <v>663</v>
      </c>
      <c r="F49" t="str">
        <f t="shared" si="1"/>
        <v>66</v>
      </c>
    </row>
    <row r="50" spans="1:6">
      <c r="A50" s="49">
        <v>66324</v>
      </c>
      <c r="B50" s="49" t="s">
        <v>791</v>
      </c>
      <c r="C50" s="49">
        <v>561</v>
      </c>
      <c r="D50" s="49" t="s">
        <v>773</v>
      </c>
      <c r="E50" t="str">
        <f t="shared" si="0"/>
        <v>663</v>
      </c>
      <c r="F50" t="str">
        <f t="shared" si="1"/>
        <v>66</v>
      </c>
    </row>
    <row r="51" spans="1:6">
      <c r="A51" s="49">
        <v>66324</v>
      </c>
      <c r="B51" s="49" t="s">
        <v>791</v>
      </c>
      <c r="C51" s="49">
        <v>563</v>
      </c>
      <c r="D51" s="49" t="s">
        <v>774</v>
      </c>
      <c r="E51" t="str">
        <f t="shared" si="0"/>
        <v>663</v>
      </c>
      <c r="F51" t="str">
        <f t="shared" si="1"/>
        <v>66</v>
      </c>
    </row>
    <row r="52" spans="1:6">
      <c r="A52" s="49">
        <v>66324</v>
      </c>
      <c r="B52" s="49" t="s">
        <v>791</v>
      </c>
      <c r="C52" s="49">
        <v>575</v>
      </c>
      <c r="D52" s="49" t="s">
        <v>775</v>
      </c>
      <c r="E52" t="str">
        <f t="shared" si="0"/>
        <v>663</v>
      </c>
      <c r="F52" t="str">
        <f t="shared" si="1"/>
        <v>66</v>
      </c>
    </row>
    <row r="53" spans="1:6">
      <c r="A53" s="49">
        <v>66324</v>
      </c>
      <c r="B53" s="49" t="s">
        <v>791</v>
      </c>
      <c r="C53" s="49">
        <v>581</v>
      </c>
      <c r="D53" s="49" t="s">
        <v>776</v>
      </c>
      <c r="E53" t="str">
        <f t="shared" si="0"/>
        <v>663</v>
      </c>
      <c r="F53" t="str">
        <f t="shared" si="1"/>
        <v>66</v>
      </c>
    </row>
    <row r="54" spans="1:6" ht="15.75" thickBot="1">
      <c r="A54" s="50">
        <v>66324</v>
      </c>
      <c r="B54" s="50" t="s">
        <v>791</v>
      </c>
      <c r="C54" s="50">
        <v>61</v>
      </c>
      <c r="D54" s="50" t="s">
        <v>784</v>
      </c>
      <c r="E54" t="str">
        <f t="shared" si="0"/>
        <v>663</v>
      </c>
      <c r="F54" t="str">
        <f t="shared" si="1"/>
        <v>66</v>
      </c>
    </row>
    <row r="55" spans="1:6">
      <c r="A55" s="55">
        <v>65148</v>
      </c>
      <c r="B55" s="55" t="s">
        <v>792</v>
      </c>
      <c r="C55" s="55">
        <v>43</v>
      </c>
      <c r="D55" s="55" t="s">
        <v>793</v>
      </c>
      <c r="E55" t="str">
        <f t="shared" si="0"/>
        <v>651</v>
      </c>
      <c r="F55" t="str">
        <f t="shared" si="1"/>
        <v>65</v>
      </c>
    </row>
    <row r="56" spans="1:6">
      <c r="A56" s="56">
        <v>65218</v>
      </c>
      <c r="B56" s="56" t="s">
        <v>794</v>
      </c>
      <c r="C56" s="56">
        <v>43</v>
      </c>
      <c r="D56" s="56" t="s">
        <v>793</v>
      </c>
      <c r="E56" t="str">
        <f t="shared" si="0"/>
        <v>652</v>
      </c>
      <c r="F56" t="str">
        <f t="shared" si="1"/>
        <v>65</v>
      </c>
    </row>
    <row r="57" spans="1:6">
      <c r="A57" s="56">
        <v>65264</v>
      </c>
      <c r="B57" s="56" t="s">
        <v>795</v>
      </c>
      <c r="C57" s="56">
        <v>43</v>
      </c>
      <c r="D57" s="56" t="s">
        <v>793</v>
      </c>
      <c r="E57" t="str">
        <f t="shared" si="0"/>
        <v>652</v>
      </c>
      <c r="F57" t="str">
        <f t="shared" si="1"/>
        <v>65</v>
      </c>
    </row>
    <row r="58" spans="1:6">
      <c r="A58" s="56">
        <v>65267</v>
      </c>
      <c r="B58" s="56" t="s">
        <v>796</v>
      </c>
      <c r="C58" s="56">
        <v>71</v>
      </c>
      <c r="D58" s="56" t="s">
        <v>797</v>
      </c>
      <c r="E58" t="str">
        <f t="shared" si="0"/>
        <v>652</v>
      </c>
      <c r="F58" t="str">
        <f t="shared" si="1"/>
        <v>65</v>
      </c>
    </row>
    <row r="59" spans="1:6">
      <c r="A59" s="58">
        <v>65267</v>
      </c>
      <c r="B59" s="58" t="s">
        <v>798</v>
      </c>
      <c r="C59" s="58">
        <v>11</v>
      </c>
      <c r="D59" s="58" t="s">
        <v>768</v>
      </c>
      <c r="E59" t="str">
        <f t="shared" si="0"/>
        <v>652</v>
      </c>
      <c r="F59" t="str">
        <f t="shared" si="1"/>
        <v>65</v>
      </c>
    </row>
    <row r="60" spans="1:6">
      <c r="A60" s="56">
        <v>65268</v>
      </c>
      <c r="B60" s="56" t="s">
        <v>793</v>
      </c>
      <c r="C60" s="56">
        <v>43</v>
      </c>
      <c r="D60" s="56" t="s">
        <v>793</v>
      </c>
      <c r="E60" t="str">
        <f t="shared" si="0"/>
        <v>652</v>
      </c>
      <c r="F60" t="str">
        <f t="shared" si="1"/>
        <v>65</v>
      </c>
    </row>
    <row r="61" spans="1:6">
      <c r="A61" s="55">
        <v>65411</v>
      </c>
      <c r="B61" s="55" t="s">
        <v>799</v>
      </c>
      <c r="C61" s="55">
        <v>41</v>
      </c>
      <c r="D61" s="55" t="s">
        <v>800</v>
      </c>
      <c r="E61" t="str">
        <f t="shared" si="0"/>
        <v>654</v>
      </c>
      <c r="F61" t="str">
        <f t="shared" si="1"/>
        <v>65</v>
      </c>
    </row>
    <row r="62" spans="1:6">
      <c r="A62" s="55">
        <v>65412</v>
      </c>
      <c r="B62" s="55" t="s">
        <v>801</v>
      </c>
      <c r="C62" s="55">
        <v>41</v>
      </c>
      <c r="D62" s="55" t="s">
        <v>800</v>
      </c>
      <c r="E62" t="str">
        <f t="shared" si="0"/>
        <v>654</v>
      </c>
      <c r="F62" t="str">
        <f t="shared" si="1"/>
        <v>65</v>
      </c>
    </row>
    <row r="63" spans="1:6">
      <c r="A63" s="55">
        <v>65413</v>
      </c>
      <c r="B63" s="55" t="s">
        <v>802</v>
      </c>
      <c r="C63" s="55">
        <v>41</v>
      </c>
      <c r="D63" s="55" t="s">
        <v>800</v>
      </c>
      <c r="E63" t="str">
        <f t="shared" si="0"/>
        <v>654</v>
      </c>
      <c r="F63" t="str">
        <f t="shared" si="1"/>
        <v>65</v>
      </c>
    </row>
    <row r="64" spans="1:6" ht="15.75" thickBot="1">
      <c r="A64" s="57">
        <v>65414</v>
      </c>
      <c r="B64" s="57" t="s">
        <v>803</v>
      </c>
      <c r="C64" s="57">
        <v>41</v>
      </c>
      <c r="D64" s="57" t="s">
        <v>800</v>
      </c>
      <c r="E64" t="str">
        <f t="shared" si="0"/>
        <v>654</v>
      </c>
      <c r="F64" t="str">
        <f t="shared" si="1"/>
        <v>65</v>
      </c>
    </row>
    <row r="65" spans="1:6">
      <c r="A65" s="55">
        <v>64129</v>
      </c>
      <c r="B65" s="55" t="s">
        <v>804</v>
      </c>
      <c r="C65" s="55">
        <v>31</v>
      </c>
      <c r="D65" s="55" t="s">
        <v>780</v>
      </c>
      <c r="E65" t="str">
        <f t="shared" si="0"/>
        <v>641</v>
      </c>
      <c r="F65" t="str">
        <f t="shared" si="1"/>
        <v>64</v>
      </c>
    </row>
    <row r="66" spans="1:6">
      <c r="A66" s="56">
        <v>64131</v>
      </c>
      <c r="B66" s="56" t="s">
        <v>805</v>
      </c>
      <c r="C66" s="56">
        <v>31</v>
      </c>
      <c r="D66" s="56" t="s">
        <v>780</v>
      </c>
      <c r="E66" t="str">
        <f t="shared" si="0"/>
        <v>641</v>
      </c>
      <c r="F66" t="str">
        <f t="shared" si="1"/>
        <v>64</v>
      </c>
    </row>
    <row r="67" spans="1:6">
      <c r="A67" s="56">
        <v>64132</v>
      </c>
      <c r="B67" s="56" t="s">
        <v>806</v>
      </c>
      <c r="C67" s="56">
        <v>31</v>
      </c>
      <c r="D67" s="56" t="s">
        <v>780</v>
      </c>
      <c r="E67" t="str">
        <f t="shared" ref="E67:E130" si="2">LEFT(A67,3)</f>
        <v>641</v>
      </c>
      <c r="F67" t="str">
        <f t="shared" ref="F67:F130" si="3">LEFT(A67,2)</f>
        <v>64</v>
      </c>
    </row>
    <row r="68" spans="1:6">
      <c r="A68" s="56">
        <v>64132</v>
      </c>
      <c r="B68" s="56" t="s">
        <v>806</v>
      </c>
      <c r="C68" s="56">
        <v>43</v>
      </c>
      <c r="D68" s="56" t="s">
        <v>793</v>
      </c>
      <c r="E68" t="str">
        <f t="shared" si="2"/>
        <v>641</v>
      </c>
      <c r="F68" t="str">
        <f t="shared" si="3"/>
        <v>64</v>
      </c>
    </row>
    <row r="69" spans="1:6">
      <c r="A69" s="56">
        <v>64143</v>
      </c>
      <c r="B69" s="56" t="s">
        <v>807</v>
      </c>
      <c r="C69" s="56">
        <v>31</v>
      </c>
      <c r="D69" s="56" t="s">
        <v>780</v>
      </c>
      <c r="E69" t="str">
        <f t="shared" si="2"/>
        <v>641</v>
      </c>
      <c r="F69" t="str">
        <f t="shared" si="3"/>
        <v>64</v>
      </c>
    </row>
    <row r="70" spans="1:6">
      <c r="A70" s="56">
        <v>64143</v>
      </c>
      <c r="B70" s="56" t="s">
        <v>807</v>
      </c>
      <c r="C70" s="56">
        <v>43</v>
      </c>
      <c r="D70" s="56" t="s">
        <v>793</v>
      </c>
      <c r="E70" t="str">
        <f t="shared" si="2"/>
        <v>641</v>
      </c>
      <c r="F70" t="str">
        <f t="shared" si="3"/>
        <v>64</v>
      </c>
    </row>
    <row r="71" spans="1:6">
      <c r="A71" s="56">
        <v>64151</v>
      </c>
      <c r="B71" s="56" t="s">
        <v>808</v>
      </c>
      <c r="C71" s="56">
        <v>31</v>
      </c>
      <c r="D71" s="56" t="s">
        <v>780</v>
      </c>
      <c r="E71" t="str">
        <f t="shared" si="2"/>
        <v>641</v>
      </c>
      <c r="F71" t="str">
        <f t="shared" si="3"/>
        <v>64</v>
      </c>
    </row>
    <row r="72" spans="1:6">
      <c r="A72" s="56">
        <v>64151</v>
      </c>
      <c r="B72" s="56" t="s">
        <v>808</v>
      </c>
      <c r="C72" s="56">
        <v>43</v>
      </c>
      <c r="D72" s="56" t="s">
        <v>793</v>
      </c>
      <c r="E72" t="str">
        <f t="shared" si="2"/>
        <v>641</v>
      </c>
      <c r="F72" t="str">
        <f t="shared" si="3"/>
        <v>64</v>
      </c>
    </row>
    <row r="73" spans="1:6">
      <c r="A73" s="56">
        <v>64163</v>
      </c>
      <c r="B73" s="56" t="s">
        <v>809</v>
      </c>
      <c r="C73" s="56">
        <v>31</v>
      </c>
      <c r="D73" s="56" t="s">
        <v>780</v>
      </c>
      <c r="E73" t="str">
        <f t="shared" si="2"/>
        <v>641</v>
      </c>
      <c r="F73" t="str">
        <f t="shared" si="3"/>
        <v>64</v>
      </c>
    </row>
    <row r="74" spans="1:6">
      <c r="A74" s="56">
        <v>64164</v>
      </c>
      <c r="B74" s="56" t="s">
        <v>810</v>
      </c>
      <c r="C74" s="56">
        <v>31</v>
      </c>
      <c r="D74" s="56" t="s">
        <v>780</v>
      </c>
      <c r="E74" t="str">
        <f t="shared" si="2"/>
        <v>641</v>
      </c>
      <c r="F74" t="str">
        <f t="shared" si="3"/>
        <v>64</v>
      </c>
    </row>
    <row r="75" spans="1:6">
      <c r="A75" s="56">
        <v>64172</v>
      </c>
      <c r="B75" s="56" t="s">
        <v>811</v>
      </c>
      <c r="C75" s="56">
        <v>43</v>
      </c>
      <c r="D75" s="56" t="s">
        <v>793</v>
      </c>
      <c r="E75" t="str">
        <f t="shared" si="2"/>
        <v>641</v>
      </c>
      <c r="F75" t="str">
        <f t="shared" si="3"/>
        <v>64</v>
      </c>
    </row>
    <row r="76" spans="1:6">
      <c r="A76" s="56">
        <v>64177</v>
      </c>
      <c r="B76" s="56" t="s">
        <v>812</v>
      </c>
      <c r="C76" s="56">
        <v>41</v>
      </c>
      <c r="D76" s="56" t="s">
        <v>800</v>
      </c>
      <c r="E76" t="str">
        <f t="shared" si="2"/>
        <v>641</v>
      </c>
      <c r="F76" t="str">
        <f t="shared" si="3"/>
        <v>64</v>
      </c>
    </row>
    <row r="77" spans="1:6">
      <c r="A77" s="56">
        <v>64199</v>
      </c>
      <c r="B77" s="56" t="s">
        <v>813</v>
      </c>
      <c r="C77" s="56">
        <v>43</v>
      </c>
      <c r="D77" s="56" t="s">
        <v>793</v>
      </c>
      <c r="E77" t="str">
        <f t="shared" si="2"/>
        <v>641</v>
      </c>
      <c r="F77" t="str">
        <f t="shared" si="3"/>
        <v>64</v>
      </c>
    </row>
    <row r="78" spans="1:6">
      <c r="A78" s="56">
        <v>64251</v>
      </c>
      <c r="B78" s="56" t="s">
        <v>814</v>
      </c>
      <c r="C78" s="56">
        <v>31</v>
      </c>
      <c r="D78" s="56" t="s">
        <v>780</v>
      </c>
      <c r="E78" t="str">
        <f t="shared" si="2"/>
        <v>642</v>
      </c>
      <c r="F78" t="str">
        <f t="shared" si="3"/>
        <v>64</v>
      </c>
    </row>
    <row r="79" spans="1:6">
      <c r="A79" s="56">
        <v>64299</v>
      </c>
      <c r="B79" s="56" t="s">
        <v>815</v>
      </c>
      <c r="C79" s="56">
        <v>31</v>
      </c>
      <c r="D79" s="56" t="s">
        <v>780</v>
      </c>
      <c r="E79" t="str">
        <f t="shared" si="2"/>
        <v>642</v>
      </c>
      <c r="F79" t="str">
        <f t="shared" si="3"/>
        <v>64</v>
      </c>
    </row>
    <row r="80" spans="1:6" ht="15.75" thickBot="1">
      <c r="A80" s="57">
        <v>64341</v>
      </c>
      <c r="B80" s="57" t="s">
        <v>816</v>
      </c>
      <c r="C80" s="57">
        <v>31</v>
      </c>
      <c r="D80" s="57" t="s">
        <v>780</v>
      </c>
      <c r="E80" t="str">
        <f t="shared" si="2"/>
        <v>643</v>
      </c>
      <c r="F80" t="str">
        <f t="shared" si="3"/>
        <v>64</v>
      </c>
    </row>
    <row r="81" spans="1:6">
      <c r="A81" s="59" t="s">
        <v>817</v>
      </c>
      <c r="B81" s="59" t="s">
        <v>818</v>
      </c>
      <c r="C81" s="59">
        <v>533</v>
      </c>
      <c r="D81" s="59" t="s">
        <v>77</v>
      </c>
      <c r="E81" t="str">
        <f t="shared" si="2"/>
        <v>631</v>
      </c>
      <c r="F81" t="str">
        <f t="shared" si="3"/>
        <v>63</v>
      </c>
    </row>
    <row r="82" spans="1:6">
      <c r="A82" s="49" t="s">
        <v>817</v>
      </c>
      <c r="B82" s="49" t="s">
        <v>818</v>
      </c>
      <c r="C82" s="49">
        <v>51000</v>
      </c>
      <c r="D82" s="49" t="s">
        <v>55</v>
      </c>
      <c r="E82" t="str">
        <f t="shared" si="2"/>
        <v>631</v>
      </c>
      <c r="F82" t="str">
        <f t="shared" si="3"/>
        <v>63</v>
      </c>
    </row>
    <row r="83" spans="1:6">
      <c r="A83" s="49" t="s">
        <v>817</v>
      </c>
      <c r="B83" s="49" t="s">
        <v>818</v>
      </c>
      <c r="C83" s="49">
        <v>51011</v>
      </c>
      <c r="D83" s="49" t="s">
        <v>56</v>
      </c>
      <c r="E83" t="str">
        <f t="shared" si="2"/>
        <v>631</v>
      </c>
      <c r="F83" t="str">
        <f t="shared" si="3"/>
        <v>63</v>
      </c>
    </row>
    <row r="84" spans="1:6">
      <c r="A84" s="49" t="s">
        <v>817</v>
      </c>
      <c r="B84" s="49" t="s">
        <v>818</v>
      </c>
      <c r="C84" s="49">
        <v>563</v>
      </c>
      <c r="D84" s="49" t="s">
        <v>774</v>
      </c>
      <c r="E84" t="str">
        <f t="shared" si="2"/>
        <v>631</v>
      </c>
      <c r="F84" t="str">
        <f t="shared" si="3"/>
        <v>63</v>
      </c>
    </row>
    <row r="85" spans="1:6">
      <c r="A85" s="56" t="s">
        <v>819</v>
      </c>
      <c r="B85" s="56" t="s">
        <v>820</v>
      </c>
      <c r="C85" s="55">
        <v>533</v>
      </c>
      <c r="D85" s="55" t="s">
        <v>77</v>
      </c>
      <c r="E85" t="str">
        <f t="shared" si="2"/>
        <v>631</v>
      </c>
      <c r="F85" t="str">
        <f t="shared" si="3"/>
        <v>63</v>
      </c>
    </row>
    <row r="86" spans="1:6">
      <c r="A86" s="56" t="s">
        <v>819</v>
      </c>
      <c r="B86" s="56" t="s">
        <v>820</v>
      </c>
      <c r="C86" s="56">
        <v>563</v>
      </c>
      <c r="D86" s="56" t="s">
        <v>774</v>
      </c>
      <c r="E86" t="str">
        <f t="shared" si="2"/>
        <v>631</v>
      </c>
      <c r="F86" t="str">
        <f t="shared" si="3"/>
        <v>63</v>
      </c>
    </row>
    <row r="87" spans="1:6">
      <c r="A87" s="49">
        <v>63121</v>
      </c>
      <c r="B87" s="49" t="s">
        <v>821</v>
      </c>
      <c r="C87" s="59">
        <v>533</v>
      </c>
      <c r="D87" s="59" t="s">
        <v>77</v>
      </c>
      <c r="E87" t="str">
        <f t="shared" si="2"/>
        <v>631</v>
      </c>
      <c r="F87" t="str">
        <f t="shared" si="3"/>
        <v>63</v>
      </c>
    </row>
    <row r="88" spans="1:6">
      <c r="A88" s="49">
        <v>63121</v>
      </c>
      <c r="B88" s="49" t="s">
        <v>821</v>
      </c>
      <c r="C88" s="49">
        <v>51000</v>
      </c>
      <c r="D88" s="49" t="s">
        <v>55</v>
      </c>
      <c r="E88" t="str">
        <f t="shared" si="2"/>
        <v>631</v>
      </c>
      <c r="F88" t="str">
        <f t="shared" si="3"/>
        <v>63</v>
      </c>
    </row>
    <row r="89" spans="1:6">
      <c r="A89" s="49">
        <v>63121</v>
      </c>
      <c r="B89" s="49" t="s">
        <v>821</v>
      </c>
      <c r="C89" s="49">
        <v>51011</v>
      </c>
      <c r="D89" s="49" t="s">
        <v>56</v>
      </c>
      <c r="E89" t="str">
        <f t="shared" si="2"/>
        <v>631</v>
      </c>
      <c r="F89" t="str">
        <f t="shared" si="3"/>
        <v>63</v>
      </c>
    </row>
    <row r="90" spans="1:6">
      <c r="A90" s="49">
        <v>63121</v>
      </c>
      <c r="B90" s="49" t="s">
        <v>821</v>
      </c>
      <c r="C90" s="49">
        <v>563</v>
      </c>
      <c r="D90" s="49" t="s">
        <v>774</v>
      </c>
      <c r="E90" t="str">
        <f t="shared" si="2"/>
        <v>631</v>
      </c>
      <c r="F90" t="str">
        <f t="shared" si="3"/>
        <v>63</v>
      </c>
    </row>
    <row r="91" spans="1:6">
      <c r="A91" s="56">
        <v>63122</v>
      </c>
      <c r="B91" s="56" t="s">
        <v>822</v>
      </c>
      <c r="C91" s="56">
        <v>563</v>
      </c>
      <c r="D91" s="56" t="s">
        <v>774</v>
      </c>
      <c r="E91" t="str">
        <f t="shared" si="2"/>
        <v>631</v>
      </c>
      <c r="F91" t="str">
        <f t="shared" si="3"/>
        <v>63</v>
      </c>
    </row>
    <row r="92" spans="1:6" ht="15.75" thickBot="1">
      <c r="A92" s="57">
        <v>63122</v>
      </c>
      <c r="B92" s="57" t="s">
        <v>822</v>
      </c>
      <c r="C92" s="60">
        <v>533</v>
      </c>
      <c r="D92" s="60" t="s">
        <v>77</v>
      </c>
      <c r="E92" t="str">
        <f t="shared" si="2"/>
        <v>631</v>
      </c>
      <c r="F92" t="str">
        <f t="shared" si="3"/>
        <v>63</v>
      </c>
    </row>
    <row r="93" spans="1:6">
      <c r="A93" s="55">
        <v>63211</v>
      </c>
      <c r="B93" s="55" t="s">
        <v>823</v>
      </c>
      <c r="C93" s="55">
        <v>533</v>
      </c>
      <c r="D93" s="55" t="s">
        <v>77</v>
      </c>
      <c r="E93" t="str">
        <f t="shared" si="2"/>
        <v>632</v>
      </c>
      <c r="F93" t="str">
        <f t="shared" si="3"/>
        <v>63</v>
      </c>
    </row>
    <row r="94" spans="1:6" ht="15.75" thickBot="1">
      <c r="A94" s="57">
        <v>63221</v>
      </c>
      <c r="B94" s="57" t="s">
        <v>824</v>
      </c>
      <c r="C94" s="57">
        <v>533</v>
      </c>
      <c r="D94" s="57" t="s">
        <v>77</v>
      </c>
      <c r="E94" t="str">
        <f t="shared" si="2"/>
        <v>632</v>
      </c>
      <c r="F94" t="str">
        <f t="shared" si="3"/>
        <v>63</v>
      </c>
    </row>
    <row r="95" spans="1:6">
      <c r="A95" s="55">
        <v>63231</v>
      </c>
      <c r="B95" s="55" t="s">
        <v>825</v>
      </c>
      <c r="C95" s="55">
        <v>51000</v>
      </c>
      <c r="D95" s="55" t="s">
        <v>55</v>
      </c>
      <c r="E95" t="str">
        <f t="shared" si="2"/>
        <v>632</v>
      </c>
      <c r="F95" t="str">
        <f t="shared" si="3"/>
        <v>63</v>
      </c>
    </row>
    <row r="96" spans="1:6">
      <c r="A96" s="56">
        <v>63231</v>
      </c>
      <c r="B96" s="56" t="s">
        <v>825</v>
      </c>
      <c r="C96" s="56">
        <v>51011</v>
      </c>
      <c r="D96" s="56" t="s">
        <v>56</v>
      </c>
      <c r="E96" t="str">
        <f t="shared" si="2"/>
        <v>632</v>
      </c>
      <c r="F96" t="str">
        <f t="shared" si="3"/>
        <v>63</v>
      </c>
    </row>
    <row r="97" spans="1:6">
      <c r="A97" s="56">
        <v>63231</v>
      </c>
      <c r="B97" s="56" t="s">
        <v>825</v>
      </c>
      <c r="C97" s="56">
        <v>51031</v>
      </c>
      <c r="D97" s="56" t="s">
        <v>57</v>
      </c>
      <c r="E97" t="str">
        <f t="shared" si="2"/>
        <v>632</v>
      </c>
      <c r="F97" t="str">
        <f t="shared" si="3"/>
        <v>63</v>
      </c>
    </row>
    <row r="98" spans="1:6">
      <c r="A98" s="56">
        <v>63231</v>
      </c>
      <c r="B98" s="56" t="s">
        <v>825</v>
      </c>
      <c r="C98" s="56">
        <v>51043</v>
      </c>
      <c r="D98" s="56" t="s">
        <v>58</v>
      </c>
      <c r="E98" t="str">
        <f t="shared" si="2"/>
        <v>632</v>
      </c>
      <c r="F98" t="str">
        <f t="shared" si="3"/>
        <v>63</v>
      </c>
    </row>
    <row r="99" spans="1:6" ht="15.75" thickBot="1">
      <c r="A99" s="57">
        <v>63231</v>
      </c>
      <c r="B99" s="57" t="s">
        <v>825</v>
      </c>
      <c r="C99" s="57">
        <v>51081</v>
      </c>
      <c r="D99" s="57" t="s">
        <v>59</v>
      </c>
      <c r="E99" t="str">
        <f t="shared" si="2"/>
        <v>632</v>
      </c>
      <c r="F99" t="str">
        <f t="shared" si="3"/>
        <v>63</v>
      </c>
    </row>
    <row r="100" spans="1:6">
      <c r="A100" s="55">
        <v>63241</v>
      </c>
      <c r="B100" s="55" t="s">
        <v>826</v>
      </c>
      <c r="C100" s="55">
        <v>51000</v>
      </c>
      <c r="D100" s="55" t="s">
        <v>55</v>
      </c>
      <c r="E100" t="str">
        <f t="shared" si="2"/>
        <v>632</v>
      </c>
      <c r="F100" t="str">
        <f t="shared" si="3"/>
        <v>63</v>
      </c>
    </row>
    <row r="101" spans="1:6">
      <c r="A101" s="56">
        <v>63241</v>
      </c>
      <c r="B101" s="56" t="s">
        <v>826</v>
      </c>
      <c r="C101" s="56">
        <v>51011</v>
      </c>
      <c r="D101" s="56" t="s">
        <v>56</v>
      </c>
      <c r="E101" t="str">
        <f t="shared" si="2"/>
        <v>632</v>
      </c>
      <c r="F101" t="str">
        <f t="shared" si="3"/>
        <v>63</v>
      </c>
    </row>
    <row r="102" spans="1:6">
      <c r="A102" s="56">
        <v>63241</v>
      </c>
      <c r="B102" s="56" t="s">
        <v>826</v>
      </c>
      <c r="C102" s="56">
        <v>51031</v>
      </c>
      <c r="D102" s="56" t="s">
        <v>57</v>
      </c>
      <c r="E102" t="str">
        <f t="shared" si="2"/>
        <v>632</v>
      </c>
      <c r="F102" t="str">
        <f t="shared" si="3"/>
        <v>63</v>
      </c>
    </row>
    <row r="103" spans="1:6">
      <c r="A103" s="56">
        <v>63241</v>
      </c>
      <c r="B103" s="56" t="s">
        <v>826</v>
      </c>
      <c r="C103" s="56">
        <v>51043</v>
      </c>
      <c r="D103" s="56" t="s">
        <v>58</v>
      </c>
      <c r="E103" t="str">
        <f t="shared" si="2"/>
        <v>632</v>
      </c>
      <c r="F103" t="str">
        <f t="shared" si="3"/>
        <v>63</v>
      </c>
    </row>
    <row r="104" spans="1:6" ht="15.75" thickBot="1">
      <c r="A104" s="57">
        <v>63241</v>
      </c>
      <c r="B104" s="57" t="s">
        <v>826</v>
      </c>
      <c r="C104" s="57">
        <v>51081</v>
      </c>
      <c r="D104" s="57" t="s">
        <v>59</v>
      </c>
      <c r="E104" t="str">
        <f t="shared" si="2"/>
        <v>632</v>
      </c>
      <c r="F104" t="str">
        <f t="shared" si="3"/>
        <v>63</v>
      </c>
    </row>
    <row r="105" spans="1:6">
      <c r="A105" s="55">
        <v>63414</v>
      </c>
      <c r="B105" s="55" t="s">
        <v>827</v>
      </c>
      <c r="C105" s="55">
        <v>52</v>
      </c>
      <c r="D105" s="55" t="s">
        <v>828</v>
      </c>
      <c r="E105" t="str">
        <f t="shared" si="2"/>
        <v>634</v>
      </c>
      <c r="F105" t="str">
        <f t="shared" si="3"/>
        <v>63</v>
      </c>
    </row>
    <row r="106" spans="1:6">
      <c r="A106" s="56">
        <v>63415</v>
      </c>
      <c r="B106" s="56" t="s">
        <v>829</v>
      </c>
      <c r="C106" s="56">
        <v>52</v>
      </c>
      <c r="D106" s="56" t="s">
        <v>828</v>
      </c>
      <c r="E106" t="str">
        <f t="shared" si="2"/>
        <v>634</v>
      </c>
      <c r="F106" t="str">
        <f t="shared" si="3"/>
        <v>63</v>
      </c>
    </row>
    <row r="107" spans="1:6">
      <c r="A107" s="56">
        <v>63424</v>
      </c>
      <c r="B107" s="56" t="s">
        <v>830</v>
      </c>
      <c r="C107" s="56">
        <v>52</v>
      </c>
      <c r="D107" s="56" t="s">
        <v>828</v>
      </c>
      <c r="E107" t="str">
        <f t="shared" si="2"/>
        <v>634</v>
      </c>
      <c r="F107" t="str">
        <f t="shared" si="3"/>
        <v>63</v>
      </c>
    </row>
    <row r="108" spans="1:6">
      <c r="A108" s="56">
        <v>63425</v>
      </c>
      <c r="B108" s="56" t="s">
        <v>831</v>
      </c>
      <c r="C108" s="56">
        <v>52</v>
      </c>
      <c r="D108" s="56" t="s">
        <v>828</v>
      </c>
      <c r="E108" t="str">
        <f t="shared" si="2"/>
        <v>634</v>
      </c>
      <c r="F108" t="str">
        <f t="shared" si="3"/>
        <v>63</v>
      </c>
    </row>
    <row r="109" spans="1:6">
      <c r="A109" s="56">
        <v>63613</v>
      </c>
      <c r="B109" s="56" t="s">
        <v>832</v>
      </c>
      <c r="C109" s="56">
        <v>52</v>
      </c>
      <c r="D109" s="56" t="s">
        <v>828</v>
      </c>
      <c r="E109" t="str">
        <f t="shared" si="2"/>
        <v>636</v>
      </c>
      <c r="F109" t="str">
        <f t="shared" si="3"/>
        <v>63</v>
      </c>
    </row>
    <row r="110" spans="1:6" ht="15.75" thickBot="1">
      <c r="A110" s="57">
        <v>63623</v>
      </c>
      <c r="B110" s="57" t="s">
        <v>833</v>
      </c>
      <c r="C110" s="57">
        <v>52</v>
      </c>
      <c r="D110" s="57" t="s">
        <v>828</v>
      </c>
      <c r="E110" t="str">
        <f t="shared" si="2"/>
        <v>636</v>
      </c>
      <c r="F110" t="str">
        <f t="shared" si="3"/>
        <v>63</v>
      </c>
    </row>
    <row r="111" spans="1:6">
      <c r="A111" s="55">
        <v>63812</v>
      </c>
      <c r="B111" s="55" t="s">
        <v>834</v>
      </c>
      <c r="C111" s="55">
        <v>561</v>
      </c>
      <c r="D111" s="55" t="s">
        <v>773</v>
      </c>
      <c r="E111" t="str">
        <f t="shared" si="2"/>
        <v>638</v>
      </c>
      <c r="F111" t="str">
        <f t="shared" si="3"/>
        <v>63</v>
      </c>
    </row>
    <row r="112" spans="1:6">
      <c r="A112" s="56">
        <v>63812</v>
      </c>
      <c r="B112" s="56" t="s">
        <v>834</v>
      </c>
      <c r="C112" s="56">
        <v>563</v>
      </c>
      <c r="D112" s="56" t="s">
        <v>774</v>
      </c>
      <c r="E112" t="str">
        <f t="shared" si="2"/>
        <v>638</v>
      </c>
      <c r="F112" t="str">
        <f t="shared" si="3"/>
        <v>63</v>
      </c>
    </row>
    <row r="113" spans="1:6" ht="15.75" thickBot="1">
      <c r="A113" s="57">
        <v>63812</v>
      </c>
      <c r="B113" s="57" t="s">
        <v>834</v>
      </c>
      <c r="C113" s="57">
        <v>581</v>
      </c>
      <c r="D113" s="57" t="s">
        <v>776</v>
      </c>
      <c r="E113" t="str">
        <f t="shared" si="2"/>
        <v>638</v>
      </c>
      <c r="F113" t="str">
        <f t="shared" si="3"/>
        <v>63</v>
      </c>
    </row>
    <row r="114" spans="1:6">
      <c r="A114" s="55">
        <v>63813</v>
      </c>
      <c r="B114" s="55" t="s">
        <v>835</v>
      </c>
      <c r="C114" s="55">
        <v>561</v>
      </c>
      <c r="D114" s="55" t="s">
        <v>773</v>
      </c>
      <c r="E114" t="str">
        <f t="shared" si="2"/>
        <v>638</v>
      </c>
      <c r="F114" t="str">
        <f t="shared" si="3"/>
        <v>63</v>
      </c>
    </row>
    <row r="115" spans="1:6">
      <c r="A115" s="56">
        <v>63813</v>
      </c>
      <c r="B115" s="56" t="s">
        <v>835</v>
      </c>
      <c r="C115" s="56">
        <v>563</v>
      </c>
      <c r="D115" s="56" t="s">
        <v>774</v>
      </c>
      <c r="E115" t="str">
        <f t="shared" si="2"/>
        <v>638</v>
      </c>
      <c r="F115" t="str">
        <f t="shared" si="3"/>
        <v>63</v>
      </c>
    </row>
    <row r="116" spans="1:6" ht="15.75" thickBot="1">
      <c r="A116" s="57">
        <v>63813</v>
      </c>
      <c r="B116" s="57" t="s">
        <v>835</v>
      </c>
      <c r="C116" s="57">
        <v>581</v>
      </c>
      <c r="D116" s="57" t="s">
        <v>776</v>
      </c>
      <c r="E116" t="str">
        <f t="shared" si="2"/>
        <v>638</v>
      </c>
      <c r="F116" t="str">
        <f t="shared" si="3"/>
        <v>63</v>
      </c>
    </row>
    <row r="117" spans="1:6">
      <c r="A117" s="55">
        <v>63814</v>
      </c>
      <c r="B117" s="55" t="s">
        <v>836</v>
      </c>
      <c r="C117" s="55">
        <v>561</v>
      </c>
      <c r="D117" s="55" t="s">
        <v>773</v>
      </c>
      <c r="E117" t="str">
        <f t="shared" si="2"/>
        <v>638</v>
      </c>
      <c r="F117" t="str">
        <f t="shared" si="3"/>
        <v>63</v>
      </c>
    </row>
    <row r="118" spans="1:6">
      <c r="A118" s="56">
        <v>63814</v>
      </c>
      <c r="B118" s="56" t="s">
        <v>836</v>
      </c>
      <c r="C118" s="56">
        <v>563</v>
      </c>
      <c r="D118" s="56" t="s">
        <v>774</v>
      </c>
      <c r="E118" t="str">
        <f t="shared" si="2"/>
        <v>638</v>
      </c>
      <c r="F118" t="str">
        <f t="shared" si="3"/>
        <v>63</v>
      </c>
    </row>
    <row r="119" spans="1:6" ht="15.75" thickBot="1">
      <c r="A119" s="57">
        <v>63814</v>
      </c>
      <c r="B119" s="57" t="s">
        <v>836</v>
      </c>
      <c r="C119" s="57">
        <v>581</v>
      </c>
      <c r="D119" s="57" t="s">
        <v>776</v>
      </c>
      <c r="E119" t="str">
        <f t="shared" si="2"/>
        <v>638</v>
      </c>
      <c r="F119" t="str">
        <f t="shared" si="3"/>
        <v>63</v>
      </c>
    </row>
    <row r="120" spans="1:6">
      <c r="A120" s="55">
        <v>63822</v>
      </c>
      <c r="B120" s="55" t="s">
        <v>837</v>
      </c>
      <c r="C120" s="55">
        <v>561</v>
      </c>
      <c r="D120" s="55" t="s">
        <v>773</v>
      </c>
      <c r="E120" t="str">
        <f t="shared" si="2"/>
        <v>638</v>
      </c>
      <c r="F120" t="str">
        <f t="shared" si="3"/>
        <v>63</v>
      </c>
    </row>
    <row r="121" spans="1:6">
      <c r="A121" s="56">
        <v>63822</v>
      </c>
      <c r="B121" s="56" t="s">
        <v>837</v>
      </c>
      <c r="C121" s="56">
        <v>563</v>
      </c>
      <c r="D121" s="56" t="s">
        <v>774</v>
      </c>
      <c r="E121" t="str">
        <f t="shared" si="2"/>
        <v>638</v>
      </c>
      <c r="F121" t="str">
        <f t="shared" si="3"/>
        <v>63</v>
      </c>
    </row>
    <row r="122" spans="1:6" ht="15.75" thickBot="1">
      <c r="A122" s="57">
        <v>63822</v>
      </c>
      <c r="B122" s="57" t="s">
        <v>837</v>
      </c>
      <c r="C122" s="57">
        <v>581</v>
      </c>
      <c r="D122" s="57" t="s">
        <v>776</v>
      </c>
      <c r="E122" t="str">
        <f t="shared" si="2"/>
        <v>638</v>
      </c>
      <c r="F122" t="str">
        <f t="shared" si="3"/>
        <v>63</v>
      </c>
    </row>
    <row r="123" spans="1:6">
      <c r="A123" s="55">
        <v>63823</v>
      </c>
      <c r="B123" s="55" t="s">
        <v>838</v>
      </c>
      <c r="C123" s="55">
        <v>561</v>
      </c>
      <c r="D123" s="55" t="s">
        <v>773</v>
      </c>
      <c r="E123" t="str">
        <f t="shared" si="2"/>
        <v>638</v>
      </c>
      <c r="F123" t="str">
        <f t="shared" si="3"/>
        <v>63</v>
      </c>
    </row>
    <row r="124" spans="1:6">
      <c r="A124" s="56">
        <v>63823</v>
      </c>
      <c r="B124" s="56" t="s">
        <v>838</v>
      </c>
      <c r="C124" s="56">
        <v>563</v>
      </c>
      <c r="D124" s="56" t="s">
        <v>774</v>
      </c>
      <c r="E124" t="str">
        <f t="shared" si="2"/>
        <v>638</v>
      </c>
      <c r="F124" t="str">
        <f t="shared" si="3"/>
        <v>63</v>
      </c>
    </row>
    <row r="125" spans="1:6" ht="15.75" thickBot="1">
      <c r="A125" s="57">
        <v>63823</v>
      </c>
      <c r="B125" s="57" t="s">
        <v>838</v>
      </c>
      <c r="C125" s="57">
        <v>581</v>
      </c>
      <c r="D125" s="57" t="s">
        <v>776</v>
      </c>
      <c r="E125" t="str">
        <f t="shared" si="2"/>
        <v>638</v>
      </c>
      <c r="F125" t="str">
        <f t="shared" si="3"/>
        <v>63</v>
      </c>
    </row>
    <row r="126" spans="1:6">
      <c r="A126" s="55">
        <v>63824</v>
      </c>
      <c r="B126" s="55" t="s">
        <v>839</v>
      </c>
      <c r="C126" s="55">
        <v>561</v>
      </c>
      <c r="D126" s="55" t="s">
        <v>773</v>
      </c>
      <c r="E126" t="str">
        <f t="shared" si="2"/>
        <v>638</v>
      </c>
      <c r="F126" t="str">
        <f t="shared" si="3"/>
        <v>63</v>
      </c>
    </row>
    <row r="127" spans="1:6">
      <c r="A127" s="56">
        <v>63824</v>
      </c>
      <c r="B127" s="56" t="s">
        <v>839</v>
      </c>
      <c r="C127" s="56">
        <v>563</v>
      </c>
      <c r="D127" s="56" t="s">
        <v>774</v>
      </c>
      <c r="E127" t="str">
        <f t="shared" si="2"/>
        <v>638</v>
      </c>
      <c r="F127" t="str">
        <f t="shared" si="3"/>
        <v>63</v>
      </c>
    </row>
    <row r="128" spans="1:6" ht="15.75" thickBot="1">
      <c r="A128" s="57">
        <v>63824</v>
      </c>
      <c r="B128" s="57" t="s">
        <v>839</v>
      </c>
      <c r="C128" s="57">
        <v>581</v>
      </c>
      <c r="D128" s="57" t="s">
        <v>776</v>
      </c>
      <c r="E128" t="str">
        <f t="shared" si="2"/>
        <v>638</v>
      </c>
      <c r="F128" t="str">
        <f t="shared" si="3"/>
        <v>63</v>
      </c>
    </row>
    <row r="129" spans="1:6">
      <c r="A129" s="55">
        <v>63911</v>
      </c>
      <c r="B129" s="55" t="s">
        <v>840</v>
      </c>
      <c r="C129" s="55">
        <v>5011</v>
      </c>
      <c r="D129" s="55" t="s">
        <v>47</v>
      </c>
      <c r="E129" t="str">
        <f t="shared" si="2"/>
        <v>639</v>
      </c>
      <c r="F129" t="str">
        <f t="shared" si="3"/>
        <v>63</v>
      </c>
    </row>
    <row r="130" spans="1:6">
      <c r="A130" s="56">
        <v>63911</v>
      </c>
      <c r="B130" s="56" t="s">
        <v>840</v>
      </c>
      <c r="C130" s="55">
        <v>5041</v>
      </c>
      <c r="D130" s="56" t="s">
        <v>49</v>
      </c>
      <c r="E130" t="str">
        <f t="shared" si="2"/>
        <v>639</v>
      </c>
      <c r="F130" t="str">
        <f t="shared" si="3"/>
        <v>63</v>
      </c>
    </row>
    <row r="131" spans="1:6">
      <c r="A131" s="56">
        <v>63911</v>
      </c>
      <c r="B131" s="56" t="s">
        <v>840</v>
      </c>
      <c r="C131" s="55">
        <v>5043</v>
      </c>
      <c r="D131" s="56" t="s">
        <v>50</v>
      </c>
      <c r="E131" t="str">
        <f t="shared" ref="E131:E182" si="4">LEFT(A131,3)</f>
        <v>639</v>
      </c>
      <c r="F131" t="str">
        <f t="shared" ref="F131:F182" si="5">LEFT(A131,2)</f>
        <v>63</v>
      </c>
    </row>
    <row r="132" spans="1:6">
      <c r="A132" s="56">
        <v>63911</v>
      </c>
      <c r="B132" s="56" t="s">
        <v>840</v>
      </c>
      <c r="C132" s="55">
        <v>5052</v>
      </c>
      <c r="D132" s="56" t="s">
        <v>51</v>
      </c>
      <c r="E132" t="str">
        <f t="shared" si="4"/>
        <v>639</v>
      </c>
      <c r="F132" t="str">
        <f t="shared" si="5"/>
        <v>63</v>
      </c>
    </row>
    <row r="133" spans="1:6">
      <c r="A133" s="56">
        <v>63911</v>
      </c>
      <c r="B133" s="56" t="s">
        <v>840</v>
      </c>
      <c r="C133" s="55">
        <v>50810</v>
      </c>
      <c r="D133" s="56" t="s">
        <v>52</v>
      </c>
      <c r="E133" t="str">
        <f t="shared" si="4"/>
        <v>639</v>
      </c>
      <c r="F133" t="str">
        <f t="shared" si="5"/>
        <v>63</v>
      </c>
    </row>
    <row r="134" spans="1:6">
      <c r="A134" s="56">
        <v>63921</v>
      </c>
      <c r="B134" s="56" t="s">
        <v>841</v>
      </c>
      <c r="C134" s="55">
        <v>5011</v>
      </c>
      <c r="D134" s="55" t="s">
        <v>47</v>
      </c>
      <c r="E134" t="str">
        <f t="shared" si="4"/>
        <v>639</v>
      </c>
      <c r="F134" t="str">
        <f t="shared" si="5"/>
        <v>63</v>
      </c>
    </row>
    <row r="135" spans="1:6">
      <c r="A135" s="56">
        <v>63921</v>
      </c>
      <c r="B135" s="56" t="s">
        <v>841</v>
      </c>
      <c r="C135" s="55">
        <v>5041</v>
      </c>
      <c r="D135" s="56" t="s">
        <v>49</v>
      </c>
      <c r="E135" t="str">
        <f t="shared" si="4"/>
        <v>639</v>
      </c>
      <c r="F135" t="str">
        <f t="shared" si="5"/>
        <v>63</v>
      </c>
    </row>
    <row r="136" spans="1:6">
      <c r="A136" s="56">
        <v>63921</v>
      </c>
      <c r="B136" s="56" t="s">
        <v>841</v>
      </c>
      <c r="C136" s="55">
        <v>5043</v>
      </c>
      <c r="D136" s="56" t="s">
        <v>50</v>
      </c>
      <c r="E136" t="str">
        <f t="shared" si="4"/>
        <v>639</v>
      </c>
      <c r="F136" t="str">
        <f t="shared" si="5"/>
        <v>63</v>
      </c>
    </row>
    <row r="137" spans="1:6">
      <c r="A137" s="56">
        <v>63921</v>
      </c>
      <c r="B137" s="56" t="s">
        <v>841</v>
      </c>
      <c r="C137" s="55">
        <v>5052</v>
      </c>
      <c r="D137" s="56" t="s">
        <v>51</v>
      </c>
      <c r="E137" t="str">
        <f t="shared" si="4"/>
        <v>639</v>
      </c>
      <c r="F137" t="str">
        <f t="shared" si="5"/>
        <v>63</v>
      </c>
    </row>
    <row r="138" spans="1:6">
      <c r="A138" s="56">
        <v>63921</v>
      </c>
      <c r="B138" s="56" t="s">
        <v>841</v>
      </c>
      <c r="C138" s="55">
        <v>50810</v>
      </c>
      <c r="D138" s="56" t="s">
        <v>52</v>
      </c>
      <c r="E138" t="str">
        <f t="shared" si="4"/>
        <v>639</v>
      </c>
      <c r="F138" t="str">
        <f t="shared" si="5"/>
        <v>63</v>
      </c>
    </row>
    <row r="139" spans="1:6">
      <c r="A139" s="55">
        <v>63931</v>
      </c>
      <c r="B139" s="55" t="s">
        <v>842</v>
      </c>
      <c r="C139" s="55">
        <v>5012</v>
      </c>
      <c r="D139" s="55" t="s">
        <v>48</v>
      </c>
      <c r="E139" t="str">
        <f t="shared" si="4"/>
        <v>639</v>
      </c>
      <c r="F139" t="str">
        <f t="shared" si="5"/>
        <v>63</v>
      </c>
    </row>
    <row r="140" spans="1:6">
      <c r="A140" s="56">
        <v>63931</v>
      </c>
      <c r="B140" s="56" t="s">
        <v>842</v>
      </c>
      <c r="C140" s="55">
        <v>50815</v>
      </c>
      <c r="D140" s="56" t="s">
        <v>53</v>
      </c>
      <c r="E140" t="str">
        <f t="shared" si="4"/>
        <v>639</v>
      </c>
      <c r="F140" t="str">
        <f t="shared" si="5"/>
        <v>63</v>
      </c>
    </row>
    <row r="141" spans="1:6">
      <c r="A141" s="56">
        <v>63931</v>
      </c>
      <c r="B141" s="56" t="s">
        <v>842</v>
      </c>
      <c r="C141" s="56">
        <v>51000</v>
      </c>
      <c r="D141" s="56" t="s">
        <v>55</v>
      </c>
      <c r="E141" t="str">
        <f t="shared" si="4"/>
        <v>639</v>
      </c>
      <c r="F141" t="str">
        <f t="shared" si="5"/>
        <v>63</v>
      </c>
    </row>
    <row r="142" spans="1:6">
      <c r="A142" s="56">
        <v>63931</v>
      </c>
      <c r="B142" s="56" t="s">
        <v>842</v>
      </c>
      <c r="C142" s="56">
        <v>51011</v>
      </c>
      <c r="D142" s="56" t="s">
        <v>56</v>
      </c>
      <c r="E142" t="str">
        <f t="shared" si="4"/>
        <v>639</v>
      </c>
      <c r="F142" t="str">
        <f t="shared" si="5"/>
        <v>63</v>
      </c>
    </row>
    <row r="143" spans="1:6">
      <c r="A143" s="56">
        <v>63931</v>
      </c>
      <c r="B143" s="56" t="s">
        <v>842</v>
      </c>
      <c r="C143" s="55">
        <v>561</v>
      </c>
      <c r="D143" s="55" t="s">
        <v>773</v>
      </c>
      <c r="E143" t="str">
        <f t="shared" si="4"/>
        <v>639</v>
      </c>
      <c r="F143" t="str">
        <f t="shared" si="5"/>
        <v>63</v>
      </c>
    </row>
    <row r="144" spans="1:6">
      <c r="A144" s="56">
        <v>63931</v>
      </c>
      <c r="B144" s="56" t="s">
        <v>842</v>
      </c>
      <c r="C144" s="56">
        <v>563</v>
      </c>
      <c r="D144" s="56" t="s">
        <v>774</v>
      </c>
      <c r="E144" t="str">
        <f t="shared" si="4"/>
        <v>639</v>
      </c>
      <c r="F144" t="str">
        <f t="shared" si="5"/>
        <v>63</v>
      </c>
    </row>
    <row r="145" spans="1:6" ht="15.75" thickBot="1">
      <c r="A145" s="57">
        <v>63931</v>
      </c>
      <c r="B145" s="57" t="s">
        <v>842</v>
      </c>
      <c r="C145" s="57">
        <v>581</v>
      </c>
      <c r="D145" s="57" t="s">
        <v>776</v>
      </c>
      <c r="E145" t="str">
        <f t="shared" si="4"/>
        <v>639</v>
      </c>
      <c r="F145" t="str">
        <f t="shared" si="5"/>
        <v>63</v>
      </c>
    </row>
    <row r="146" spans="1:6">
      <c r="A146" s="55">
        <v>63941</v>
      </c>
      <c r="B146" s="55" t="s">
        <v>843</v>
      </c>
      <c r="C146" s="55">
        <v>5012</v>
      </c>
      <c r="D146" s="55" t="s">
        <v>48</v>
      </c>
      <c r="E146" t="str">
        <f t="shared" si="4"/>
        <v>639</v>
      </c>
      <c r="F146" t="str">
        <f t="shared" si="5"/>
        <v>63</v>
      </c>
    </row>
    <row r="147" spans="1:6">
      <c r="A147" s="56">
        <v>63941</v>
      </c>
      <c r="B147" s="56" t="s">
        <v>841</v>
      </c>
      <c r="C147" s="56">
        <v>50815</v>
      </c>
      <c r="D147" s="56" t="s">
        <v>53</v>
      </c>
      <c r="E147" t="str">
        <f t="shared" si="4"/>
        <v>639</v>
      </c>
      <c r="F147" t="str">
        <f t="shared" si="5"/>
        <v>63</v>
      </c>
    </row>
    <row r="148" spans="1:6">
      <c r="A148" s="56">
        <v>63941</v>
      </c>
      <c r="B148" s="56" t="s">
        <v>843</v>
      </c>
      <c r="C148" s="55">
        <v>51000</v>
      </c>
      <c r="D148" s="56" t="s">
        <v>55</v>
      </c>
      <c r="E148" t="str">
        <f t="shared" si="4"/>
        <v>639</v>
      </c>
      <c r="F148" t="str">
        <f t="shared" si="5"/>
        <v>63</v>
      </c>
    </row>
    <row r="149" spans="1:6">
      <c r="A149" s="56">
        <v>63941</v>
      </c>
      <c r="B149" s="56" t="s">
        <v>843</v>
      </c>
      <c r="C149" s="56">
        <v>51011</v>
      </c>
      <c r="D149" s="56" t="s">
        <v>56</v>
      </c>
      <c r="E149" t="str">
        <f t="shared" si="4"/>
        <v>639</v>
      </c>
      <c r="F149" t="str">
        <f t="shared" si="5"/>
        <v>63</v>
      </c>
    </row>
    <row r="150" spans="1:6">
      <c r="A150" s="56">
        <v>63941</v>
      </c>
      <c r="B150" s="56" t="s">
        <v>843</v>
      </c>
      <c r="C150" s="55">
        <v>561</v>
      </c>
      <c r="D150" s="55" t="s">
        <v>773</v>
      </c>
      <c r="E150" t="str">
        <f t="shared" si="4"/>
        <v>639</v>
      </c>
      <c r="F150" t="str">
        <f t="shared" si="5"/>
        <v>63</v>
      </c>
    </row>
    <row r="151" spans="1:6">
      <c r="A151" s="56">
        <v>63941</v>
      </c>
      <c r="B151" s="56" t="s">
        <v>843</v>
      </c>
      <c r="C151" s="56">
        <v>563</v>
      </c>
      <c r="D151" s="56" t="s">
        <v>774</v>
      </c>
      <c r="E151" t="str">
        <f t="shared" si="4"/>
        <v>639</v>
      </c>
      <c r="F151" t="str">
        <f t="shared" si="5"/>
        <v>63</v>
      </c>
    </row>
    <row r="152" spans="1:6" ht="15.75" thickBot="1">
      <c r="A152" s="57">
        <v>63941</v>
      </c>
      <c r="B152" s="57" t="s">
        <v>843</v>
      </c>
      <c r="C152" s="57">
        <v>581</v>
      </c>
      <c r="D152" s="57" t="s">
        <v>776</v>
      </c>
      <c r="E152" t="str">
        <f t="shared" si="4"/>
        <v>639</v>
      </c>
      <c r="F152" t="str">
        <f t="shared" si="5"/>
        <v>63</v>
      </c>
    </row>
    <row r="153" spans="1:6">
      <c r="A153" s="55">
        <v>68191</v>
      </c>
      <c r="B153" s="55" t="s">
        <v>844</v>
      </c>
      <c r="C153" s="55">
        <v>43</v>
      </c>
      <c r="D153" s="55" t="s">
        <v>793</v>
      </c>
      <c r="E153" t="str">
        <f t="shared" si="4"/>
        <v>681</v>
      </c>
      <c r="F153" t="str">
        <f t="shared" si="5"/>
        <v>68</v>
      </c>
    </row>
    <row r="154" spans="1:6">
      <c r="A154" s="56">
        <v>68311</v>
      </c>
      <c r="B154" s="56" t="s">
        <v>845</v>
      </c>
      <c r="C154" s="56">
        <v>31</v>
      </c>
      <c r="D154" s="56" t="s">
        <v>780</v>
      </c>
      <c r="E154" t="str">
        <f t="shared" si="4"/>
        <v>683</v>
      </c>
      <c r="F154" t="str">
        <f t="shared" si="5"/>
        <v>68</v>
      </c>
    </row>
    <row r="155" spans="1:6">
      <c r="A155" s="56">
        <v>68311</v>
      </c>
      <c r="B155" s="56" t="s">
        <v>845</v>
      </c>
      <c r="C155" s="56">
        <v>43</v>
      </c>
      <c r="D155" s="56" t="s">
        <v>793</v>
      </c>
      <c r="E155" t="str">
        <f t="shared" si="4"/>
        <v>683</v>
      </c>
      <c r="F155" t="str">
        <f t="shared" si="5"/>
        <v>68</v>
      </c>
    </row>
    <row r="156" spans="1:6">
      <c r="A156" s="56">
        <v>71111</v>
      </c>
      <c r="B156" s="56" t="s">
        <v>846</v>
      </c>
      <c r="C156" s="56">
        <v>71</v>
      </c>
      <c r="D156" s="56" t="s">
        <v>797</v>
      </c>
      <c r="E156" t="str">
        <f t="shared" si="4"/>
        <v>711</v>
      </c>
      <c r="F156" t="str">
        <f t="shared" si="5"/>
        <v>71</v>
      </c>
    </row>
    <row r="157" spans="1:6">
      <c r="A157" s="56">
        <v>71112</v>
      </c>
      <c r="B157" s="56" t="s">
        <v>847</v>
      </c>
      <c r="C157" s="56">
        <v>71</v>
      </c>
      <c r="D157" s="56" t="s">
        <v>797</v>
      </c>
      <c r="E157" t="str">
        <f t="shared" si="4"/>
        <v>711</v>
      </c>
      <c r="F157" t="str">
        <f t="shared" si="5"/>
        <v>71</v>
      </c>
    </row>
    <row r="158" spans="1:6">
      <c r="A158" s="56">
        <v>72111</v>
      </c>
      <c r="B158" s="56" t="s">
        <v>848</v>
      </c>
      <c r="C158" s="56">
        <v>71</v>
      </c>
      <c r="D158" s="56" t="s">
        <v>797</v>
      </c>
      <c r="E158" t="str">
        <f t="shared" si="4"/>
        <v>721</v>
      </c>
      <c r="F158" t="str">
        <f t="shared" si="5"/>
        <v>72</v>
      </c>
    </row>
    <row r="159" spans="1:6">
      <c r="A159" s="56">
        <v>72119</v>
      </c>
      <c r="B159" s="56" t="s">
        <v>849</v>
      </c>
      <c r="C159" s="56">
        <v>71</v>
      </c>
      <c r="D159" s="56" t="s">
        <v>797</v>
      </c>
      <c r="E159" t="str">
        <f t="shared" si="4"/>
        <v>721</v>
      </c>
      <c r="F159" t="str">
        <f t="shared" si="5"/>
        <v>72</v>
      </c>
    </row>
    <row r="160" spans="1:6">
      <c r="A160" s="56">
        <v>72121</v>
      </c>
      <c r="B160" s="56" t="s">
        <v>850</v>
      </c>
      <c r="C160" s="56">
        <v>71</v>
      </c>
      <c r="D160" s="56" t="s">
        <v>797</v>
      </c>
      <c r="E160" t="str">
        <f t="shared" si="4"/>
        <v>721</v>
      </c>
      <c r="F160" t="str">
        <f t="shared" si="5"/>
        <v>72</v>
      </c>
    </row>
    <row r="161" spans="1:6">
      <c r="A161" s="56">
        <v>72123</v>
      </c>
      <c r="B161" s="56" t="s">
        <v>851</v>
      </c>
      <c r="C161" s="56">
        <v>71</v>
      </c>
      <c r="D161" s="56" t="s">
        <v>797</v>
      </c>
      <c r="E161" t="str">
        <f t="shared" si="4"/>
        <v>721</v>
      </c>
      <c r="F161" t="str">
        <f t="shared" si="5"/>
        <v>72</v>
      </c>
    </row>
    <row r="162" spans="1:6">
      <c r="A162" s="56">
        <v>72129</v>
      </c>
      <c r="B162" s="56" t="s">
        <v>852</v>
      </c>
      <c r="C162" s="56">
        <v>71</v>
      </c>
      <c r="D162" s="56" t="s">
        <v>797</v>
      </c>
      <c r="E162" t="str">
        <f t="shared" si="4"/>
        <v>721</v>
      </c>
      <c r="F162" t="str">
        <f t="shared" si="5"/>
        <v>72</v>
      </c>
    </row>
    <row r="163" spans="1:6">
      <c r="A163" s="56">
        <v>72211</v>
      </c>
      <c r="B163" s="56" t="s">
        <v>853</v>
      </c>
      <c r="C163" s="56">
        <v>71</v>
      </c>
      <c r="D163" s="56" t="s">
        <v>797</v>
      </c>
      <c r="E163" t="str">
        <f t="shared" si="4"/>
        <v>722</v>
      </c>
      <c r="F163" t="str">
        <f t="shared" si="5"/>
        <v>72</v>
      </c>
    </row>
    <row r="164" spans="1:6">
      <c r="A164" s="56">
        <v>72212</v>
      </c>
      <c r="B164" s="56" t="s">
        <v>854</v>
      </c>
      <c r="C164" s="56">
        <v>71</v>
      </c>
      <c r="D164" s="56" t="s">
        <v>797</v>
      </c>
      <c r="E164" t="str">
        <f t="shared" si="4"/>
        <v>722</v>
      </c>
      <c r="F164" t="str">
        <f t="shared" si="5"/>
        <v>72</v>
      </c>
    </row>
    <row r="165" spans="1:6">
      <c r="A165" s="56">
        <v>72219</v>
      </c>
      <c r="B165" s="56" t="s">
        <v>855</v>
      </c>
      <c r="C165" s="56">
        <v>71</v>
      </c>
      <c r="D165" s="56" t="s">
        <v>797</v>
      </c>
      <c r="E165" t="str">
        <f t="shared" si="4"/>
        <v>722</v>
      </c>
      <c r="F165" t="str">
        <f t="shared" si="5"/>
        <v>72</v>
      </c>
    </row>
    <row r="166" spans="1:6">
      <c r="A166" s="56">
        <v>72221</v>
      </c>
      <c r="B166" s="56" t="s">
        <v>856</v>
      </c>
      <c r="C166" s="56">
        <v>71</v>
      </c>
      <c r="D166" s="56" t="s">
        <v>797</v>
      </c>
      <c r="E166" t="str">
        <f t="shared" si="4"/>
        <v>722</v>
      </c>
      <c r="F166" t="str">
        <f t="shared" si="5"/>
        <v>72</v>
      </c>
    </row>
    <row r="167" spans="1:6">
      <c r="A167" s="56">
        <v>72241</v>
      </c>
      <c r="B167" s="56" t="s">
        <v>857</v>
      </c>
      <c r="C167" s="56">
        <v>71</v>
      </c>
      <c r="D167" s="56" t="s">
        <v>797</v>
      </c>
      <c r="E167" t="str">
        <f t="shared" si="4"/>
        <v>722</v>
      </c>
      <c r="F167" t="str">
        <f t="shared" si="5"/>
        <v>72</v>
      </c>
    </row>
    <row r="168" spans="1:6">
      <c r="A168" s="56">
        <v>72262</v>
      </c>
      <c r="B168" s="56" t="s">
        <v>858</v>
      </c>
      <c r="C168" s="56">
        <v>71</v>
      </c>
      <c r="D168" s="56" t="s">
        <v>797</v>
      </c>
      <c r="E168" t="str">
        <f t="shared" si="4"/>
        <v>722</v>
      </c>
      <c r="F168" t="str">
        <f t="shared" si="5"/>
        <v>72</v>
      </c>
    </row>
    <row r="169" spans="1:6">
      <c r="A169" s="56">
        <v>72272</v>
      </c>
      <c r="B169" s="56" t="s">
        <v>859</v>
      </c>
      <c r="C169" s="56">
        <v>71</v>
      </c>
      <c r="D169" s="56" t="s">
        <v>797</v>
      </c>
      <c r="E169" t="str">
        <f t="shared" si="4"/>
        <v>722</v>
      </c>
      <c r="F169" t="str">
        <f t="shared" si="5"/>
        <v>72</v>
      </c>
    </row>
    <row r="170" spans="1:6">
      <c r="A170" s="56">
        <v>72273</v>
      </c>
      <c r="B170" s="56" t="s">
        <v>860</v>
      </c>
      <c r="C170" s="56">
        <v>71</v>
      </c>
      <c r="D170" s="56" t="s">
        <v>797</v>
      </c>
      <c r="E170" t="str">
        <f t="shared" si="4"/>
        <v>722</v>
      </c>
      <c r="F170" t="str">
        <f t="shared" si="5"/>
        <v>72</v>
      </c>
    </row>
    <row r="171" spans="1:6">
      <c r="A171" s="56">
        <v>72311</v>
      </c>
      <c r="B171" s="56" t="s">
        <v>861</v>
      </c>
      <c r="C171" s="56">
        <v>71</v>
      </c>
      <c r="D171" s="56" t="s">
        <v>797</v>
      </c>
      <c r="E171" t="str">
        <f t="shared" si="4"/>
        <v>723</v>
      </c>
      <c r="F171" t="str">
        <f t="shared" si="5"/>
        <v>72</v>
      </c>
    </row>
    <row r="172" spans="1:6">
      <c r="A172" s="56">
        <v>72313</v>
      </c>
      <c r="B172" s="56" t="s">
        <v>862</v>
      </c>
      <c r="C172" s="56">
        <v>71</v>
      </c>
      <c r="D172" s="56" t="s">
        <v>797</v>
      </c>
      <c r="E172" t="str">
        <f t="shared" si="4"/>
        <v>723</v>
      </c>
      <c r="F172" t="str">
        <f t="shared" si="5"/>
        <v>72</v>
      </c>
    </row>
    <row r="173" spans="1:6">
      <c r="A173" s="56">
        <v>72314</v>
      </c>
      <c r="B173" s="56" t="s">
        <v>863</v>
      </c>
      <c r="C173" s="56">
        <v>71</v>
      </c>
      <c r="D173" s="56" t="s">
        <v>797</v>
      </c>
      <c r="E173" t="str">
        <f t="shared" si="4"/>
        <v>723</v>
      </c>
      <c r="F173" t="str">
        <f t="shared" si="5"/>
        <v>72</v>
      </c>
    </row>
    <row r="174" spans="1:6">
      <c r="A174" s="56">
        <v>72315</v>
      </c>
      <c r="B174" s="56" t="s">
        <v>864</v>
      </c>
      <c r="C174" s="56">
        <v>71</v>
      </c>
      <c r="D174" s="56" t="s">
        <v>797</v>
      </c>
      <c r="E174" t="str">
        <f t="shared" si="4"/>
        <v>723</v>
      </c>
      <c r="F174" t="str">
        <f t="shared" si="5"/>
        <v>72</v>
      </c>
    </row>
    <row r="175" spans="1:6">
      <c r="A175" s="56">
        <v>72316</v>
      </c>
      <c r="B175" s="56" t="s">
        <v>865</v>
      </c>
      <c r="C175" s="56">
        <v>71</v>
      </c>
      <c r="D175" s="56" t="s">
        <v>797</v>
      </c>
      <c r="E175" t="str">
        <f t="shared" si="4"/>
        <v>723</v>
      </c>
      <c r="F175" t="str">
        <f t="shared" si="5"/>
        <v>72</v>
      </c>
    </row>
    <row r="176" spans="1:6">
      <c r="A176" s="56">
        <v>72319</v>
      </c>
      <c r="B176" s="56" t="s">
        <v>866</v>
      </c>
      <c r="C176" s="56">
        <v>71</v>
      </c>
      <c r="D176" s="56" t="s">
        <v>797</v>
      </c>
      <c r="E176" t="str">
        <f t="shared" si="4"/>
        <v>723</v>
      </c>
      <c r="F176" t="str">
        <f t="shared" si="5"/>
        <v>72</v>
      </c>
    </row>
    <row r="177" spans="1:6">
      <c r="A177" s="56">
        <v>72331</v>
      </c>
      <c r="B177" s="56" t="s">
        <v>867</v>
      </c>
      <c r="C177" s="56">
        <v>71</v>
      </c>
      <c r="D177" s="56" t="s">
        <v>797</v>
      </c>
      <c r="E177" t="str">
        <f t="shared" si="4"/>
        <v>723</v>
      </c>
      <c r="F177" t="str">
        <f t="shared" si="5"/>
        <v>72</v>
      </c>
    </row>
    <row r="178" spans="1:6">
      <c r="A178" s="56">
        <v>72521</v>
      </c>
      <c r="B178" s="56" t="s">
        <v>868</v>
      </c>
      <c r="C178" s="56">
        <v>71</v>
      </c>
      <c r="D178" s="56" t="s">
        <v>797</v>
      </c>
      <c r="E178" t="str">
        <f t="shared" si="4"/>
        <v>725</v>
      </c>
      <c r="F178" t="str">
        <f t="shared" si="5"/>
        <v>72</v>
      </c>
    </row>
    <row r="179" spans="1:6">
      <c r="A179" s="56">
        <v>84222</v>
      </c>
      <c r="B179" s="56" t="s">
        <v>869</v>
      </c>
      <c r="C179" s="56">
        <v>810</v>
      </c>
      <c r="D179" s="56" t="s">
        <v>870</v>
      </c>
      <c r="E179" t="str">
        <f t="shared" si="4"/>
        <v>842</v>
      </c>
      <c r="F179" t="str">
        <f t="shared" si="5"/>
        <v>84</v>
      </c>
    </row>
    <row r="180" spans="1:6">
      <c r="A180" s="56">
        <v>84432</v>
      </c>
      <c r="B180" s="56" t="s">
        <v>871</v>
      </c>
      <c r="C180" s="56">
        <v>810</v>
      </c>
      <c r="D180" s="56" t="s">
        <v>870</v>
      </c>
      <c r="E180" t="str">
        <f t="shared" si="4"/>
        <v>844</v>
      </c>
      <c r="F180" t="str">
        <f t="shared" si="5"/>
        <v>84</v>
      </c>
    </row>
    <row r="181" spans="1:6">
      <c r="A181" s="56">
        <v>84132</v>
      </c>
      <c r="B181" s="56" t="s">
        <v>872</v>
      </c>
      <c r="C181" s="56">
        <v>810</v>
      </c>
      <c r="D181" s="56" t="s">
        <v>870</v>
      </c>
      <c r="E181" t="str">
        <f t="shared" si="4"/>
        <v>841</v>
      </c>
      <c r="F181" t="str">
        <f t="shared" si="5"/>
        <v>84</v>
      </c>
    </row>
    <row r="182" spans="1:6">
      <c r="A182" s="56"/>
      <c r="B182" s="56"/>
      <c r="C182" s="56"/>
      <c r="D182" s="56"/>
      <c r="E182" t="str">
        <f t="shared" si="4"/>
        <v/>
      </c>
      <c r="F182" t="str">
        <f t="shared" si="5"/>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868CF-3F04-4376-AEC5-F37007F95A3C}">
  <dimension ref="A1:C128"/>
  <sheetViews>
    <sheetView workbookViewId="0">
      <selection activeCell="B28" sqref="B28"/>
    </sheetView>
  </sheetViews>
  <sheetFormatPr defaultRowHeight="15"/>
  <cols>
    <col min="1" max="1" width="22.5703125" customWidth="1"/>
    <col min="2" max="2" width="131" customWidth="1"/>
  </cols>
  <sheetData>
    <row r="1" spans="1:3">
      <c r="A1" s="64" t="s">
        <v>873</v>
      </c>
      <c r="B1" s="65"/>
    </row>
    <row r="2" spans="1:3" ht="15" customHeight="1">
      <c r="A2" s="66" t="s">
        <v>874</v>
      </c>
      <c r="B2" s="67"/>
    </row>
    <row r="3" spans="1:3" ht="15" customHeight="1">
      <c r="A3" s="68" t="s">
        <v>179</v>
      </c>
      <c r="B3" s="69" t="s">
        <v>875</v>
      </c>
      <c r="C3" t="s">
        <v>876</v>
      </c>
    </row>
    <row r="4" spans="1:3" ht="15" customHeight="1">
      <c r="A4" s="70" t="s">
        <v>191</v>
      </c>
      <c r="B4" s="71" t="s">
        <v>877</v>
      </c>
      <c r="C4">
        <f>LEN(A4)</f>
        <v>5</v>
      </c>
    </row>
    <row r="5" spans="1:3" ht="15" customHeight="1">
      <c r="A5" s="72" t="s">
        <v>249</v>
      </c>
      <c r="B5" s="73" t="s">
        <v>250</v>
      </c>
      <c r="C5">
        <f>LEN(A5)</f>
        <v>7</v>
      </c>
    </row>
    <row r="6" spans="1:3">
      <c r="A6" s="74" t="s">
        <v>878</v>
      </c>
      <c r="B6" s="75" t="s">
        <v>879</v>
      </c>
      <c r="C6">
        <f t="shared" ref="C6:C69" si="0">LEN(A6)</f>
        <v>11</v>
      </c>
    </row>
    <row r="7" spans="1:3">
      <c r="A7" s="74" t="s">
        <v>880</v>
      </c>
      <c r="B7" s="75" t="s">
        <v>881</v>
      </c>
      <c r="C7">
        <f t="shared" si="0"/>
        <v>11</v>
      </c>
    </row>
    <row r="8" spans="1:3">
      <c r="A8" s="74" t="s">
        <v>882</v>
      </c>
      <c r="B8" s="75" t="s">
        <v>883</v>
      </c>
      <c r="C8">
        <f t="shared" si="0"/>
        <v>11</v>
      </c>
    </row>
    <row r="9" spans="1:3">
      <c r="A9" s="74" t="s">
        <v>884</v>
      </c>
      <c r="B9" s="75" t="s">
        <v>885</v>
      </c>
      <c r="C9">
        <f t="shared" si="0"/>
        <v>11</v>
      </c>
    </row>
    <row r="10" spans="1:3">
      <c r="A10" s="74" t="s">
        <v>886</v>
      </c>
      <c r="B10" s="75" t="s">
        <v>887</v>
      </c>
      <c r="C10">
        <f t="shared" si="0"/>
        <v>11</v>
      </c>
    </row>
    <row r="11" spans="1:3">
      <c r="A11" s="74" t="s">
        <v>888</v>
      </c>
      <c r="B11" s="75" t="s">
        <v>889</v>
      </c>
      <c r="C11">
        <f t="shared" si="0"/>
        <v>11</v>
      </c>
    </row>
    <row r="12" spans="1:3" ht="15" customHeight="1">
      <c r="A12" s="72" t="s">
        <v>890</v>
      </c>
      <c r="B12" s="73" t="s">
        <v>891</v>
      </c>
      <c r="C12">
        <f t="shared" si="0"/>
        <v>7</v>
      </c>
    </row>
    <row r="13" spans="1:3">
      <c r="A13" s="74" t="s">
        <v>892</v>
      </c>
      <c r="B13" s="75" t="s">
        <v>893</v>
      </c>
      <c r="C13">
        <f t="shared" si="0"/>
        <v>11</v>
      </c>
    </row>
    <row r="14" spans="1:3" ht="15.75" customHeight="1">
      <c r="A14" s="74" t="s">
        <v>894</v>
      </c>
      <c r="B14" s="75" t="s">
        <v>895</v>
      </c>
      <c r="C14">
        <f t="shared" si="0"/>
        <v>11</v>
      </c>
    </row>
    <row r="15" spans="1:3">
      <c r="A15" s="74" t="s">
        <v>896</v>
      </c>
      <c r="B15" s="75" t="s">
        <v>897</v>
      </c>
      <c r="C15">
        <f t="shared" si="0"/>
        <v>11</v>
      </c>
    </row>
    <row r="16" spans="1:3">
      <c r="A16" s="74" t="s">
        <v>898</v>
      </c>
      <c r="B16" s="75" t="s">
        <v>899</v>
      </c>
      <c r="C16">
        <f t="shared" si="0"/>
        <v>11</v>
      </c>
    </row>
    <row r="17" spans="1:3">
      <c r="A17" s="74" t="s">
        <v>900</v>
      </c>
      <c r="B17" s="75" t="s">
        <v>901</v>
      </c>
      <c r="C17">
        <f t="shared" si="0"/>
        <v>11</v>
      </c>
    </row>
    <row r="18" spans="1:3">
      <c r="A18" s="74" t="s">
        <v>902</v>
      </c>
      <c r="B18" s="75" t="s">
        <v>903</v>
      </c>
      <c r="C18">
        <f t="shared" si="0"/>
        <v>11</v>
      </c>
    </row>
    <row r="19" spans="1:3">
      <c r="A19" s="74" t="s">
        <v>904</v>
      </c>
      <c r="B19" s="75" t="s">
        <v>905</v>
      </c>
      <c r="C19">
        <f t="shared" si="0"/>
        <v>11</v>
      </c>
    </row>
    <row r="20" spans="1:3" ht="15" customHeight="1">
      <c r="A20" s="72" t="s">
        <v>467</v>
      </c>
      <c r="B20" s="73" t="s">
        <v>906</v>
      </c>
      <c r="C20">
        <f t="shared" si="0"/>
        <v>7</v>
      </c>
    </row>
    <row r="21" spans="1:3">
      <c r="A21" s="74" t="s">
        <v>907</v>
      </c>
      <c r="B21" s="75" t="s">
        <v>908</v>
      </c>
      <c r="C21">
        <f t="shared" si="0"/>
        <v>11</v>
      </c>
    </row>
    <row r="22" spans="1:3">
      <c r="A22" s="74" t="s">
        <v>909</v>
      </c>
      <c r="B22" s="75" t="s">
        <v>910</v>
      </c>
      <c r="C22">
        <f t="shared" si="0"/>
        <v>11</v>
      </c>
    </row>
    <row r="23" spans="1:3">
      <c r="A23" s="74" t="s">
        <v>911</v>
      </c>
      <c r="B23" s="75" t="s">
        <v>912</v>
      </c>
      <c r="C23">
        <f t="shared" si="0"/>
        <v>11</v>
      </c>
    </row>
    <row r="24" spans="1:3">
      <c r="A24" s="74" t="s">
        <v>913</v>
      </c>
      <c r="B24" s="75" t="s">
        <v>914</v>
      </c>
      <c r="C24">
        <f t="shared" si="0"/>
        <v>11</v>
      </c>
    </row>
    <row r="25" spans="1:3">
      <c r="A25" s="74" t="s">
        <v>915</v>
      </c>
      <c r="B25" s="75" t="s">
        <v>916</v>
      </c>
      <c r="C25">
        <f t="shared" si="0"/>
        <v>11</v>
      </c>
    </row>
    <row r="26" spans="1:3" ht="15" customHeight="1">
      <c r="A26" s="72" t="s">
        <v>304</v>
      </c>
      <c r="B26" s="73" t="s">
        <v>917</v>
      </c>
      <c r="C26">
        <f t="shared" si="0"/>
        <v>7</v>
      </c>
    </row>
    <row r="27" spans="1:3">
      <c r="A27" s="74" t="s">
        <v>918</v>
      </c>
      <c r="B27" s="75" t="s">
        <v>919</v>
      </c>
      <c r="C27">
        <f t="shared" si="0"/>
        <v>11</v>
      </c>
    </row>
    <row r="28" spans="1:3">
      <c r="A28" s="74" t="s">
        <v>920</v>
      </c>
      <c r="B28" s="75" t="s">
        <v>921</v>
      </c>
      <c r="C28">
        <f t="shared" si="0"/>
        <v>11</v>
      </c>
    </row>
    <row r="29" spans="1:3">
      <c r="A29" s="74" t="s">
        <v>922</v>
      </c>
      <c r="B29" s="75" t="s">
        <v>923</v>
      </c>
      <c r="C29">
        <f t="shared" si="0"/>
        <v>11</v>
      </c>
    </row>
    <row r="30" spans="1:3">
      <c r="A30" s="74" t="s">
        <v>924</v>
      </c>
      <c r="B30" s="75" t="s">
        <v>925</v>
      </c>
      <c r="C30">
        <f t="shared" si="0"/>
        <v>11</v>
      </c>
    </row>
    <row r="31" spans="1:3">
      <c r="A31" s="74" t="s">
        <v>926</v>
      </c>
      <c r="B31" s="75" t="s">
        <v>927</v>
      </c>
      <c r="C31">
        <f t="shared" si="0"/>
        <v>11</v>
      </c>
    </row>
    <row r="32" spans="1:3">
      <c r="A32" s="74" t="s">
        <v>928</v>
      </c>
      <c r="B32" s="75" t="s">
        <v>929</v>
      </c>
      <c r="C32">
        <f t="shared" si="0"/>
        <v>11</v>
      </c>
    </row>
    <row r="33" spans="1:3">
      <c r="A33" s="74" t="s">
        <v>930</v>
      </c>
      <c r="B33" s="75" t="s">
        <v>931</v>
      </c>
      <c r="C33">
        <f t="shared" si="0"/>
        <v>11</v>
      </c>
    </row>
    <row r="34" spans="1:3">
      <c r="A34" s="74" t="s">
        <v>932</v>
      </c>
      <c r="B34" s="75" t="s">
        <v>933</v>
      </c>
      <c r="C34">
        <f t="shared" si="0"/>
        <v>11</v>
      </c>
    </row>
    <row r="35" spans="1:3">
      <c r="A35" s="74" t="s">
        <v>934</v>
      </c>
      <c r="B35" s="75" t="s">
        <v>935</v>
      </c>
      <c r="C35">
        <f t="shared" si="0"/>
        <v>11</v>
      </c>
    </row>
    <row r="36" spans="1:3">
      <c r="A36" s="74" t="s">
        <v>936</v>
      </c>
      <c r="B36" s="75" t="s">
        <v>937</v>
      </c>
      <c r="C36">
        <f t="shared" si="0"/>
        <v>11</v>
      </c>
    </row>
    <row r="37" spans="1:3">
      <c r="A37" s="74" t="s">
        <v>938</v>
      </c>
      <c r="B37" s="75" t="s">
        <v>939</v>
      </c>
      <c r="C37">
        <f t="shared" si="0"/>
        <v>11</v>
      </c>
    </row>
    <row r="38" spans="1:3" ht="15" customHeight="1">
      <c r="A38" s="72" t="s">
        <v>940</v>
      </c>
      <c r="B38" s="73" t="s">
        <v>941</v>
      </c>
      <c r="C38">
        <f t="shared" si="0"/>
        <v>7</v>
      </c>
    </row>
    <row r="39" spans="1:3">
      <c r="A39" s="74" t="s">
        <v>942</v>
      </c>
      <c r="B39" s="75" t="s">
        <v>943</v>
      </c>
      <c r="C39">
        <f t="shared" si="0"/>
        <v>11</v>
      </c>
    </row>
    <row r="40" spans="1:3">
      <c r="A40" s="74" t="s">
        <v>944</v>
      </c>
      <c r="B40" s="75" t="s">
        <v>945</v>
      </c>
      <c r="C40">
        <f t="shared" si="0"/>
        <v>11</v>
      </c>
    </row>
    <row r="41" spans="1:3">
      <c r="A41" s="74" t="s">
        <v>946</v>
      </c>
      <c r="B41" s="75" t="s">
        <v>947</v>
      </c>
      <c r="C41">
        <f t="shared" si="0"/>
        <v>11</v>
      </c>
    </row>
    <row r="42" spans="1:3">
      <c r="A42" s="74" t="s">
        <v>948</v>
      </c>
      <c r="B42" s="75" t="s">
        <v>949</v>
      </c>
      <c r="C42">
        <f t="shared" si="0"/>
        <v>11</v>
      </c>
    </row>
    <row r="43" spans="1:3">
      <c r="A43" s="74" t="s">
        <v>950</v>
      </c>
      <c r="B43" s="75" t="s">
        <v>951</v>
      </c>
      <c r="C43">
        <f t="shared" si="0"/>
        <v>11</v>
      </c>
    </row>
    <row r="44" spans="1:3">
      <c r="A44" s="74" t="s">
        <v>952</v>
      </c>
      <c r="B44" s="75" t="s">
        <v>953</v>
      </c>
      <c r="C44">
        <f t="shared" si="0"/>
        <v>11</v>
      </c>
    </row>
    <row r="45" spans="1:3" ht="15" customHeight="1">
      <c r="A45" s="70" t="s">
        <v>483</v>
      </c>
      <c r="B45" s="71" t="s">
        <v>484</v>
      </c>
      <c r="C45">
        <f t="shared" si="0"/>
        <v>5</v>
      </c>
    </row>
    <row r="46" spans="1:3" ht="15" customHeight="1">
      <c r="A46" s="72" t="s">
        <v>505</v>
      </c>
      <c r="B46" s="73" t="s">
        <v>468</v>
      </c>
      <c r="C46">
        <f t="shared" si="0"/>
        <v>7</v>
      </c>
    </row>
    <row r="47" spans="1:3">
      <c r="A47" s="76" t="s">
        <v>954</v>
      </c>
      <c r="B47" s="77" t="s">
        <v>955</v>
      </c>
      <c r="C47">
        <f t="shared" si="0"/>
        <v>11</v>
      </c>
    </row>
    <row r="48" spans="1:3">
      <c r="A48" s="76" t="s">
        <v>956</v>
      </c>
      <c r="B48" s="77" t="s">
        <v>957</v>
      </c>
      <c r="C48">
        <f t="shared" si="0"/>
        <v>11</v>
      </c>
    </row>
    <row r="49" spans="1:3" ht="15" customHeight="1">
      <c r="A49" s="72" t="s">
        <v>506</v>
      </c>
      <c r="B49" s="73" t="s">
        <v>464</v>
      </c>
      <c r="C49">
        <f t="shared" si="0"/>
        <v>7</v>
      </c>
    </row>
    <row r="50" spans="1:3">
      <c r="A50" s="76" t="s">
        <v>958</v>
      </c>
      <c r="B50" s="77" t="s">
        <v>959</v>
      </c>
      <c r="C50">
        <f t="shared" si="0"/>
        <v>11</v>
      </c>
    </row>
    <row r="51" spans="1:3">
      <c r="A51" s="76" t="s">
        <v>960</v>
      </c>
      <c r="B51" s="77" t="s">
        <v>961</v>
      </c>
      <c r="C51">
        <f t="shared" si="0"/>
        <v>11</v>
      </c>
    </row>
    <row r="52" spans="1:3">
      <c r="A52" s="76" t="s">
        <v>958</v>
      </c>
      <c r="B52" s="77" t="s">
        <v>962</v>
      </c>
      <c r="C52">
        <f t="shared" si="0"/>
        <v>11</v>
      </c>
    </row>
    <row r="53" spans="1:3" ht="15" customHeight="1">
      <c r="A53" s="72" t="s">
        <v>507</v>
      </c>
      <c r="B53" s="73" t="s">
        <v>508</v>
      </c>
      <c r="C53">
        <f t="shared" si="0"/>
        <v>7</v>
      </c>
    </row>
    <row r="54" spans="1:3">
      <c r="A54" s="76" t="s">
        <v>963</v>
      </c>
      <c r="B54" s="77" t="s">
        <v>964</v>
      </c>
      <c r="C54">
        <f t="shared" si="0"/>
        <v>11</v>
      </c>
    </row>
    <row r="55" spans="1:3">
      <c r="A55" s="76" t="s">
        <v>965</v>
      </c>
      <c r="B55" s="77" t="s">
        <v>966</v>
      </c>
      <c r="C55">
        <f t="shared" si="0"/>
        <v>11</v>
      </c>
    </row>
    <row r="56" spans="1:3">
      <c r="A56" s="76" t="s">
        <v>967</v>
      </c>
      <c r="B56" s="77" t="s">
        <v>968</v>
      </c>
      <c r="C56">
        <f t="shared" si="0"/>
        <v>11</v>
      </c>
    </row>
    <row r="57" spans="1:3" ht="15" customHeight="1">
      <c r="A57" s="70" t="s">
        <v>512</v>
      </c>
      <c r="B57" s="71" t="s">
        <v>513</v>
      </c>
      <c r="C57">
        <f t="shared" si="0"/>
        <v>5</v>
      </c>
    </row>
    <row r="58" spans="1:3" ht="15" customHeight="1">
      <c r="A58" s="72" t="s">
        <v>523</v>
      </c>
      <c r="B58" s="73" t="s">
        <v>524</v>
      </c>
      <c r="C58">
        <f t="shared" si="0"/>
        <v>7</v>
      </c>
    </row>
    <row r="59" spans="1:3" s="53" customFormat="1">
      <c r="A59" s="76" t="s">
        <v>969</v>
      </c>
      <c r="B59" s="77" t="s">
        <v>955</v>
      </c>
      <c r="C59">
        <f t="shared" si="0"/>
        <v>11</v>
      </c>
    </row>
    <row r="60" spans="1:3" s="53" customFormat="1">
      <c r="A60" s="76" t="s">
        <v>970</v>
      </c>
      <c r="B60" s="77" t="s">
        <v>971</v>
      </c>
      <c r="C60">
        <f t="shared" si="0"/>
        <v>11</v>
      </c>
    </row>
    <row r="61" spans="1:3">
      <c r="A61" s="76" t="s">
        <v>972</v>
      </c>
      <c r="B61" s="77" t="s">
        <v>973</v>
      </c>
      <c r="C61">
        <f t="shared" si="0"/>
        <v>11</v>
      </c>
    </row>
    <row r="62" spans="1:3">
      <c r="A62" s="76" t="s">
        <v>974</v>
      </c>
      <c r="B62" s="77" t="s">
        <v>975</v>
      </c>
      <c r="C62">
        <f t="shared" si="0"/>
        <v>11</v>
      </c>
    </row>
    <row r="63" spans="1:3">
      <c r="A63" s="76" t="s">
        <v>976</v>
      </c>
      <c r="B63" s="77" t="s">
        <v>961</v>
      </c>
      <c r="C63">
        <f t="shared" si="0"/>
        <v>11</v>
      </c>
    </row>
    <row r="64" spans="1:3">
      <c r="A64" s="76" t="s">
        <v>977</v>
      </c>
      <c r="B64" s="77" t="s">
        <v>962</v>
      </c>
      <c r="C64">
        <f t="shared" si="0"/>
        <v>11</v>
      </c>
    </row>
    <row r="65" spans="1:3">
      <c r="A65" s="76" t="s">
        <v>978</v>
      </c>
      <c r="B65" s="77" t="s">
        <v>979</v>
      </c>
      <c r="C65">
        <f t="shared" si="0"/>
        <v>11</v>
      </c>
    </row>
    <row r="66" spans="1:3">
      <c r="A66" s="76" t="s">
        <v>980</v>
      </c>
      <c r="B66" s="77" t="s">
        <v>981</v>
      </c>
      <c r="C66">
        <f t="shared" si="0"/>
        <v>11</v>
      </c>
    </row>
    <row r="67" spans="1:3" ht="15" customHeight="1">
      <c r="A67" s="70" t="s">
        <v>982</v>
      </c>
      <c r="B67" s="71" t="s">
        <v>983</v>
      </c>
      <c r="C67">
        <f t="shared" si="0"/>
        <v>5</v>
      </c>
    </row>
    <row r="68" spans="1:3" ht="15" customHeight="1">
      <c r="A68" s="72" t="s">
        <v>552</v>
      </c>
      <c r="B68" s="73" t="s">
        <v>553</v>
      </c>
      <c r="C68">
        <f t="shared" si="0"/>
        <v>5</v>
      </c>
    </row>
    <row r="69" spans="1:3" ht="15" customHeight="1">
      <c r="A69" s="74" t="s">
        <v>581</v>
      </c>
      <c r="B69" s="75" t="s">
        <v>305</v>
      </c>
      <c r="C69">
        <f t="shared" si="0"/>
        <v>7</v>
      </c>
    </row>
    <row r="70" spans="1:3">
      <c r="A70" s="78" t="s">
        <v>984</v>
      </c>
      <c r="B70" s="75" t="s">
        <v>985</v>
      </c>
      <c r="C70">
        <f t="shared" ref="C70:C128" si="1">LEN(A70)</f>
        <v>11</v>
      </c>
    </row>
    <row r="71" spans="1:3">
      <c r="A71" s="78" t="s">
        <v>986</v>
      </c>
      <c r="B71" s="75" t="s">
        <v>987</v>
      </c>
      <c r="C71">
        <f t="shared" si="1"/>
        <v>11</v>
      </c>
    </row>
    <row r="72" spans="1:3" ht="15" customHeight="1">
      <c r="A72" s="72" t="s">
        <v>591</v>
      </c>
      <c r="B72" s="73" t="s">
        <v>592</v>
      </c>
      <c r="C72">
        <f t="shared" si="1"/>
        <v>5</v>
      </c>
    </row>
    <row r="73" spans="1:3" ht="15" customHeight="1">
      <c r="A73" s="74" t="s">
        <v>988</v>
      </c>
      <c r="B73" s="75" t="s">
        <v>989</v>
      </c>
      <c r="C73">
        <f t="shared" si="1"/>
        <v>7</v>
      </c>
    </row>
    <row r="74" spans="1:3">
      <c r="A74" s="78" t="s">
        <v>990</v>
      </c>
      <c r="B74" s="75" t="s">
        <v>991</v>
      </c>
      <c r="C74">
        <f t="shared" si="1"/>
        <v>11</v>
      </c>
    </row>
    <row r="75" spans="1:3">
      <c r="A75" s="78" t="s">
        <v>992</v>
      </c>
      <c r="B75" s="75" t="s">
        <v>993</v>
      </c>
      <c r="C75">
        <f t="shared" si="1"/>
        <v>11</v>
      </c>
    </row>
    <row r="76" spans="1:3" ht="15" customHeight="1">
      <c r="A76" s="72" t="s">
        <v>603</v>
      </c>
      <c r="B76" s="73" t="s">
        <v>604</v>
      </c>
      <c r="C76">
        <f t="shared" si="1"/>
        <v>5</v>
      </c>
    </row>
    <row r="77" spans="1:3" ht="15" customHeight="1">
      <c r="A77" s="74" t="s">
        <v>605</v>
      </c>
      <c r="B77" s="75" t="s">
        <v>606</v>
      </c>
      <c r="C77">
        <f t="shared" si="1"/>
        <v>7</v>
      </c>
    </row>
    <row r="78" spans="1:3">
      <c r="A78" s="78" t="s">
        <v>994</v>
      </c>
      <c r="B78" s="75" t="s">
        <v>606</v>
      </c>
      <c r="C78">
        <f t="shared" si="1"/>
        <v>11</v>
      </c>
    </row>
    <row r="79" spans="1:3" ht="15" customHeight="1">
      <c r="A79" s="74" t="s">
        <v>609</v>
      </c>
      <c r="B79" s="75" t="s">
        <v>250</v>
      </c>
      <c r="C79">
        <f t="shared" si="1"/>
        <v>7</v>
      </c>
    </row>
    <row r="80" spans="1:3">
      <c r="A80" s="78" t="s">
        <v>995</v>
      </c>
      <c r="B80" s="75" t="s">
        <v>996</v>
      </c>
      <c r="C80">
        <f t="shared" si="1"/>
        <v>11</v>
      </c>
    </row>
    <row r="81" spans="1:3" ht="15" customHeight="1">
      <c r="A81" s="74" t="s">
        <v>997</v>
      </c>
      <c r="B81" s="75" t="s">
        <v>726</v>
      </c>
      <c r="C81">
        <f t="shared" si="1"/>
        <v>7</v>
      </c>
    </row>
    <row r="82" spans="1:3">
      <c r="A82" s="78" t="s">
        <v>998</v>
      </c>
      <c r="B82" s="75" t="s">
        <v>999</v>
      </c>
      <c r="C82">
        <f t="shared" si="1"/>
        <v>11</v>
      </c>
    </row>
    <row r="83" spans="1:3" ht="15" customHeight="1">
      <c r="A83" s="72" t="s">
        <v>620</v>
      </c>
      <c r="B83" s="73" t="s">
        <v>621</v>
      </c>
      <c r="C83">
        <f t="shared" si="1"/>
        <v>5</v>
      </c>
    </row>
    <row r="84" spans="1:3" ht="15" customHeight="1">
      <c r="A84" s="74" t="s">
        <v>640</v>
      </c>
      <c r="B84" s="75" t="s">
        <v>250</v>
      </c>
      <c r="C84">
        <f t="shared" si="1"/>
        <v>7</v>
      </c>
    </row>
    <row r="85" spans="1:3">
      <c r="A85" s="78" t="s">
        <v>1000</v>
      </c>
      <c r="B85" s="75" t="s">
        <v>1001</v>
      </c>
      <c r="C85">
        <f t="shared" si="1"/>
        <v>11</v>
      </c>
    </row>
    <row r="86" spans="1:3">
      <c r="A86" s="78" t="s">
        <v>1002</v>
      </c>
      <c r="B86" s="75" t="s">
        <v>1003</v>
      </c>
      <c r="C86">
        <f t="shared" si="1"/>
        <v>11</v>
      </c>
    </row>
    <row r="87" spans="1:3">
      <c r="A87" s="78" t="s">
        <v>1004</v>
      </c>
      <c r="B87" s="75" t="s">
        <v>1005</v>
      </c>
      <c r="C87">
        <f t="shared" si="1"/>
        <v>11</v>
      </c>
    </row>
    <row r="88" spans="1:3">
      <c r="A88" s="78" t="s">
        <v>1006</v>
      </c>
      <c r="B88" s="75" t="s">
        <v>1007</v>
      </c>
      <c r="C88">
        <f t="shared" si="1"/>
        <v>11</v>
      </c>
    </row>
    <row r="89" spans="1:3">
      <c r="A89" s="78" t="s">
        <v>1008</v>
      </c>
      <c r="B89" s="75" t="s">
        <v>1009</v>
      </c>
      <c r="C89">
        <f t="shared" si="1"/>
        <v>11</v>
      </c>
    </row>
    <row r="90" spans="1:3">
      <c r="A90" s="78" t="s">
        <v>1010</v>
      </c>
      <c r="B90" s="75" t="s">
        <v>1011</v>
      </c>
      <c r="C90">
        <f t="shared" si="1"/>
        <v>11</v>
      </c>
    </row>
    <row r="91" spans="1:3" ht="15" customHeight="1">
      <c r="A91" s="74" t="s">
        <v>647</v>
      </c>
      <c r="B91" s="75" t="s">
        <v>1012</v>
      </c>
      <c r="C91">
        <f t="shared" si="1"/>
        <v>7</v>
      </c>
    </row>
    <row r="92" spans="1:3">
      <c r="A92" s="78" t="s">
        <v>1013</v>
      </c>
      <c r="B92" s="75" t="s">
        <v>1014</v>
      </c>
      <c r="C92">
        <f t="shared" si="1"/>
        <v>11</v>
      </c>
    </row>
    <row r="93" spans="1:3" ht="15" customHeight="1">
      <c r="A93" s="72" t="s">
        <v>651</v>
      </c>
      <c r="B93" s="73" t="s">
        <v>652</v>
      </c>
      <c r="C93">
        <f t="shared" si="1"/>
        <v>5</v>
      </c>
    </row>
    <row r="94" spans="1:3" ht="15" customHeight="1">
      <c r="A94" s="74" t="s">
        <v>1015</v>
      </c>
      <c r="B94" s="75" t="s">
        <v>1016</v>
      </c>
      <c r="C94">
        <f t="shared" si="1"/>
        <v>7</v>
      </c>
    </row>
    <row r="95" spans="1:3">
      <c r="A95" s="78" t="s">
        <v>1017</v>
      </c>
      <c r="B95" s="75" t="s">
        <v>1018</v>
      </c>
      <c r="C95">
        <f t="shared" si="1"/>
        <v>11</v>
      </c>
    </row>
    <row r="96" spans="1:3" ht="15" customHeight="1">
      <c r="A96" s="74" t="s">
        <v>663</v>
      </c>
      <c r="B96" s="75" t="s">
        <v>1019</v>
      </c>
      <c r="C96">
        <f t="shared" si="1"/>
        <v>7</v>
      </c>
    </row>
    <row r="97" spans="1:3">
      <c r="A97" s="78" t="s">
        <v>1020</v>
      </c>
      <c r="B97" s="75" t="s">
        <v>1021</v>
      </c>
      <c r="C97">
        <f t="shared" si="1"/>
        <v>11</v>
      </c>
    </row>
    <row r="98" spans="1:3">
      <c r="A98" s="78" t="s">
        <v>1022</v>
      </c>
      <c r="B98" s="75" t="s">
        <v>1023</v>
      </c>
      <c r="C98">
        <f t="shared" si="1"/>
        <v>11</v>
      </c>
    </row>
    <row r="99" spans="1:3" ht="15" customHeight="1">
      <c r="A99" s="72" t="s">
        <v>709</v>
      </c>
      <c r="B99" s="73" t="s">
        <v>710</v>
      </c>
      <c r="C99">
        <f t="shared" si="1"/>
        <v>5</v>
      </c>
    </row>
    <row r="100" spans="1:3" ht="15" customHeight="1">
      <c r="A100" s="74" t="s">
        <v>724</v>
      </c>
      <c r="B100" s="75" t="s">
        <v>250</v>
      </c>
      <c r="C100">
        <f t="shared" si="1"/>
        <v>7</v>
      </c>
    </row>
    <row r="101" spans="1:3">
      <c r="A101" s="78" t="s">
        <v>1024</v>
      </c>
      <c r="B101" s="75" t="s">
        <v>1025</v>
      </c>
      <c r="C101">
        <f t="shared" si="1"/>
        <v>11</v>
      </c>
    </row>
    <row r="102" spans="1:3">
      <c r="A102" s="78" t="s">
        <v>1026</v>
      </c>
      <c r="B102" s="75" t="s">
        <v>1027</v>
      </c>
      <c r="C102">
        <f t="shared" si="1"/>
        <v>11</v>
      </c>
    </row>
    <row r="103" spans="1:3">
      <c r="A103" s="78" t="s">
        <v>1028</v>
      </c>
      <c r="B103" s="75" t="s">
        <v>1029</v>
      </c>
      <c r="C103">
        <f t="shared" si="1"/>
        <v>11</v>
      </c>
    </row>
    <row r="104" spans="1:3">
      <c r="A104" s="78" t="s">
        <v>1030</v>
      </c>
      <c r="B104" s="75" t="s">
        <v>1031</v>
      </c>
      <c r="C104">
        <f t="shared" si="1"/>
        <v>11</v>
      </c>
    </row>
    <row r="105" spans="1:3">
      <c r="A105" s="78" t="s">
        <v>1032</v>
      </c>
      <c r="B105" s="75" t="s">
        <v>1033</v>
      </c>
      <c r="C105">
        <f t="shared" si="1"/>
        <v>11</v>
      </c>
    </row>
    <row r="106" spans="1:3">
      <c r="A106" s="78" t="s">
        <v>1034</v>
      </c>
      <c r="B106" s="75" t="s">
        <v>1035</v>
      </c>
      <c r="C106">
        <f t="shared" si="1"/>
        <v>11</v>
      </c>
    </row>
    <row r="107" spans="1:3">
      <c r="A107" s="78" t="s">
        <v>1036</v>
      </c>
      <c r="B107" s="75" t="s">
        <v>1037</v>
      </c>
      <c r="C107">
        <f t="shared" si="1"/>
        <v>11</v>
      </c>
    </row>
    <row r="108" spans="1:3">
      <c r="A108" s="78" t="s">
        <v>1038</v>
      </c>
      <c r="B108" s="75" t="s">
        <v>1039</v>
      </c>
      <c r="C108">
        <f t="shared" si="1"/>
        <v>11</v>
      </c>
    </row>
    <row r="109" spans="1:3">
      <c r="A109" s="78" t="s">
        <v>1040</v>
      </c>
      <c r="B109" s="75" t="s">
        <v>1041</v>
      </c>
      <c r="C109">
        <f t="shared" si="1"/>
        <v>11</v>
      </c>
    </row>
    <row r="110" spans="1:3">
      <c r="A110" s="78" t="s">
        <v>1042</v>
      </c>
      <c r="B110" s="75" t="s">
        <v>1043</v>
      </c>
      <c r="C110">
        <f t="shared" si="1"/>
        <v>11</v>
      </c>
    </row>
    <row r="111" spans="1:3" ht="15" customHeight="1">
      <c r="A111" s="74" t="s">
        <v>725</v>
      </c>
      <c r="B111" s="75" t="s">
        <v>726</v>
      </c>
      <c r="C111">
        <f t="shared" si="1"/>
        <v>7</v>
      </c>
    </row>
    <row r="112" spans="1:3">
      <c r="A112" s="78" t="s">
        <v>1044</v>
      </c>
      <c r="B112" s="75" t="s">
        <v>1045</v>
      </c>
      <c r="C112">
        <f t="shared" si="1"/>
        <v>11</v>
      </c>
    </row>
    <row r="113" spans="1:3">
      <c r="A113" s="78" t="s">
        <v>1046</v>
      </c>
      <c r="B113" s="75" t="s">
        <v>1047</v>
      </c>
      <c r="C113">
        <f t="shared" si="1"/>
        <v>11</v>
      </c>
    </row>
    <row r="114" spans="1:3">
      <c r="A114" s="78" t="s">
        <v>1048</v>
      </c>
      <c r="B114" s="75" t="s">
        <v>1049</v>
      </c>
      <c r="C114">
        <f t="shared" si="1"/>
        <v>11</v>
      </c>
    </row>
    <row r="115" spans="1:3">
      <c r="A115" s="78" t="s">
        <v>1050</v>
      </c>
      <c r="B115" s="75" t="s">
        <v>1051</v>
      </c>
      <c r="C115">
        <f t="shared" si="1"/>
        <v>11</v>
      </c>
    </row>
    <row r="116" spans="1:3">
      <c r="A116" s="78" t="s">
        <v>1052</v>
      </c>
      <c r="B116" s="75" t="s">
        <v>1053</v>
      </c>
      <c r="C116">
        <f t="shared" si="1"/>
        <v>11</v>
      </c>
    </row>
    <row r="117" spans="1:3" ht="15" customHeight="1">
      <c r="A117" s="74" t="s">
        <v>729</v>
      </c>
      <c r="B117" s="75" t="s">
        <v>1054</v>
      </c>
      <c r="C117">
        <f t="shared" si="1"/>
        <v>7</v>
      </c>
    </row>
    <row r="118" spans="1:3">
      <c r="A118" s="78" t="s">
        <v>1055</v>
      </c>
      <c r="B118" s="75" t="s">
        <v>1056</v>
      </c>
      <c r="C118">
        <f t="shared" si="1"/>
        <v>11</v>
      </c>
    </row>
    <row r="119" spans="1:3">
      <c r="A119" s="78" t="s">
        <v>1057</v>
      </c>
      <c r="B119" s="75" t="s">
        <v>1058</v>
      </c>
      <c r="C119">
        <f t="shared" si="1"/>
        <v>11</v>
      </c>
    </row>
    <row r="120" spans="1:3">
      <c r="A120" s="78" t="s">
        <v>1059</v>
      </c>
      <c r="B120" s="75" t="s">
        <v>1060</v>
      </c>
      <c r="C120">
        <f t="shared" si="1"/>
        <v>11</v>
      </c>
    </row>
    <row r="121" spans="1:3">
      <c r="A121" s="78" t="s">
        <v>1061</v>
      </c>
      <c r="B121" s="75" t="s">
        <v>1062</v>
      </c>
      <c r="C121">
        <f t="shared" si="1"/>
        <v>11</v>
      </c>
    </row>
    <row r="122" spans="1:3">
      <c r="A122" s="78" t="s">
        <v>1063</v>
      </c>
      <c r="B122" s="75" t="s">
        <v>1064</v>
      </c>
      <c r="C122">
        <f t="shared" si="1"/>
        <v>11</v>
      </c>
    </row>
    <row r="123" spans="1:3" ht="15" customHeight="1">
      <c r="A123" s="74" t="s">
        <v>731</v>
      </c>
      <c r="B123" s="75" t="s">
        <v>732</v>
      </c>
      <c r="C123">
        <f t="shared" si="1"/>
        <v>7</v>
      </c>
    </row>
    <row r="124" spans="1:3">
      <c r="A124" s="78" t="s">
        <v>1065</v>
      </c>
      <c r="B124" s="75" t="s">
        <v>1066</v>
      </c>
      <c r="C124">
        <f t="shared" si="1"/>
        <v>11</v>
      </c>
    </row>
    <row r="125" spans="1:3" ht="15" customHeight="1">
      <c r="A125" s="72" t="s">
        <v>733</v>
      </c>
      <c r="B125" s="73" t="s">
        <v>734</v>
      </c>
      <c r="C125">
        <f t="shared" si="1"/>
        <v>5</v>
      </c>
    </row>
    <row r="126" spans="1:3" ht="15" customHeight="1">
      <c r="A126" s="74" t="s">
        <v>1067</v>
      </c>
      <c r="B126" s="75" t="s">
        <v>726</v>
      </c>
      <c r="C126">
        <f t="shared" si="1"/>
        <v>7</v>
      </c>
    </row>
    <row r="127" spans="1:3">
      <c r="A127" s="78" t="s">
        <v>1068</v>
      </c>
      <c r="B127" s="75" t="s">
        <v>1069</v>
      </c>
      <c r="C127">
        <f t="shared" si="1"/>
        <v>11</v>
      </c>
    </row>
    <row r="128" spans="1:3">
      <c r="A128" s="78" t="s">
        <v>1070</v>
      </c>
      <c r="B128" s="75" t="s">
        <v>1071</v>
      </c>
      <c r="C128">
        <f t="shared" si="1"/>
        <v>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C6B0-C1FB-4B15-9165-F1DE7C167FA3}">
  <dimension ref="A1:I712"/>
  <sheetViews>
    <sheetView workbookViewId="0">
      <selection activeCell="D29" sqref="D29"/>
    </sheetView>
  </sheetViews>
  <sheetFormatPr defaultColWidth="9.140625" defaultRowHeight="15"/>
  <cols>
    <col min="2" max="2" width="56.85546875" customWidth="1"/>
    <col min="3" max="3" width="36.7109375" customWidth="1"/>
    <col min="4" max="4" width="14.28515625" customWidth="1"/>
    <col min="5" max="5" width="12.140625" customWidth="1"/>
    <col min="6" max="6" width="24.5703125" customWidth="1"/>
    <col min="8" max="8" width="21.7109375" style="80" customWidth="1"/>
    <col min="9" max="256" width="9.140625" style="80"/>
    <col min="257" max="257" width="4.5703125" style="80" customWidth="1"/>
    <col min="258" max="258" width="6.85546875" style="80" customWidth="1"/>
    <col min="259" max="259" width="81.7109375" style="80" customWidth="1"/>
    <col min="260" max="260" width="37.140625" style="80" customWidth="1"/>
    <col min="261" max="261" width="24.7109375" style="80" customWidth="1"/>
    <col min="262" max="262" width="11.7109375" style="80" customWidth="1"/>
    <col min="263" max="263" width="12" style="80" bestFit="1" customWidth="1"/>
    <col min="264" max="264" width="21.7109375" style="80" customWidth="1"/>
    <col min="265" max="512" width="9.140625" style="80"/>
    <col min="513" max="513" width="4.5703125" style="80" customWidth="1"/>
    <col min="514" max="514" width="6.85546875" style="80" customWidth="1"/>
    <col min="515" max="515" width="81.7109375" style="80" customWidth="1"/>
    <col min="516" max="516" width="37.140625" style="80" customWidth="1"/>
    <col min="517" max="517" width="24.7109375" style="80" customWidth="1"/>
    <col min="518" max="518" width="11.7109375" style="80" customWidth="1"/>
    <col min="519" max="519" width="12" style="80" bestFit="1" customWidth="1"/>
    <col min="520" max="520" width="21.7109375" style="80" customWidth="1"/>
    <col min="521" max="768" width="9.140625" style="80"/>
    <col min="769" max="769" width="4.5703125" style="80" customWidth="1"/>
    <col min="770" max="770" width="6.85546875" style="80" customWidth="1"/>
    <col min="771" max="771" width="81.7109375" style="80" customWidth="1"/>
    <col min="772" max="772" width="37.140625" style="80" customWidth="1"/>
    <col min="773" max="773" width="24.7109375" style="80" customWidth="1"/>
    <col min="774" max="774" width="11.7109375" style="80" customWidth="1"/>
    <col min="775" max="775" width="12" style="80" bestFit="1" customWidth="1"/>
    <col min="776" max="776" width="21.7109375" style="80" customWidth="1"/>
    <col min="777" max="1024" width="9.140625" style="80"/>
    <col min="1025" max="1025" width="4.5703125" style="80" customWidth="1"/>
    <col min="1026" max="1026" width="6.85546875" style="80" customWidth="1"/>
    <col min="1027" max="1027" width="81.7109375" style="80" customWidth="1"/>
    <col min="1028" max="1028" width="37.140625" style="80" customWidth="1"/>
    <col min="1029" max="1029" width="24.7109375" style="80" customWidth="1"/>
    <col min="1030" max="1030" width="11.7109375" style="80" customWidth="1"/>
    <col min="1031" max="1031" width="12" style="80" bestFit="1" customWidth="1"/>
    <col min="1032" max="1032" width="21.7109375" style="80" customWidth="1"/>
    <col min="1033" max="1280" width="9.140625" style="80"/>
    <col min="1281" max="1281" width="4.5703125" style="80" customWidth="1"/>
    <col min="1282" max="1282" width="6.85546875" style="80" customWidth="1"/>
    <col min="1283" max="1283" width="81.7109375" style="80" customWidth="1"/>
    <col min="1284" max="1284" width="37.140625" style="80" customWidth="1"/>
    <col min="1285" max="1285" width="24.7109375" style="80" customWidth="1"/>
    <col min="1286" max="1286" width="11.7109375" style="80" customWidth="1"/>
    <col min="1287" max="1287" width="12" style="80" bestFit="1" customWidth="1"/>
    <col min="1288" max="1288" width="21.7109375" style="80" customWidth="1"/>
    <col min="1289" max="1536" width="9.140625" style="80"/>
    <col min="1537" max="1537" width="4.5703125" style="80" customWidth="1"/>
    <col min="1538" max="1538" width="6.85546875" style="80" customWidth="1"/>
    <col min="1539" max="1539" width="81.7109375" style="80" customWidth="1"/>
    <col min="1540" max="1540" width="37.140625" style="80" customWidth="1"/>
    <col min="1541" max="1541" width="24.7109375" style="80" customWidth="1"/>
    <col min="1542" max="1542" width="11.7109375" style="80" customWidth="1"/>
    <col min="1543" max="1543" width="12" style="80" bestFit="1" customWidth="1"/>
    <col min="1544" max="1544" width="21.7109375" style="80" customWidth="1"/>
    <col min="1545" max="1792" width="9.140625" style="80"/>
    <col min="1793" max="1793" width="4.5703125" style="80" customWidth="1"/>
    <col min="1794" max="1794" width="6.85546875" style="80" customWidth="1"/>
    <col min="1795" max="1795" width="81.7109375" style="80" customWidth="1"/>
    <col min="1796" max="1796" width="37.140625" style="80" customWidth="1"/>
    <col min="1797" max="1797" width="24.7109375" style="80" customWidth="1"/>
    <col min="1798" max="1798" width="11.7109375" style="80" customWidth="1"/>
    <col min="1799" max="1799" width="12" style="80" bestFit="1" customWidth="1"/>
    <col min="1800" max="1800" width="21.7109375" style="80" customWidth="1"/>
    <col min="1801" max="2048" width="9.140625" style="80"/>
    <col min="2049" max="2049" width="4.5703125" style="80" customWidth="1"/>
    <col min="2050" max="2050" width="6.85546875" style="80" customWidth="1"/>
    <col min="2051" max="2051" width="81.7109375" style="80" customWidth="1"/>
    <col min="2052" max="2052" width="37.140625" style="80" customWidth="1"/>
    <col min="2053" max="2053" width="24.7109375" style="80" customWidth="1"/>
    <col min="2054" max="2054" width="11.7109375" style="80" customWidth="1"/>
    <col min="2055" max="2055" width="12" style="80" bestFit="1" customWidth="1"/>
    <col min="2056" max="2056" width="21.7109375" style="80" customWidth="1"/>
    <col min="2057" max="2304" width="9.140625" style="80"/>
    <col min="2305" max="2305" width="4.5703125" style="80" customWidth="1"/>
    <col min="2306" max="2306" width="6.85546875" style="80" customWidth="1"/>
    <col min="2307" max="2307" width="81.7109375" style="80" customWidth="1"/>
    <col min="2308" max="2308" width="37.140625" style="80" customWidth="1"/>
    <col min="2309" max="2309" width="24.7109375" style="80" customWidth="1"/>
    <col min="2310" max="2310" width="11.7109375" style="80" customWidth="1"/>
    <col min="2311" max="2311" width="12" style="80" bestFit="1" customWidth="1"/>
    <col min="2312" max="2312" width="21.7109375" style="80" customWidth="1"/>
    <col min="2313" max="2560" width="9.140625" style="80"/>
    <col min="2561" max="2561" width="4.5703125" style="80" customWidth="1"/>
    <col min="2562" max="2562" width="6.85546875" style="80" customWidth="1"/>
    <col min="2563" max="2563" width="81.7109375" style="80" customWidth="1"/>
    <col min="2564" max="2564" width="37.140625" style="80" customWidth="1"/>
    <col min="2565" max="2565" width="24.7109375" style="80" customWidth="1"/>
    <col min="2566" max="2566" width="11.7109375" style="80" customWidth="1"/>
    <col min="2567" max="2567" width="12" style="80" bestFit="1" customWidth="1"/>
    <col min="2568" max="2568" width="21.7109375" style="80" customWidth="1"/>
    <col min="2569" max="2816" width="9.140625" style="80"/>
    <col min="2817" max="2817" width="4.5703125" style="80" customWidth="1"/>
    <col min="2818" max="2818" width="6.85546875" style="80" customWidth="1"/>
    <col min="2819" max="2819" width="81.7109375" style="80" customWidth="1"/>
    <col min="2820" max="2820" width="37.140625" style="80" customWidth="1"/>
    <col min="2821" max="2821" width="24.7109375" style="80" customWidth="1"/>
    <col min="2822" max="2822" width="11.7109375" style="80" customWidth="1"/>
    <col min="2823" max="2823" width="12" style="80" bestFit="1" customWidth="1"/>
    <col min="2824" max="2824" width="21.7109375" style="80" customWidth="1"/>
    <col min="2825" max="3072" width="9.140625" style="80"/>
    <col min="3073" max="3073" width="4.5703125" style="80" customWidth="1"/>
    <col min="3074" max="3074" width="6.85546875" style="80" customWidth="1"/>
    <col min="3075" max="3075" width="81.7109375" style="80" customWidth="1"/>
    <col min="3076" max="3076" width="37.140625" style="80" customWidth="1"/>
    <col min="3077" max="3077" width="24.7109375" style="80" customWidth="1"/>
    <col min="3078" max="3078" width="11.7109375" style="80" customWidth="1"/>
    <col min="3079" max="3079" width="12" style="80" bestFit="1" customWidth="1"/>
    <col min="3080" max="3080" width="21.7109375" style="80" customWidth="1"/>
    <col min="3081" max="3328" width="9.140625" style="80"/>
    <col min="3329" max="3329" width="4.5703125" style="80" customWidth="1"/>
    <col min="3330" max="3330" width="6.85546875" style="80" customWidth="1"/>
    <col min="3331" max="3331" width="81.7109375" style="80" customWidth="1"/>
    <col min="3332" max="3332" width="37.140625" style="80" customWidth="1"/>
    <col min="3333" max="3333" width="24.7109375" style="80" customWidth="1"/>
    <col min="3334" max="3334" width="11.7109375" style="80" customWidth="1"/>
    <col min="3335" max="3335" width="12" style="80" bestFit="1" customWidth="1"/>
    <col min="3336" max="3336" width="21.7109375" style="80" customWidth="1"/>
    <col min="3337" max="3584" width="9.140625" style="80"/>
    <col min="3585" max="3585" width="4.5703125" style="80" customWidth="1"/>
    <col min="3586" max="3586" width="6.85546875" style="80" customWidth="1"/>
    <col min="3587" max="3587" width="81.7109375" style="80" customWidth="1"/>
    <col min="3588" max="3588" width="37.140625" style="80" customWidth="1"/>
    <col min="3589" max="3589" width="24.7109375" style="80" customWidth="1"/>
    <col min="3590" max="3590" width="11.7109375" style="80" customWidth="1"/>
    <col min="3591" max="3591" width="12" style="80" bestFit="1" customWidth="1"/>
    <col min="3592" max="3592" width="21.7109375" style="80" customWidth="1"/>
    <col min="3593" max="3840" width="9.140625" style="80"/>
    <col min="3841" max="3841" width="4.5703125" style="80" customWidth="1"/>
    <col min="3842" max="3842" width="6.85546875" style="80" customWidth="1"/>
    <col min="3843" max="3843" width="81.7109375" style="80" customWidth="1"/>
    <col min="3844" max="3844" width="37.140625" style="80" customWidth="1"/>
    <col min="3845" max="3845" width="24.7109375" style="80" customWidth="1"/>
    <col min="3846" max="3846" width="11.7109375" style="80" customWidth="1"/>
    <col min="3847" max="3847" width="12" style="80" bestFit="1" customWidth="1"/>
    <col min="3848" max="3848" width="21.7109375" style="80" customWidth="1"/>
    <col min="3849" max="4096" width="9.140625" style="80"/>
    <col min="4097" max="4097" width="4.5703125" style="80" customWidth="1"/>
    <col min="4098" max="4098" width="6.85546875" style="80" customWidth="1"/>
    <col min="4099" max="4099" width="81.7109375" style="80" customWidth="1"/>
    <col min="4100" max="4100" width="37.140625" style="80" customWidth="1"/>
    <col min="4101" max="4101" width="24.7109375" style="80" customWidth="1"/>
    <col min="4102" max="4102" width="11.7109375" style="80" customWidth="1"/>
    <col min="4103" max="4103" width="12" style="80" bestFit="1" customWidth="1"/>
    <col min="4104" max="4104" width="21.7109375" style="80" customWidth="1"/>
    <col min="4105" max="4352" width="9.140625" style="80"/>
    <col min="4353" max="4353" width="4.5703125" style="80" customWidth="1"/>
    <col min="4354" max="4354" width="6.85546875" style="80" customWidth="1"/>
    <col min="4355" max="4355" width="81.7109375" style="80" customWidth="1"/>
    <col min="4356" max="4356" width="37.140625" style="80" customWidth="1"/>
    <col min="4357" max="4357" width="24.7109375" style="80" customWidth="1"/>
    <col min="4358" max="4358" width="11.7109375" style="80" customWidth="1"/>
    <col min="4359" max="4359" width="12" style="80" bestFit="1" customWidth="1"/>
    <col min="4360" max="4360" width="21.7109375" style="80" customWidth="1"/>
    <col min="4361" max="4608" width="9.140625" style="80"/>
    <col min="4609" max="4609" width="4.5703125" style="80" customWidth="1"/>
    <col min="4610" max="4610" width="6.85546875" style="80" customWidth="1"/>
    <col min="4611" max="4611" width="81.7109375" style="80" customWidth="1"/>
    <col min="4612" max="4612" width="37.140625" style="80" customWidth="1"/>
    <col min="4613" max="4613" width="24.7109375" style="80" customWidth="1"/>
    <col min="4614" max="4614" width="11.7109375" style="80" customWidth="1"/>
    <col min="4615" max="4615" width="12" style="80" bestFit="1" customWidth="1"/>
    <col min="4616" max="4616" width="21.7109375" style="80" customWidth="1"/>
    <col min="4617" max="4864" width="9.140625" style="80"/>
    <col min="4865" max="4865" width="4.5703125" style="80" customWidth="1"/>
    <col min="4866" max="4866" width="6.85546875" style="80" customWidth="1"/>
    <col min="4867" max="4867" width="81.7109375" style="80" customWidth="1"/>
    <col min="4868" max="4868" width="37.140625" style="80" customWidth="1"/>
    <col min="4869" max="4869" width="24.7109375" style="80" customWidth="1"/>
    <col min="4870" max="4870" width="11.7109375" style="80" customWidth="1"/>
    <col min="4871" max="4871" width="12" style="80" bestFit="1" customWidth="1"/>
    <col min="4872" max="4872" width="21.7109375" style="80" customWidth="1"/>
    <col min="4873" max="5120" width="9.140625" style="80"/>
    <col min="5121" max="5121" width="4.5703125" style="80" customWidth="1"/>
    <col min="5122" max="5122" width="6.85546875" style="80" customWidth="1"/>
    <col min="5123" max="5123" width="81.7109375" style="80" customWidth="1"/>
    <col min="5124" max="5124" width="37.140625" style="80" customWidth="1"/>
    <col min="5125" max="5125" width="24.7109375" style="80" customWidth="1"/>
    <col min="5126" max="5126" width="11.7109375" style="80" customWidth="1"/>
    <col min="5127" max="5127" width="12" style="80" bestFit="1" customWidth="1"/>
    <col min="5128" max="5128" width="21.7109375" style="80" customWidth="1"/>
    <col min="5129" max="5376" width="9.140625" style="80"/>
    <col min="5377" max="5377" width="4.5703125" style="80" customWidth="1"/>
    <col min="5378" max="5378" width="6.85546875" style="80" customWidth="1"/>
    <col min="5379" max="5379" width="81.7109375" style="80" customWidth="1"/>
    <col min="5380" max="5380" width="37.140625" style="80" customWidth="1"/>
    <col min="5381" max="5381" width="24.7109375" style="80" customWidth="1"/>
    <col min="5382" max="5382" width="11.7109375" style="80" customWidth="1"/>
    <col min="5383" max="5383" width="12" style="80" bestFit="1" customWidth="1"/>
    <col min="5384" max="5384" width="21.7109375" style="80" customWidth="1"/>
    <col min="5385" max="5632" width="9.140625" style="80"/>
    <col min="5633" max="5633" width="4.5703125" style="80" customWidth="1"/>
    <col min="5634" max="5634" width="6.85546875" style="80" customWidth="1"/>
    <col min="5635" max="5635" width="81.7109375" style="80" customWidth="1"/>
    <col min="5636" max="5636" width="37.140625" style="80" customWidth="1"/>
    <col min="5637" max="5637" width="24.7109375" style="80" customWidth="1"/>
    <col min="5638" max="5638" width="11.7109375" style="80" customWidth="1"/>
    <col min="5639" max="5639" width="12" style="80" bestFit="1" customWidth="1"/>
    <col min="5640" max="5640" width="21.7109375" style="80" customWidth="1"/>
    <col min="5641" max="5888" width="9.140625" style="80"/>
    <col min="5889" max="5889" width="4.5703125" style="80" customWidth="1"/>
    <col min="5890" max="5890" width="6.85546875" style="80" customWidth="1"/>
    <col min="5891" max="5891" width="81.7109375" style="80" customWidth="1"/>
    <col min="5892" max="5892" width="37.140625" style="80" customWidth="1"/>
    <col min="5893" max="5893" width="24.7109375" style="80" customWidth="1"/>
    <col min="5894" max="5894" width="11.7109375" style="80" customWidth="1"/>
    <col min="5895" max="5895" width="12" style="80" bestFit="1" customWidth="1"/>
    <col min="5896" max="5896" width="21.7109375" style="80" customWidth="1"/>
    <col min="5897" max="6144" width="9.140625" style="80"/>
    <col min="6145" max="6145" width="4.5703125" style="80" customWidth="1"/>
    <col min="6146" max="6146" width="6.85546875" style="80" customWidth="1"/>
    <col min="6147" max="6147" width="81.7109375" style="80" customWidth="1"/>
    <col min="6148" max="6148" width="37.140625" style="80" customWidth="1"/>
    <col min="6149" max="6149" width="24.7109375" style="80" customWidth="1"/>
    <col min="6150" max="6150" width="11.7109375" style="80" customWidth="1"/>
    <col min="6151" max="6151" width="12" style="80" bestFit="1" customWidth="1"/>
    <col min="6152" max="6152" width="21.7109375" style="80" customWidth="1"/>
    <col min="6153" max="6400" width="9.140625" style="80"/>
    <col min="6401" max="6401" width="4.5703125" style="80" customWidth="1"/>
    <col min="6402" max="6402" width="6.85546875" style="80" customWidth="1"/>
    <col min="6403" max="6403" width="81.7109375" style="80" customWidth="1"/>
    <col min="6404" max="6404" width="37.140625" style="80" customWidth="1"/>
    <col min="6405" max="6405" width="24.7109375" style="80" customWidth="1"/>
    <col min="6406" max="6406" width="11.7109375" style="80" customWidth="1"/>
    <col min="6407" max="6407" width="12" style="80" bestFit="1" customWidth="1"/>
    <col min="6408" max="6408" width="21.7109375" style="80" customWidth="1"/>
    <col min="6409" max="6656" width="9.140625" style="80"/>
    <col min="6657" max="6657" width="4.5703125" style="80" customWidth="1"/>
    <col min="6658" max="6658" width="6.85546875" style="80" customWidth="1"/>
    <col min="6659" max="6659" width="81.7109375" style="80" customWidth="1"/>
    <col min="6660" max="6660" width="37.140625" style="80" customWidth="1"/>
    <col min="6661" max="6661" width="24.7109375" style="80" customWidth="1"/>
    <col min="6662" max="6662" width="11.7109375" style="80" customWidth="1"/>
    <col min="6663" max="6663" width="12" style="80" bestFit="1" customWidth="1"/>
    <col min="6664" max="6664" width="21.7109375" style="80" customWidth="1"/>
    <col min="6665" max="6912" width="9.140625" style="80"/>
    <col min="6913" max="6913" width="4.5703125" style="80" customWidth="1"/>
    <col min="6914" max="6914" width="6.85546875" style="80" customWidth="1"/>
    <col min="6915" max="6915" width="81.7109375" style="80" customWidth="1"/>
    <col min="6916" max="6916" width="37.140625" style="80" customWidth="1"/>
    <col min="6917" max="6917" width="24.7109375" style="80" customWidth="1"/>
    <col min="6918" max="6918" width="11.7109375" style="80" customWidth="1"/>
    <col min="6919" max="6919" width="12" style="80" bestFit="1" customWidth="1"/>
    <col min="6920" max="6920" width="21.7109375" style="80" customWidth="1"/>
    <col min="6921" max="7168" width="9.140625" style="80"/>
    <col min="7169" max="7169" width="4.5703125" style="80" customWidth="1"/>
    <col min="7170" max="7170" width="6.85546875" style="80" customWidth="1"/>
    <col min="7171" max="7171" width="81.7109375" style="80" customWidth="1"/>
    <col min="7172" max="7172" width="37.140625" style="80" customWidth="1"/>
    <col min="7173" max="7173" width="24.7109375" style="80" customWidth="1"/>
    <col min="7174" max="7174" width="11.7109375" style="80" customWidth="1"/>
    <col min="7175" max="7175" width="12" style="80" bestFit="1" customWidth="1"/>
    <col min="7176" max="7176" width="21.7109375" style="80" customWidth="1"/>
    <col min="7177" max="7424" width="9.140625" style="80"/>
    <col min="7425" max="7425" width="4.5703125" style="80" customWidth="1"/>
    <col min="7426" max="7426" width="6.85546875" style="80" customWidth="1"/>
    <col min="7427" max="7427" width="81.7109375" style="80" customWidth="1"/>
    <col min="7428" max="7428" width="37.140625" style="80" customWidth="1"/>
    <col min="7429" max="7429" width="24.7109375" style="80" customWidth="1"/>
    <col min="7430" max="7430" width="11.7109375" style="80" customWidth="1"/>
    <col min="7431" max="7431" width="12" style="80" bestFit="1" customWidth="1"/>
    <col min="7432" max="7432" width="21.7109375" style="80" customWidth="1"/>
    <col min="7433" max="7680" width="9.140625" style="80"/>
    <col min="7681" max="7681" width="4.5703125" style="80" customWidth="1"/>
    <col min="7682" max="7682" width="6.85546875" style="80" customWidth="1"/>
    <col min="7683" max="7683" width="81.7109375" style="80" customWidth="1"/>
    <col min="7684" max="7684" width="37.140625" style="80" customWidth="1"/>
    <col min="7685" max="7685" width="24.7109375" style="80" customWidth="1"/>
    <col min="7686" max="7686" width="11.7109375" style="80" customWidth="1"/>
    <col min="7687" max="7687" width="12" style="80" bestFit="1" customWidth="1"/>
    <col min="7688" max="7688" width="21.7109375" style="80" customWidth="1"/>
    <col min="7689" max="7936" width="9.140625" style="80"/>
    <col min="7937" max="7937" width="4.5703125" style="80" customWidth="1"/>
    <col min="7938" max="7938" width="6.85546875" style="80" customWidth="1"/>
    <col min="7939" max="7939" width="81.7109375" style="80" customWidth="1"/>
    <col min="7940" max="7940" width="37.140625" style="80" customWidth="1"/>
    <col min="7941" max="7941" width="24.7109375" style="80" customWidth="1"/>
    <col min="7942" max="7942" width="11.7109375" style="80" customWidth="1"/>
    <col min="7943" max="7943" width="12" style="80" bestFit="1" customWidth="1"/>
    <col min="7944" max="7944" width="21.7109375" style="80" customWidth="1"/>
    <col min="7945" max="8192" width="9.140625" style="80"/>
    <col min="8193" max="8193" width="4.5703125" style="80" customWidth="1"/>
    <col min="8194" max="8194" width="6.85546875" style="80" customWidth="1"/>
    <col min="8195" max="8195" width="81.7109375" style="80" customWidth="1"/>
    <col min="8196" max="8196" width="37.140625" style="80" customWidth="1"/>
    <col min="8197" max="8197" width="24.7109375" style="80" customWidth="1"/>
    <col min="8198" max="8198" width="11.7109375" style="80" customWidth="1"/>
    <col min="8199" max="8199" width="12" style="80" bestFit="1" customWidth="1"/>
    <col min="8200" max="8200" width="21.7109375" style="80" customWidth="1"/>
    <col min="8201" max="8448" width="9.140625" style="80"/>
    <col min="8449" max="8449" width="4.5703125" style="80" customWidth="1"/>
    <col min="8450" max="8450" width="6.85546875" style="80" customWidth="1"/>
    <col min="8451" max="8451" width="81.7109375" style="80" customWidth="1"/>
    <col min="8452" max="8452" width="37.140625" style="80" customWidth="1"/>
    <col min="8453" max="8453" width="24.7109375" style="80" customWidth="1"/>
    <col min="8454" max="8454" width="11.7109375" style="80" customWidth="1"/>
    <col min="8455" max="8455" width="12" style="80" bestFit="1" customWidth="1"/>
    <col min="8456" max="8456" width="21.7109375" style="80" customWidth="1"/>
    <col min="8457" max="8704" width="9.140625" style="80"/>
    <col min="8705" max="8705" width="4.5703125" style="80" customWidth="1"/>
    <col min="8706" max="8706" width="6.85546875" style="80" customWidth="1"/>
    <col min="8707" max="8707" width="81.7109375" style="80" customWidth="1"/>
    <col min="8708" max="8708" width="37.140625" style="80" customWidth="1"/>
    <col min="8709" max="8709" width="24.7109375" style="80" customWidth="1"/>
    <col min="8710" max="8710" width="11.7109375" style="80" customWidth="1"/>
    <col min="8711" max="8711" width="12" style="80" bestFit="1" customWidth="1"/>
    <col min="8712" max="8712" width="21.7109375" style="80" customWidth="1"/>
    <col min="8713" max="8960" width="9.140625" style="80"/>
    <col min="8961" max="8961" width="4.5703125" style="80" customWidth="1"/>
    <col min="8962" max="8962" width="6.85546875" style="80" customWidth="1"/>
    <col min="8963" max="8963" width="81.7109375" style="80" customWidth="1"/>
    <col min="8964" max="8964" width="37.140625" style="80" customWidth="1"/>
    <col min="8965" max="8965" width="24.7109375" style="80" customWidth="1"/>
    <col min="8966" max="8966" width="11.7109375" style="80" customWidth="1"/>
    <col min="8967" max="8967" width="12" style="80" bestFit="1" customWidth="1"/>
    <col min="8968" max="8968" width="21.7109375" style="80" customWidth="1"/>
    <col min="8969" max="9216" width="9.140625" style="80"/>
    <col min="9217" max="9217" width="4.5703125" style="80" customWidth="1"/>
    <col min="9218" max="9218" width="6.85546875" style="80" customWidth="1"/>
    <col min="9219" max="9219" width="81.7109375" style="80" customWidth="1"/>
    <col min="9220" max="9220" width="37.140625" style="80" customWidth="1"/>
    <col min="9221" max="9221" width="24.7109375" style="80" customWidth="1"/>
    <col min="9222" max="9222" width="11.7109375" style="80" customWidth="1"/>
    <col min="9223" max="9223" width="12" style="80" bestFit="1" customWidth="1"/>
    <col min="9224" max="9224" width="21.7109375" style="80" customWidth="1"/>
    <col min="9225" max="9472" width="9.140625" style="80"/>
    <col min="9473" max="9473" width="4.5703125" style="80" customWidth="1"/>
    <col min="9474" max="9474" width="6.85546875" style="80" customWidth="1"/>
    <col min="9475" max="9475" width="81.7109375" style="80" customWidth="1"/>
    <col min="9476" max="9476" width="37.140625" style="80" customWidth="1"/>
    <col min="9477" max="9477" width="24.7109375" style="80" customWidth="1"/>
    <col min="9478" max="9478" width="11.7109375" style="80" customWidth="1"/>
    <col min="9479" max="9479" width="12" style="80" bestFit="1" customWidth="1"/>
    <col min="9480" max="9480" width="21.7109375" style="80" customWidth="1"/>
    <col min="9481" max="9728" width="9.140625" style="80"/>
    <col min="9729" max="9729" width="4.5703125" style="80" customWidth="1"/>
    <col min="9730" max="9730" width="6.85546875" style="80" customWidth="1"/>
    <col min="9731" max="9731" width="81.7109375" style="80" customWidth="1"/>
    <col min="9732" max="9732" width="37.140625" style="80" customWidth="1"/>
    <col min="9733" max="9733" width="24.7109375" style="80" customWidth="1"/>
    <col min="9734" max="9734" width="11.7109375" style="80" customWidth="1"/>
    <col min="9735" max="9735" width="12" style="80" bestFit="1" customWidth="1"/>
    <col min="9736" max="9736" width="21.7109375" style="80" customWidth="1"/>
    <col min="9737" max="9984" width="9.140625" style="80"/>
    <col min="9985" max="9985" width="4.5703125" style="80" customWidth="1"/>
    <col min="9986" max="9986" width="6.85546875" style="80" customWidth="1"/>
    <col min="9987" max="9987" width="81.7109375" style="80" customWidth="1"/>
    <col min="9988" max="9988" width="37.140625" style="80" customWidth="1"/>
    <col min="9989" max="9989" width="24.7109375" style="80" customWidth="1"/>
    <col min="9990" max="9990" width="11.7109375" style="80" customWidth="1"/>
    <col min="9991" max="9991" width="12" style="80" bestFit="1" customWidth="1"/>
    <col min="9992" max="9992" width="21.7109375" style="80" customWidth="1"/>
    <col min="9993" max="10240" width="9.140625" style="80"/>
    <col min="10241" max="10241" width="4.5703125" style="80" customWidth="1"/>
    <col min="10242" max="10242" width="6.85546875" style="80" customWidth="1"/>
    <col min="10243" max="10243" width="81.7109375" style="80" customWidth="1"/>
    <col min="10244" max="10244" width="37.140625" style="80" customWidth="1"/>
    <col min="10245" max="10245" width="24.7109375" style="80" customWidth="1"/>
    <col min="10246" max="10246" width="11.7109375" style="80" customWidth="1"/>
    <col min="10247" max="10247" width="12" style="80" bestFit="1" customWidth="1"/>
    <col min="10248" max="10248" width="21.7109375" style="80" customWidth="1"/>
    <col min="10249" max="10496" width="9.140625" style="80"/>
    <col min="10497" max="10497" width="4.5703125" style="80" customWidth="1"/>
    <col min="10498" max="10498" width="6.85546875" style="80" customWidth="1"/>
    <col min="10499" max="10499" width="81.7109375" style="80" customWidth="1"/>
    <col min="10500" max="10500" width="37.140625" style="80" customWidth="1"/>
    <col min="10501" max="10501" width="24.7109375" style="80" customWidth="1"/>
    <col min="10502" max="10502" width="11.7109375" style="80" customWidth="1"/>
    <col min="10503" max="10503" width="12" style="80" bestFit="1" customWidth="1"/>
    <col min="10504" max="10504" width="21.7109375" style="80" customWidth="1"/>
    <col min="10505" max="10752" width="9.140625" style="80"/>
    <col min="10753" max="10753" width="4.5703125" style="80" customWidth="1"/>
    <col min="10754" max="10754" width="6.85546875" style="80" customWidth="1"/>
    <col min="10755" max="10755" width="81.7109375" style="80" customWidth="1"/>
    <col min="10756" max="10756" width="37.140625" style="80" customWidth="1"/>
    <col min="10757" max="10757" width="24.7109375" style="80" customWidth="1"/>
    <col min="10758" max="10758" width="11.7109375" style="80" customWidth="1"/>
    <col min="10759" max="10759" width="12" style="80" bestFit="1" customWidth="1"/>
    <col min="10760" max="10760" width="21.7109375" style="80" customWidth="1"/>
    <col min="10761" max="11008" width="9.140625" style="80"/>
    <col min="11009" max="11009" width="4.5703125" style="80" customWidth="1"/>
    <col min="11010" max="11010" width="6.85546875" style="80" customWidth="1"/>
    <col min="11011" max="11011" width="81.7109375" style="80" customWidth="1"/>
    <col min="11012" max="11012" width="37.140625" style="80" customWidth="1"/>
    <col min="11013" max="11013" width="24.7109375" style="80" customWidth="1"/>
    <col min="11014" max="11014" width="11.7109375" style="80" customWidth="1"/>
    <col min="11015" max="11015" width="12" style="80" bestFit="1" customWidth="1"/>
    <col min="11016" max="11016" width="21.7109375" style="80" customWidth="1"/>
    <col min="11017" max="11264" width="9.140625" style="80"/>
    <col min="11265" max="11265" width="4.5703125" style="80" customWidth="1"/>
    <col min="11266" max="11266" width="6.85546875" style="80" customWidth="1"/>
    <col min="11267" max="11267" width="81.7109375" style="80" customWidth="1"/>
    <col min="11268" max="11268" width="37.140625" style="80" customWidth="1"/>
    <col min="11269" max="11269" width="24.7109375" style="80" customWidth="1"/>
    <col min="11270" max="11270" width="11.7109375" style="80" customWidth="1"/>
    <col min="11271" max="11271" width="12" style="80" bestFit="1" customWidth="1"/>
    <col min="11272" max="11272" width="21.7109375" style="80" customWidth="1"/>
    <col min="11273" max="11520" width="9.140625" style="80"/>
    <col min="11521" max="11521" width="4.5703125" style="80" customWidth="1"/>
    <col min="11522" max="11522" width="6.85546875" style="80" customWidth="1"/>
    <col min="11523" max="11523" width="81.7109375" style="80" customWidth="1"/>
    <col min="11524" max="11524" width="37.140625" style="80" customWidth="1"/>
    <col min="11525" max="11525" width="24.7109375" style="80" customWidth="1"/>
    <col min="11526" max="11526" width="11.7109375" style="80" customWidth="1"/>
    <col min="11527" max="11527" width="12" style="80" bestFit="1" customWidth="1"/>
    <col min="11528" max="11528" width="21.7109375" style="80" customWidth="1"/>
    <col min="11529" max="11776" width="9.140625" style="80"/>
    <col min="11777" max="11777" width="4.5703125" style="80" customWidth="1"/>
    <col min="11778" max="11778" width="6.85546875" style="80" customWidth="1"/>
    <col min="11779" max="11779" width="81.7109375" style="80" customWidth="1"/>
    <col min="11780" max="11780" width="37.140625" style="80" customWidth="1"/>
    <col min="11781" max="11781" width="24.7109375" style="80" customWidth="1"/>
    <col min="11782" max="11782" width="11.7109375" style="80" customWidth="1"/>
    <col min="11783" max="11783" width="12" style="80" bestFit="1" customWidth="1"/>
    <col min="11784" max="11784" width="21.7109375" style="80" customWidth="1"/>
    <col min="11785" max="12032" width="9.140625" style="80"/>
    <col min="12033" max="12033" width="4.5703125" style="80" customWidth="1"/>
    <col min="12034" max="12034" width="6.85546875" style="80" customWidth="1"/>
    <col min="12035" max="12035" width="81.7109375" style="80" customWidth="1"/>
    <col min="12036" max="12036" width="37.140625" style="80" customWidth="1"/>
    <col min="12037" max="12037" width="24.7109375" style="80" customWidth="1"/>
    <col min="12038" max="12038" width="11.7109375" style="80" customWidth="1"/>
    <col min="12039" max="12039" width="12" style="80" bestFit="1" customWidth="1"/>
    <col min="12040" max="12040" width="21.7109375" style="80" customWidth="1"/>
    <col min="12041" max="12288" width="9.140625" style="80"/>
    <col min="12289" max="12289" width="4.5703125" style="80" customWidth="1"/>
    <col min="12290" max="12290" width="6.85546875" style="80" customWidth="1"/>
    <col min="12291" max="12291" width="81.7109375" style="80" customWidth="1"/>
    <col min="12292" max="12292" width="37.140625" style="80" customWidth="1"/>
    <col min="12293" max="12293" width="24.7109375" style="80" customWidth="1"/>
    <col min="12294" max="12294" width="11.7109375" style="80" customWidth="1"/>
    <col min="12295" max="12295" width="12" style="80" bestFit="1" customWidth="1"/>
    <col min="12296" max="12296" width="21.7109375" style="80" customWidth="1"/>
    <col min="12297" max="12544" width="9.140625" style="80"/>
    <col min="12545" max="12545" width="4.5703125" style="80" customWidth="1"/>
    <col min="12546" max="12546" width="6.85546875" style="80" customWidth="1"/>
    <col min="12547" max="12547" width="81.7109375" style="80" customWidth="1"/>
    <col min="12548" max="12548" width="37.140625" style="80" customWidth="1"/>
    <col min="12549" max="12549" width="24.7109375" style="80" customWidth="1"/>
    <col min="12550" max="12550" width="11.7109375" style="80" customWidth="1"/>
    <col min="12551" max="12551" width="12" style="80" bestFit="1" customWidth="1"/>
    <col min="12552" max="12552" width="21.7109375" style="80" customWidth="1"/>
    <col min="12553" max="12800" width="9.140625" style="80"/>
    <col min="12801" max="12801" width="4.5703125" style="80" customWidth="1"/>
    <col min="12802" max="12802" width="6.85546875" style="80" customWidth="1"/>
    <col min="12803" max="12803" width="81.7109375" style="80" customWidth="1"/>
    <col min="12804" max="12804" width="37.140625" style="80" customWidth="1"/>
    <col min="12805" max="12805" width="24.7109375" style="80" customWidth="1"/>
    <col min="12806" max="12806" width="11.7109375" style="80" customWidth="1"/>
    <col min="12807" max="12807" width="12" style="80" bestFit="1" customWidth="1"/>
    <col min="12808" max="12808" width="21.7109375" style="80" customWidth="1"/>
    <col min="12809" max="13056" width="9.140625" style="80"/>
    <col min="13057" max="13057" width="4.5703125" style="80" customWidth="1"/>
    <col min="13058" max="13058" width="6.85546875" style="80" customWidth="1"/>
    <col min="13059" max="13059" width="81.7109375" style="80" customWidth="1"/>
    <col min="13060" max="13060" width="37.140625" style="80" customWidth="1"/>
    <col min="13061" max="13061" width="24.7109375" style="80" customWidth="1"/>
    <col min="13062" max="13062" width="11.7109375" style="80" customWidth="1"/>
    <col min="13063" max="13063" width="12" style="80" bestFit="1" customWidth="1"/>
    <col min="13064" max="13064" width="21.7109375" style="80" customWidth="1"/>
    <col min="13065" max="13312" width="9.140625" style="80"/>
    <col min="13313" max="13313" width="4.5703125" style="80" customWidth="1"/>
    <col min="13314" max="13314" width="6.85546875" style="80" customWidth="1"/>
    <col min="13315" max="13315" width="81.7109375" style="80" customWidth="1"/>
    <col min="13316" max="13316" width="37.140625" style="80" customWidth="1"/>
    <col min="13317" max="13317" width="24.7109375" style="80" customWidth="1"/>
    <col min="13318" max="13318" width="11.7109375" style="80" customWidth="1"/>
    <col min="13319" max="13319" width="12" style="80" bestFit="1" customWidth="1"/>
    <col min="13320" max="13320" width="21.7109375" style="80" customWidth="1"/>
    <col min="13321" max="13568" width="9.140625" style="80"/>
    <col min="13569" max="13569" width="4.5703125" style="80" customWidth="1"/>
    <col min="13570" max="13570" width="6.85546875" style="80" customWidth="1"/>
    <col min="13571" max="13571" width="81.7109375" style="80" customWidth="1"/>
    <col min="13572" max="13572" width="37.140625" style="80" customWidth="1"/>
    <col min="13573" max="13573" width="24.7109375" style="80" customWidth="1"/>
    <col min="13574" max="13574" width="11.7109375" style="80" customWidth="1"/>
    <col min="13575" max="13575" width="12" style="80" bestFit="1" customWidth="1"/>
    <col min="13576" max="13576" width="21.7109375" style="80" customWidth="1"/>
    <col min="13577" max="13824" width="9.140625" style="80"/>
    <col min="13825" max="13825" width="4.5703125" style="80" customWidth="1"/>
    <col min="13826" max="13826" width="6.85546875" style="80" customWidth="1"/>
    <col min="13827" max="13827" width="81.7109375" style="80" customWidth="1"/>
    <col min="13828" max="13828" width="37.140625" style="80" customWidth="1"/>
    <col min="13829" max="13829" width="24.7109375" style="80" customWidth="1"/>
    <col min="13830" max="13830" width="11.7109375" style="80" customWidth="1"/>
    <col min="13831" max="13831" width="12" style="80" bestFit="1" customWidth="1"/>
    <col min="13832" max="13832" width="21.7109375" style="80" customWidth="1"/>
    <col min="13833" max="14080" width="9.140625" style="80"/>
    <col min="14081" max="14081" width="4.5703125" style="80" customWidth="1"/>
    <col min="14082" max="14082" width="6.85546875" style="80" customWidth="1"/>
    <col min="14083" max="14083" width="81.7109375" style="80" customWidth="1"/>
    <col min="14084" max="14084" width="37.140625" style="80" customWidth="1"/>
    <col min="14085" max="14085" width="24.7109375" style="80" customWidth="1"/>
    <col min="14086" max="14086" width="11.7109375" style="80" customWidth="1"/>
    <col min="14087" max="14087" width="12" style="80" bestFit="1" customWidth="1"/>
    <col min="14088" max="14088" width="21.7109375" style="80" customWidth="1"/>
    <col min="14089" max="14336" width="9.140625" style="80"/>
    <col min="14337" max="14337" width="4.5703125" style="80" customWidth="1"/>
    <col min="14338" max="14338" width="6.85546875" style="80" customWidth="1"/>
    <col min="14339" max="14339" width="81.7109375" style="80" customWidth="1"/>
    <col min="14340" max="14340" width="37.140625" style="80" customWidth="1"/>
    <col min="14341" max="14341" width="24.7109375" style="80" customWidth="1"/>
    <col min="14342" max="14342" width="11.7109375" style="80" customWidth="1"/>
    <col min="14343" max="14343" width="12" style="80" bestFit="1" customWidth="1"/>
    <col min="14344" max="14344" width="21.7109375" style="80" customWidth="1"/>
    <col min="14345" max="14592" width="9.140625" style="80"/>
    <col min="14593" max="14593" width="4.5703125" style="80" customWidth="1"/>
    <col min="14594" max="14594" width="6.85546875" style="80" customWidth="1"/>
    <col min="14595" max="14595" width="81.7109375" style="80" customWidth="1"/>
    <col min="14596" max="14596" width="37.140625" style="80" customWidth="1"/>
    <col min="14597" max="14597" width="24.7109375" style="80" customWidth="1"/>
    <col min="14598" max="14598" width="11.7109375" style="80" customWidth="1"/>
    <col min="14599" max="14599" width="12" style="80" bestFit="1" customWidth="1"/>
    <col min="14600" max="14600" width="21.7109375" style="80" customWidth="1"/>
    <col min="14601" max="14848" width="9.140625" style="80"/>
    <col min="14849" max="14849" width="4.5703125" style="80" customWidth="1"/>
    <col min="14850" max="14850" width="6.85546875" style="80" customWidth="1"/>
    <col min="14851" max="14851" width="81.7109375" style="80" customWidth="1"/>
    <col min="14852" max="14852" width="37.140625" style="80" customWidth="1"/>
    <col min="14853" max="14853" width="24.7109375" style="80" customWidth="1"/>
    <col min="14854" max="14854" width="11.7109375" style="80" customWidth="1"/>
    <col min="14855" max="14855" width="12" style="80" bestFit="1" customWidth="1"/>
    <col min="14856" max="14856" width="21.7109375" style="80" customWidth="1"/>
    <col min="14857" max="15104" width="9.140625" style="80"/>
    <col min="15105" max="15105" width="4.5703125" style="80" customWidth="1"/>
    <col min="15106" max="15106" width="6.85546875" style="80" customWidth="1"/>
    <col min="15107" max="15107" width="81.7109375" style="80" customWidth="1"/>
    <col min="15108" max="15108" width="37.140625" style="80" customWidth="1"/>
    <col min="15109" max="15109" width="24.7109375" style="80" customWidth="1"/>
    <col min="15110" max="15110" width="11.7109375" style="80" customWidth="1"/>
    <col min="15111" max="15111" width="12" style="80" bestFit="1" customWidth="1"/>
    <col min="15112" max="15112" width="21.7109375" style="80" customWidth="1"/>
    <col min="15113" max="15360" width="9.140625" style="80"/>
    <col min="15361" max="15361" width="4.5703125" style="80" customWidth="1"/>
    <col min="15362" max="15362" width="6.85546875" style="80" customWidth="1"/>
    <col min="15363" max="15363" width="81.7109375" style="80" customWidth="1"/>
    <col min="15364" max="15364" width="37.140625" style="80" customWidth="1"/>
    <col min="15365" max="15365" width="24.7109375" style="80" customWidth="1"/>
    <col min="15366" max="15366" width="11.7109375" style="80" customWidth="1"/>
    <col min="15367" max="15367" width="12" style="80" bestFit="1" customWidth="1"/>
    <col min="15368" max="15368" width="21.7109375" style="80" customWidth="1"/>
    <col min="15369" max="15616" width="9.140625" style="80"/>
    <col min="15617" max="15617" width="4.5703125" style="80" customWidth="1"/>
    <col min="15618" max="15618" width="6.85546875" style="80" customWidth="1"/>
    <col min="15619" max="15619" width="81.7109375" style="80" customWidth="1"/>
    <col min="15620" max="15620" width="37.140625" style="80" customWidth="1"/>
    <col min="15621" max="15621" width="24.7109375" style="80" customWidth="1"/>
    <col min="15622" max="15622" width="11.7109375" style="80" customWidth="1"/>
    <col min="15623" max="15623" width="12" style="80" bestFit="1" customWidth="1"/>
    <col min="15624" max="15624" width="21.7109375" style="80" customWidth="1"/>
    <col min="15625" max="15872" width="9.140625" style="80"/>
    <col min="15873" max="15873" width="4.5703125" style="80" customWidth="1"/>
    <col min="15874" max="15874" width="6.85546875" style="80" customWidth="1"/>
    <col min="15875" max="15875" width="81.7109375" style="80" customWidth="1"/>
    <col min="15876" max="15876" width="37.140625" style="80" customWidth="1"/>
    <col min="15877" max="15877" width="24.7109375" style="80" customWidth="1"/>
    <col min="15878" max="15878" width="11.7109375" style="80" customWidth="1"/>
    <col min="15879" max="15879" width="12" style="80" bestFit="1" customWidth="1"/>
    <col min="15880" max="15880" width="21.7109375" style="80" customWidth="1"/>
    <col min="15881" max="16128" width="9.140625" style="80"/>
    <col min="16129" max="16129" width="4.5703125" style="80" customWidth="1"/>
    <col min="16130" max="16130" width="6.85546875" style="80" customWidth="1"/>
    <col min="16131" max="16131" width="81.7109375" style="80" customWidth="1"/>
    <col min="16132" max="16132" width="37.140625" style="80" customWidth="1"/>
    <col min="16133" max="16133" width="24.7109375" style="80" customWidth="1"/>
    <col min="16134" max="16134" width="11.7109375" style="80" customWidth="1"/>
    <col min="16135" max="16135" width="12" style="80" bestFit="1" customWidth="1"/>
    <col min="16136" max="16136" width="21.7109375" style="80" customWidth="1"/>
    <col min="16137" max="16384" width="9.140625" style="80"/>
  </cols>
  <sheetData>
    <row r="1" spans="1:9" ht="30" customHeight="1">
      <c r="A1" s="79" t="s">
        <v>1072</v>
      </c>
      <c r="B1" s="79" t="s">
        <v>1073</v>
      </c>
      <c r="C1" s="79" t="s">
        <v>1074</v>
      </c>
      <c r="D1" s="79" t="s">
        <v>1075</v>
      </c>
      <c r="E1" s="79" t="s">
        <v>1076</v>
      </c>
      <c r="F1" s="79" t="s">
        <v>1077</v>
      </c>
      <c r="G1" s="79"/>
    </row>
    <row r="2" spans="1:9" s="81" customFormat="1" ht="12" customHeight="1">
      <c r="A2">
        <v>19</v>
      </c>
      <c r="B2" t="str">
        <f>A2&amp;" "&amp;G2</f>
        <v>19 HRVATSKI SABOR</v>
      </c>
      <c r="C2" t="s">
        <v>1078</v>
      </c>
      <c r="D2" t="s">
        <v>1079</v>
      </c>
      <c r="E2" t="s">
        <v>1080</v>
      </c>
      <c r="F2" t="s">
        <v>1081</v>
      </c>
      <c r="G2" t="s">
        <v>1082</v>
      </c>
    </row>
    <row r="3" spans="1:9" s="82" customFormat="1" ht="15" customHeight="1">
      <c r="A3">
        <v>35</v>
      </c>
      <c r="B3" t="str">
        <f t="shared" ref="B3:B66" si="0">A3&amp;" "&amp;G3</f>
        <v>35 URED PREDSJEDNIKA REPUBLIKE HRVATSKE</v>
      </c>
      <c r="C3" t="s">
        <v>1078</v>
      </c>
      <c r="D3" t="s">
        <v>1083</v>
      </c>
      <c r="E3" t="s">
        <v>1084</v>
      </c>
      <c r="F3" t="s">
        <v>1081</v>
      </c>
      <c r="G3" t="s">
        <v>1085</v>
      </c>
    </row>
    <row r="4" spans="1:9" s="82" customFormat="1" ht="15" customHeight="1">
      <c r="A4">
        <v>51</v>
      </c>
      <c r="B4" t="str">
        <f t="shared" si="0"/>
        <v>51 VLADA REPUBLIKE HRVATSKE</v>
      </c>
      <c r="C4" t="s">
        <v>1078</v>
      </c>
      <c r="D4" t="s">
        <v>1086</v>
      </c>
      <c r="E4" t="s">
        <v>1087</v>
      </c>
      <c r="F4" t="s">
        <v>1081</v>
      </c>
      <c r="G4" t="s">
        <v>1088</v>
      </c>
    </row>
    <row r="5" spans="1:9" s="82" customFormat="1" ht="15" customHeight="1">
      <c r="A5">
        <v>115</v>
      </c>
      <c r="B5" t="str">
        <f t="shared" si="0"/>
        <v>115 URED ZA ZAKONODAVSTVO</v>
      </c>
      <c r="C5" t="s">
        <v>1089</v>
      </c>
      <c r="D5" t="s">
        <v>1090</v>
      </c>
      <c r="E5" t="s">
        <v>1091</v>
      </c>
      <c r="F5" t="s">
        <v>1081</v>
      </c>
      <c r="G5" t="s">
        <v>1092</v>
      </c>
    </row>
    <row r="6" spans="1:9" s="82" customFormat="1" ht="15" customHeight="1">
      <c r="A6">
        <v>123</v>
      </c>
      <c r="B6" t="str">
        <f t="shared" si="0"/>
        <v>123 URED ZA OPĆE POSLOVE HRVATSKOG  SABORA I VLADE REPUBLIKE HRVATSKE</v>
      </c>
      <c r="C6" t="s">
        <v>1089</v>
      </c>
      <c r="D6" t="s">
        <v>1093</v>
      </c>
      <c r="E6" t="s">
        <v>1094</v>
      </c>
      <c r="F6" t="s">
        <v>1081</v>
      </c>
      <c r="G6" t="s">
        <v>1095</v>
      </c>
    </row>
    <row r="7" spans="1:9" ht="15" customHeight="1">
      <c r="A7">
        <v>174</v>
      </c>
      <c r="B7" t="str">
        <f t="shared" si="0"/>
        <v>174 MINISTARSTVO OBRANE</v>
      </c>
      <c r="C7" t="s">
        <v>1078</v>
      </c>
      <c r="D7" t="s">
        <v>1096</v>
      </c>
      <c r="E7" t="s">
        <v>1097</v>
      </c>
      <c r="F7" t="s">
        <v>1081</v>
      </c>
      <c r="G7" t="s">
        <v>1098</v>
      </c>
      <c r="I7" s="82"/>
    </row>
    <row r="8" spans="1:9" s="82" customFormat="1" ht="15" customHeight="1">
      <c r="A8">
        <v>713</v>
      </c>
      <c r="B8" t="str">
        <f t="shared" si="0"/>
        <v>713 MINISTARSTVO UNUTARNJIH POSLOVA</v>
      </c>
      <c r="C8" t="s">
        <v>1078</v>
      </c>
      <c r="D8" t="s">
        <v>1099</v>
      </c>
      <c r="E8" t="s">
        <v>1100</v>
      </c>
      <c r="F8" t="s">
        <v>1081</v>
      </c>
      <c r="G8" t="s">
        <v>1101</v>
      </c>
    </row>
    <row r="9" spans="1:9" s="82" customFormat="1" ht="15" customHeight="1">
      <c r="A9">
        <v>721</v>
      </c>
      <c r="B9" t="str">
        <f t="shared" si="0"/>
        <v>721 MINISTARSTVO VANJSKIH I EUROPSKIH POSLOVA REPUBLIKE HRVATSKE</v>
      </c>
      <c r="C9" t="s">
        <v>1078</v>
      </c>
      <c r="D9" t="s">
        <v>1102</v>
      </c>
      <c r="E9" t="s">
        <v>1103</v>
      </c>
      <c r="F9" t="s">
        <v>1081</v>
      </c>
      <c r="G9" t="s">
        <v>1104</v>
      </c>
    </row>
    <row r="10" spans="1:9" s="82" customFormat="1" ht="15" customHeight="1">
      <c r="A10">
        <v>756</v>
      </c>
      <c r="B10" t="str">
        <f t="shared" si="0"/>
        <v>756 MINISTARSTVO KULTURE I MEDIJA</v>
      </c>
      <c r="C10" t="s">
        <v>1078</v>
      </c>
      <c r="D10" t="s">
        <v>1105</v>
      </c>
      <c r="E10" t="s">
        <v>1106</v>
      </c>
      <c r="F10" t="s">
        <v>1081</v>
      </c>
      <c r="G10" t="s">
        <v>1107</v>
      </c>
    </row>
    <row r="11" spans="1:9" ht="15" customHeight="1">
      <c r="A11">
        <v>764</v>
      </c>
      <c r="B11" t="str">
        <f t="shared" si="0"/>
        <v>764 HRVATSKI DRŽAVNI ARHIV</v>
      </c>
      <c r="C11" t="s">
        <v>1108</v>
      </c>
      <c r="D11" t="s">
        <v>1109</v>
      </c>
      <c r="E11" t="s">
        <v>1110</v>
      </c>
      <c r="F11" t="s">
        <v>1081</v>
      </c>
      <c r="G11" t="s">
        <v>1111</v>
      </c>
      <c r="I11" s="82"/>
    </row>
    <row r="12" spans="1:9" ht="15" customHeight="1">
      <c r="A12">
        <v>789</v>
      </c>
      <c r="B12" t="str">
        <f t="shared" si="0"/>
        <v>789 DRŽAVNI ARHIV U BJELOVARU</v>
      </c>
      <c r="C12" t="s">
        <v>1108</v>
      </c>
      <c r="D12" t="s">
        <v>1112</v>
      </c>
      <c r="E12" t="s">
        <v>1113</v>
      </c>
      <c r="F12" t="s">
        <v>1081</v>
      </c>
      <c r="G12" t="s">
        <v>1114</v>
      </c>
      <c r="I12" s="82"/>
    </row>
    <row r="13" spans="1:9" ht="15" customHeight="1">
      <c r="A13">
        <v>797</v>
      </c>
      <c r="B13" t="str">
        <f t="shared" si="0"/>
        <v>797 DRŽAVNI ARHIV U DUBROVNIKU</v>
      </c>
      <c r="C13" t="s">
        <v>1108</v>
      </c>
      <c r="D13" t="s">
        <v>1115</v>
      </c>
      <c r="E13" t="s">
        <v>1116</v>
      </c>
      <c r="F13" t="s">
        <v>1081</v>
      </c>
      <c r="G13" t="s">
        <v>1117</v>
      </c>
      <c r="I13" s="82"/>
    </row>
    <row r="14" spans="1:9" ht="15" customHeight="1">
      <c r="A14">
        <v>801</v>
      </c>
      <c r="B14" t="str">
        <f t="shared" si="0"/>
        <v>801 DRŽAVNI ARHIV U KARLOVCU</v>
      </c>
      <c r="C14" t="s">
        <v>1108</v>
      </c>
      <c r="D14" t="s">
        <v>1118</v>
      </c>
      <c r="E14" t="s">
        <v>1119</v>
      </c>
      <c r="F14" t="s">
        <v>1081</v>
      </c>
      <c r="G14" t="s">
        <v>1120</v>
      </c>
      <c r="I14" s="82"/>
    </row>
    <row r="15" spans="1:9" ht="15" customHeight="1">
      <c r="A15">
        <v>810</v>
      </c>
      <c r="B15" t="str">
        <f t="shared" si="0"/>
        <v>810 DRŽAVNI ARHIV U OSIJEKU</v>
      </c>
      <c r="C15" t="s">
        <v>1108</v>
      </c>
      <c r="D15" t="s">
        <v>1121</v>
      </c>
      <c r="E15" t="s">
        <v>1122</v>
      </c>
      <c r="F15" t="s">
        <v>1081</v>
      </c>
      <c r="G15" t="s">
        <v>1123</v>
      </c>
      <c r="I15" s="82"/>
    </row>
    <row r="16" spans="1:9" ht="15" customHeight="1">
      <c r="A16">
        <v>828</v>
      </c>
      <c r="B16" t="str">
        <f t="shared" si="0"/>
        <v>828 DRŽAVNI ARHIV U PAZINU</v>
      </c>
      <c r="C16" t="s">
        <v>1108</v>
      </c>
      <c r="D16" t="s">
        <v>1124</v>
      </c>
      <c r="E16" t="s">
        <v>1125</v>
      </c>
      <c r="F16" t="s">
        <v>1081</v>
      </c>
      <c r="G16" t="s">
        <v>1126</v>
      </c>
      <c r="I16" s="82"/>
    </row>
    <row r="17" spans="1:9" ht="15" customHeight="1">
      <c r="A17">
        <v>836</v>
      </c>
      <c r="B17" t="str">
        <f t="shared" si="0"/>
        <v>836 DRŽAVNI ARHIV U RIJECI</v>
      </c>
      <c r="C17" t="s">
        <v>1108</v>
      </c>
      <c r="D17" t="s">
        <v>1127</v>
      </c>
      <c r="E17" t="s">
        <v>1128</v>
      </c>
      <c r="F17" t="s">
        <v>1081</v>
      </c>
      <c r="G17" t="s">
        <v>1129</v>
      </c>
      <c r="I17" s="82"/>
    </row>
    <row r="18" spans="1:9" ht="15" customHeight="1">
      <c r="A18">
        <v>844</v>
      </c>
      <c r="B18" t="str">
        <f t="shared" si="0"/>
        <v>844 DRŽAVNI ARHIV U SISKU</v>
      </c>
      <c r="C18" t="s">
        <v>1108</v>
      </c>
      <c r="D18" t="s">
        <v>1130</v>
      </c>
      <c r="E18" t="s">
        <v>1131</v>
      </c>
      <c r="F18" t="s">
        <v>1081</v>
      </c>
      <c r="G18" t="s">
        <v>1132</v>
      </c>
      <c r="I18" s="82"/>
    </row>
    <row r="19" spans="1:9" ht="15" customHeight="1">
      <c r="A19">
        <v>852</v>
      </c>
      <c r="B19" t="str">
        <f t="shared" si="0"/>
        <v>852 DRŽAVNI ARHIV U SLAVONSKOM BRODU</v>
      </c>
      <c r="C19" t="s">
        <v>1108</v>
      </c>
      <c r="D19" t="s">
        <v>1133</v>
      </c>
      <c r="E19" t="s">
        <v>1134</v>
      </c>
      <c r="F19" t="s">
        <v>1081</v>
      </c>
      <c r="G19" t="s">
        <v>1135</v>
      </c>
      <c r="I19" s="82"/>
    </row>
    <row r="20" spans="1:9">
      <c r="A20">
        <v>869</v>
      </c>
      <c r="B20" t="str">
        <f t="shared" si="0"/>
        <v>869 DRŽAVNI ARHIV U SPLITU</v>
      </c>
      <c r="C20" t="s">
        <v>1108</v>
      </c>
      <c r="D20" t="s">
        <v>1136</v>
      </c>
      <c r="E20" t="s">
        <v>1137</v>
      </c>
      <c r="F20" t="s">
        <v>1081</v>
      </c>
      <c r="G20" t="s">
        <v>1138</v>
      </c>
      <c r="I20" s="82"/>
    </row>
    <row r="21" spans="1:9" ht="15" customHeight="1">
      <c r="A21">
        <v>877</v>
      </c>
      <c r="B21" t="str">
        <f t="shared" si="0"/>
        <v>877 DRŽAVNI ARHIV U VARAŽDINU</v>
      </c>
      <c r="C21" t="s">
        <v>1108</v>
      </c>
      <c r="D21" t="s">
        <v>1139</v>
      </c>
      <c r="E21" t="s">
        <v>1140</v>
      </c>
      <c r="F21" t="s">
        <v>1081</v>
      </c>
      <c r="G21" t="s">
        <v>1141</v>
      </c>
      <c r="I21" s="82"/>
    </row>
    <row r="22" spans="1:9" ht="15" customHeight="1">
      <c r="A22">
        <v>885</v>
      </c>
      <c r="B22" t="str">
        <f t="shared" si="0"/>
        <v>885 DRŽAVNI ARHIV U ZADRU</v>
      </c>
      <c r="C22" t="s">
        <v>1108</v>
      </c>
      <c r="D22" t="s">
        <v>1142</v>
      </c>
      <c r="E22" t="s">
        <v>1143</v>
      </c>
      <c r="F22" t="s">
        <v>1081</v>
      </c>
      <c r="G22" t="s">
        <v>1144</v>
      </c>
      <c r="I22" s="82"/>
    </row>
    <row r="23" spans="1:9" ht="15" customHeight="1">
      <c r="A23">
        <v>893</v>
      </c>
      <c r="B23" t="str">
        <f t="shared" si="0"/>
        <v>893 DRŽAVNI ARHIV U ZAGREBU</v>
      </c>
      <c r="C23" t="s">
        <v>1108</v>
      </c>
      <c r="D23" t="s">
        <v>1145</v>
      </c>
      <c r="E23" t="s">
        <v>1146</v>
      </c>
      <c r="F23" t="s">
        <v>1081</v>
      </c>
      <c r="G23" t="s">
        <v>1147</v>
      </c>
      <c r="H23" s="83"/>
      <c r="I23" s="82"/>
    </row>
    <row r="24" spans="1:9" s="82" customFormat="1" ht="15" customHeight="1">
      <c r="A24">
        <v>908</v>
      </c>
      <c r="B24" t="str">
        <f t="shared" si="0"/>
        <v>908 ARHEOLOŠKI MUZEJ U SPLITU</v>
      </c>
      <c r="C24" t="s">
        <v>1108</v>
      </c>
      <c r="D24" t="s">
        <v>1148</v>
      </c>
      <c r="E24" t="s">
        <v>1149</v>
      </c>
      <c r="F24" t="s">
        <v>1081</v>
      </c>
      <c r="G24" t="s">
        <v>1150</v>
      </c>
    </row>
    <row r="25" spans="1:9" ht="15" customHeight="1">
      <c r="A25">
        <v>916</v>
      </c>
      <c r="B25" t="str">
        <f t="shared" si="0"/>
        <v>916 ARHEOLOŠKI MUZEJ ZADAR</v>
      </c>
      <c r="C25" t="s">
        <v>1108</v>
      </c>
      <c r="D25" t="s">
        <v>1151</v>
      </c>
      <c r="E25" t="s">
        <v>1152</v>
      </c>
      <c r="F25" t="s">
        <v>1081</v>
      </c>
      <c r="G25" t="s">
        <v>1153</v>
      </c>
      <c r="I25" s="82"/>
    </row>
    <row r="26" spans="1:9" ht="15" customHeight="1">
      <c r="A26">
        <v>924</v>
      </c>
      <c r="B26" t="str">
        <f t="shared" si="0"/>
        <v>924 ARHEOLOŠKI MUZEJ ISTRE</v>
      </c>
      <c r="C26" t="s">
        <v>1108</v>
      </c>
      <c r="D26" t="s">
        <v>1154</v>
      </c>
      <c r="E26" t="s">
        <v>1155</v>
      </c>
      <c r="F26" t="s">
        <v>1081</v>
      </c>
      <c r="G26" t="s">
        <v>1156</v>
      </c>
      <c r="I26" s="82"/>
    </row>
    <row r="27" spans="1:9" s="82" customFormat="1" ht="15" customHeight="1">
      <c r="A27">
        <v>932</v>
      </c>
      <c r="B27" t="str">
        <f t="shared" si="0"/>
        <v>932 DVOR TRAKOŠĆAN</v>
      </c>
      <c r="C27" t="s">
        <v>1108</v>
      </c>
      <c r="D27" t="s">
        <v>1157</v>
      </c>
      <c r="E27" t="s">
        <v>1158</v>
      </c>
      <c r="F27" t="s">
        <v>1081</v>
      </c>
      <c r="G27" t="s">
        <v>1159</v>
      </c>
    </row>
    <row r="28" spans="1:9" s="82" customFormat="1" ht="15" customHeight="1">
      <c r="A28">
        <v>949</v>
      </c>
      <c r="B28" t="str">
        <f t="shared" si="0"/>
        <v>949 MUZEJI IVANA MEŠTROVIĆA</v>
      </c>
      <c r="C28" t="s">
        <v>1108</v>
      </c>
      <c r="D28" t="s">
        <v>1160</v>
      </c>
      <c r="E28" t="s">
        <v>1161</v>
      </c>
      <c r="F28" t="s">
        <v>1081</v>
      </c>
      <c r="G28" t="s">
        <v>1162</v>
      </c>
    </row>
    <row r="29" spans="1:9" s="82" customFormat="1" ht="15" customHeight="1">
      <c r="A29">
        <v>965</v>
      </c>
      <c r="B29" t="str">
        <f t="shared" si="0"/>
        <v>965 HRVATSKI POVIJESNI MUZEJ</v>
      </c>
      <c r="C29" t="s">
        <v>1108</v>
      </c>
      <c r="D29" t="s">
        <v>1163</v>
      </c>
      <c r="E29" t="s">
        <v>1164</v>
      </c>
      <c r="F29" t="s">
        <v>1081</v>
      </c>
      <c r="G29" t="s">
        <v>1165</v>
      </c>
    </row>
    <row r="30" spans="1:9" s="82" customFormat="1" ht="15" customHeight="1">
      <c r="A30">
        <v>973</v>
      </c>
      <c r="B30" t="str">
        <f t="shared" si="0"/>
        <v>973 NACIONALNI MUZEJ MODERNE UMJETNOSTI</v>
      </c>
      <c r="C30" t="s">
        <v>1108</v>
      </c>
      <c r="D30" t="s">
        <v>1166</v>
      </c>
      <c r="E30" t="s">
        <v>1167</v>
      </c>
      <c r="F30" t="s">
        <v>1081</v>
      </c>
      <c r="G30" t="s">
        <v>1168</v>
      </c>
    </row>
    <row r="31" spans="1:9" s="82" customFormat="1" ht="15" customHeight="1">
      <c r="A31">
        <v>990</v>
      </c>
      <c r="B31" t="str">
        <f t="shared" si="0"/>
        <v>990 MUZEJ HRVATSKIH ARHEOLOŠKIH SPOMENIKA SPLIT</v>
      </c>
      <c r="C31" t="s">
        <v>1108</v>
      </c>
      <c r="D31" t="s">
        <v>1169</v>
      </c>
      <c r="E31" t="s">
        <v>1170</v>
      </c>
      <c r="F31" t="s">
        <v>1081</v>
      </c>
      <c r="G31" t="s">
        <v>1171</v>
      </c>
    </row>
    <row r="32" spans="1:9" s="82" customFormat="1" ht="15" customHeight="1">
      <c r="A32">
        <v>1003</v>
      </c>
      <c r="B32" t="str">
        <f t="shared" si="0"/>
        <v>1003 MUZEJ SLAVONIJE</v>
      </c>
      <c r="C32" t="s">
        <v>1108</v>
      </c>
      <c r="D32" t="s">
        <v>1172</v>
      </c>
      <c r="E32" t="s">
        <v>1173</v>
      </c>
      <c r="F32" t="s">
        <v>1081</v>
      </c>
      <c r="G32" t="s">
        <v>1174</v>
      </c>
    </row>
    <row r="33" spans="1:9" s="82" customFormat="1" ht="15" customHeight="1">
      <c r="A33">
        <v>1011</v>
      </c>
      <c r="B33" t="str">
        <f t="shared" si="0"/>
        <v>1011 MUZEJI HRVATSKOG ZAGORJA</v>
      </c>
      <c r="C33" t="s">
        <v>1108</v>
      </c>
      <c r="D33" t="s">
        <v>1175</v>
      </c>
      <c r="E33" t="s">
        <v>1176</v>
      </c>
      <c r="F33" t="s">
        <v>1081</v>
      </c>
      <c r="G33" t="s">
        <v>1177</v>
      </c>
    </row>
    <row r="34" spans="1:9" s="82" customFormat="1" ht="15" customHeight="1">
      <c r="A34">
        <v>1020</v>
      </c>
      <c r="B34" t="str">
        <f t="shared" si="0"/>
        <v>1020 MUZEJSKI DOKUMENTACIJSKI CENTAR</v>
      </c>
      <c r="C34" t="s">
        <v>1108</v>
      </c>
      <c r="D34" t="s">
        <v>1178</v>
      </c>
      <c r="E34" t="s">
        <v>1179</v>
      </c>
      <c r="F34" t="s">
        <v>1081</v>
      </c>
      <c r="G34" t="s">
        <v>1180</v>
      </c>
    </row>
    <row r="35" spans="1:9" s="82" customFormat="1" ht="15" customHeight="1">
      <c r="A35">
        <v>1038</v>
      </c>
      <c r="B35" t="str">
        <f t="shared" si="0"/>
        <v>1038 TIFLOLOŠKI MUZEJ</v>
      </c>
      <c r="C35" t="s">
        <v>1108</v>
      </c>
      <c r="D35" t="s">
        <v>1181</v>
      </c>
      <c r="E35" t="s">
        <v>1182</v>
      </c>
      <c r="F35" t="s">
        <v>1081</v>
      </c>
      <c r="G35" t="s">
        <v>1183</v>
      </c>
    </row>
    <row r="36" spans="1:9" s="82" customFormat="1" ht="15" customHeight="1">
      <c r="A36">
        <v>1046</v>
      </c>
      <c r="B36" t="str">
        <f t="shared" si="0"/>
        <v>1046 ANSAMBL NARODNIH PLESOVA I PJESAMA HRVATSKE LADO</v>
      </c>
      <c r="C36" t="s">
        <v>1108</v>
      </c>
      <c r="D36" t="s">
        <v>1184</v>
      </c>
      <c r="E36" t="s">
        <v>1185</v>
      </c>
      <c r="F36" t="s">
        <v>1081</v>
      </c>
      <c r="G36" t="s">
        <v>1186</v>
      </c>
    </row>
    <row r="37" spans="1:9" s="82" customFormat="1" ht="15" customHeight="1">
      <c r="A37">
        <v>1079</v>
      </c>
      <c r="B37" t="str">
        <f t="shared" si="0"/>
        <v>1079 MINISTARSTVO POLJOPRIVREDE, ŠUMARSTVA I RIBARSTVA</v>
      </c>
      <c r="C37" t="s">
        <v>1078</v>
      </c>
      <c r="D37" t="s">
        <v>1187</v>
      </c>
      <c r="E37" t="s">
        <v>1188</v>
      </c>
      <c r="F37" t="s">
        <v>1081</v>
      </c>
      <c r="G37" t="s">
        <v>1189</v>
      </c>
    </row>
    <row r="38" spans="1:9" s="82" customFormat="1" ht="15" customHeight="1">
      <c r="A38">
        <v>1087</v>
      </c>
      <c r="B38" t="str">
        <f t="shared" si="0"/>
        <v>1087 MINISTARSTVO MORA, PROMETA I INFRASTRUKTURE</v>
      </c>
      <c r="C38" t="s">
        <v>1078</v>
      </c>
      <c r="D38" t="s">
        <v>1190</v>
      </c>
      <c r="E38" t="s">
        <v>1191</v>
      </c>
      <c r="F38" t="s">
        <v>1081</v>
      </c>
      <c r="G38" t="s">
        <v>1192</v>
      </c>
    </row>
    <row r="39" spans="1:9" s="82" customFormat="1" ht="15" customHeight="1">
      <c r="A39">
        <v>1222</v>
      </c>
      <c r="B39" t="str">
        <f t="shared" si="0"/>
        <v>1222 MINISTARSTVO ZNANOSTI, OBRAZOVANJA I MLADIH</v>
      </c>
      <c r="C39" t="s">
        <v>1078</v>
      </c>
      <c r="D39" t="s">
        <v>1193</v>
      </c>
      <c r="E39" t="s">
        <v>1194</v>
      </c>
      <c r="F39" t="s">
        <v>1081</v>
      </c>
      <c r="G39" t="s">
        <v>875</v>
      </c>
    </row>
    <row r="40" spans="1:9" ht="15" customHeight="1">
      <c r="A40">
        <v>1757</v>
      </c>
      <c r="B40" t="str">
        <f t="shared" si="0"/>
        <v>1757 SVEUČILIŠTE U ZAGREBU FAKULTET ELEKTROTEHNIKE I RAČUNARSTVA</v>
      </c>
      <c r="C40" t="s">
        <v>1195</v>
      </c>
      <c r="D40" t="s">
        <v>1196</v>
      </c>
      <c r="E40" t="s">
        <v>1197</v>
      </c>
      <c r="F40" t="s">
        <v>1081</v>
      </c>
      <c r="G40" t="s">
        <v>1198</v>
      </c>
      <c r="I40" s="82"/>
    </row>
    <row r="41" spans="1:9" ht="15" customHeight="1">
      <c r="A41">
        <v>1781</v>
      </c>
      <c r="B41" t="str">
        <f t="shared" si="0"/>
        <v>1781 SVEUČILIŠTE U ZAGREBU - PRIRODOSLOVNO-MATEMATIČKI FAKULTET</v>
      </c>
      <c r="C41" t="s">
        <v>1195</v>
      </c>
      <c r="D41" t="s">
        <v>1199</v>
      </c>
      <c r="E41" t="s">
        <v>1200</v>
      </c>
      <c r="F41" t="s">
        <v>1081</v>
      </c>
      <c r="G41" t="s">
        <v>1201</v>
      </c>
      <c r="I41" s="82"/>
    </row>
    <row r="42" spans="1:9" s="82" customFormat="1" ht="15" customHeight="1">
      <c r="A42">
        <v>1790</v>
      </c>
      <c r="B42" t="str">
        <f t="shared" si="0"/>
        <v>1790 SVEUČILIŠTE U ZAGREBU FAKULTET KEMIJSKOG INŽENJERSTVA I TEHNOLOGIJE</v>
      </c>
      <c r="C42" t="s">
        <v>1195</v>
      </c>
      <c r="D42" t="s">
        <v>1202</v>
      </c>
      <c r="E42" t="s">
        <v>1203</v>
      </c>
      <c r="F42" t="s">
        <v>1081</v>
      </c>
      <c r="G42" t="s">
        <v>1204</v>
      </c>
    </row>
    <row r="43" spans="1:9" s="82" customFormat="1" ht="15" customHeight="1">
      <c r="A43">
        <v>1804</v>
      </c>
      <c r="B43" t="str">
        <f t="shared" si="0"/>
        <v>1804 SVEUČILIŠTE U ZAGREBU - TEKSTILNO-TEHNOLOŠKI FAKULTET</v>
      </c>
      <c r="C43" t="s">
        <v>1195</v>
      </c>
      <c r="D43" t="s">
        <v>1205</v>
      </c>
      <c r="E43" t="s">
        <v>1206</v>
      </c>
      <c r="F43" t="s">
        <v>1081</v>
      </c>
      <c r="G43" t="s">
        <v>1207</v>
      </c>
    </row>
    <row r="44" spans="1:9" s="82" customFormat="1" ht="15.75" customHeight="1">
      <c r="A44">
        <v>1812</v>
      </c>
      <c r="B44" t="str">
        <f t="shared" si="0"/>
        <v>1812 Sveučilište u Zagrebu FAKULTET PROMETNIH ZNANOSTI</v>
      </c>
      <c r="C44" t="s">
        <v>1195</v>
      </c>
      <c r="D44" t="s">
        <v>1208</v>
      </c>
      <c r="E44" t="s">
        <v>1209</v>
      </c>
      <c r="F44" t="s">
        <v>1081</v>
      </c>
      <c r="G44" t="s">
        <v>1210</v>
      </c>
    </row>
    <row r="45" spans="1:9" s="82" customFormat="1" ht="15" customHeight="1">
      <c r="A45">
        <v>1829</v>
      </c>
      <c r="B45" t="str">
        <f t="shared" si="0"/>
        <v>1829 SVEUČILIŠTE U ZAGREBU, FAKULTET STROJARSTVA I BRODOGRADNJE</v>
      </c>
      <c r="C45" t="s">
        <v>1195</v>
      </c>
      <c r="D45" t="s">
        <v>1211</v>
      </c>
      <c r="E45" t="s">
        <v>1212</v>
      </c>
      <c r="F45" t="s">
        <v>1081</v>
      </c>
      <c r="G45" t="s">
        <v>1213</v>
      </c>
    </row>
    <row r="46" spans="1:9" s="82" customFormat="1" ht="15" customHeight="1">
      <c r="A46">
        <v>1837</v>
      </c>
      <c r="B46" t="str">
        <f t="shared" si="0"/>
        <v>1837 SVEUČILIŠTE U ZAGREBU  GRAĐEVINSKI FAKULTET</v>
      </c>
      <c r="C46" t="s">
        <v>1195</v>
      </c>
      <c r="D46" t="s">
        <v>1214</v>
      </c>
      <c r="E46" t="s">
        <v>1215</v>
      </c>
      <c r="F46" t="s">
        <v>1081</v>
      </c>
      <c r="G46" t="s">
        <v>1216</v>
      </c>
    </row>
    <row r="47" spans="1:9" s="82" customFormat="1" ht="15" customHeight="1">
      <c r="A47">
        <v>1845</v>
      </c>
      <c r="B47" t="str">
        <f t="shared" si="0"/>
        <v>1845 SVEUČILIŠTE U ZAGREBU PREHRAMBENO-BIOTEHNOLOŠKI FAKULTET</v>
      </c>
      <c r="C47" t="s">
        <v>1195</v>
      </c>
      <c r="D47" t="s">
        <v>1217</v>
      </c>
      <c r="E47" t="s">
        <v>1218</v>
      </c>
      <c r="F47" t="s">
        <v>1081</v>
      </c>
      <c r="G47" t="s">
        <v>1219</v>
      </c>
    </row>
    <row r="48" spans="1:9" s="82" customFormat="1" ht="15" customHeight="1">
      <c r="A48">
        <v>1853</v>
      </c>
      <c r="B48" t="str">
        <f t="shared" si="0"/>
        <v>1853 SVEUČILIŠTE U ZAGREBU - GEODETSKI FAKULTET</v>
      </c>
      <c r="C48" t="s">
        <v>1195</v>
      </c>
      <c r="D48" t="s">
        <v>1220</v>
      </c>
      <c r="E48" t="s">
        <v>1221</v>
      </c>
      <c r="F48" t="s">
        <v>1081</v>
      </c>
      <c r="G48" t="s">
        <v>1222</v>
      </c>
    </row>
    <row r="49" spans="1:7" s="82" customFormat="1" ht="15" customHeight="1">
      <c r="A49">
        <v>1861</v>
      </c>
      <c r="B49" t="str">
        <f t="shared" si="0"/>
        <v>1861 SVEUČILIŠTE U ZAGREBU - ARHITEKTONSKI FAKULTET</v>
      </c>
      <c r="C49" t="s">
        <v>1195</v>
      </c>
      <c r="D49" t="s">
        <v>1223</v>
      </c>
      <c r="E49" t="s">
        <v>1224</v>
      </c>
      <c r="F49" t="s">
        <v>1081</v>
      </c>
      <c r="G49" t="s">
        <v>1225</v>
      </c>
    </row>
    <row r="50" spans="1:7" s="82" customFormat="1" ht="15" customHeight="1">
      <c r="A50">
        <v>1870</v>
      </c>
      <c r="B50" t="str">
        <f t="shared" si="0"/>
        <v>1870 SVEUČILIŠTE U ZAGREBU STOMATOLOŠKI FAKULTET</v>
      </c>
      <c r="C50" t="s">
        <v>1195</v>
      </c>
      <c r="D50" t="s">
        <v>1226</v>
      </c>
      <c r="E50" t="s">
        <v>1227</v>
      </c>
      <c r="F50" t="s">
        <v>1081</v>
      </c>
      <c r="G50" t="s">
        <v>1228</v>
      </c>
    </row>
    <row r="51" spans="1:7" s="82" customFormat="1" ht="15" customHeight="1">
      <c r="A51">
        <v>1888</v>
      </c>
      <c r="B51" t="str">
        <f t="shared" si="0"/>
        <v>1888 SVEUČILIŠTE U ZAGREBU, MEDICINSKI FAKULTET</v>
      </c>
      <c r="C51" t="s">
        <v>1195</v>
      </c>
      <c r="D51" t="s">
        <v>1229</v>
      </c>
      <c r="E51" t="s">
        <v>1230</v>
      </c>
      <c r="F51" t="s">
        <v>1081</v>
      </c>
      <c r="G51" t="s">
        <v>1231</v>
      </c>
    </row>
    <row r="52" spans="1:7" s="82" customFormat="1" ht="15" customHeight="1">
      <c r="A52">
        <v>1896</v>
      </c>
      <c r="B52" t="str">
        <f t="shared" si="0"/>
        <v>1896 SVEUČILIŠTE U ZAGREBU FAKULTET ŠUMARSTVA I DRVNE TEHNOLOGIJE</v>
      </c>
      <c r="C52" t="s">
        <v>1195</v>
      </c>
      <c r="D52" t="s">
        <v>1232</v>
      </c>
      <c r="E52" t="s">
        <v>1233</v>
      </c>
      <c r="F52" t="s">
        <v>1081</v>
      </c>
      <c r="G52" t="s">
        <v>1234</v>
      </c>
    </row>
    <row r="53" spans="1:7" s="82" customFormat="1" ht="15" customHeight="1">
      <c r="A53">
        <v>1907</v>
      </c>
      <c r="B53" t="str">
        <f t="shared" si="0"/>
        <v>1907 SVEUČILIŠTE U ZAGREBU - FAKULTET POLITIČKIH ZNANOSTI</v>
      </c>
      <c r="C53" t="s">
        <v>1195</v>
      </c>
      <c r="D53" t="s">
        <v>1235</v>
      </c>
      <c r="E53" t="s">
        <v>1236</v>
      </c>
      <c r="F53" t="s">
        <v>1081</v>
      </c>
      <c r="G53" t="s">
        <v>1237</v>
      </c>
    </row>
    <row r="54" spans="1:7" s="82" customFormat="1" ht="15" customHeight="1">
      <c r="A54">
        <v>1915</v>
      </c>
      <c r="B54" t="str">
        <f t="shared" si="0"/>
        <v>1915 SVEUČILIŠTE U ZAGREBU - PRAVNI FAKULTET</v>
      </c>
      <c r="C54" t="s">
        <v>1195</v>
      </c>
      <c r="D54" t="s">
        <v>1238</v>
      </c>
      <c r="E54" t="s">
        <v>1239</v>
      </c>
      <c r="F54" t="s">
        <v>1081</v>
      </c>
      <c r="G54" t="s">
        <v>1240</v>
      </c>
    </row>
    <row r="55" spans="1:7" s="82" customFormat="1" ht="15" customHeight="1">
      <c r="A55">
        <v>1923</v>
      </c>
      <c r="B55" t="str">
        <f t="shared" si="0"/>
        <v>1923  SVEUČILIŠTE U ZAGREBU AGRONOMSKI FAKULTET</v>
      </c>
      <c r="C55" t="s">
        <v>1195</v>
      </c>
      <c r="D55" t="s">
        <v>1241</v>
      </c>
      <c r="E55" t="s">
        <v>1242</v>
      </c>
      <c r="F55" t="s">
        <v>1081</v>
      </c>
      <c r="G55" t="s">
        <v>1243</v>
      </c>
    </row>
    <row r="56" spans="1:7" s="82" customFormat="1" ht="15" customHeight="1">
      <c r="A56">
        <v>1931</v>
      </c>
      <c r="B56" t="str">
        <f t="shared" si="0"/>
        <v>1931 SVEUČILIŠTE U ZAGREBU - EKONOMSKI FAKULTET</v>
      </c>
      <c r="C56" t="s">
        <v>1195</v>
      </c>
      <c r="D56" t="s">
        <v>1244</v>
      </c>
      <c r="E56" t="s">
        <v>1245</v>
      </c>
      <c r="F56" t="s">
        <v>1081</v>
      </c>
      <c r="G56" t="s">
        <v>1246</v>
      </c>
    </row>
    <row r="57" spans="1:7" s="82" customFormat="1" ht="15" customHeight="1">
      <c r="A57">
        <v>1940</v>
      </c>
      <c r="B57" t="str">
        <f t="shared" si="0"/>
        <v>1940 SVEUČILIŠTE U ZAGREBU,  UČITELJSKI FAKULTET</v>
      </c>
      <c r="C57" t="s">
        <v>1195</v>
      </c>
      <c r="D57" t="s">
        <v>1247</v>
      </c>
      <c r="E57" t="s">
        <v>1248</v>
      </c>
      <c r="F57" t="s">
        <v>1081</v>
      </c>
      <c r="G57" t="s">
        <v>1249</v>
      </c>
    </row>
    <row r="58" spans="1:7" s="82" customFormat="1" ht="15" customHeight="1">
      <c r="A58">
        <v>1958</v>
      </c>
      <c r="B58" t="str">
        <f t="shared" si="0"/>
        <v>1958 SVEUČILIŠTE U ZAGREBU - FILOZOFSKI FAKULTET</v>
      </c>
      <c r="C58" t="s">
        <v>1195</v>
      </c>
      <c r="D58" t="s">
        <v>1250</v>
      </c>
      <c r="E58" t="s">
        <v>1251</v>
      </c>
      <c r="F58" t="s">
        <v>1081</v>
      </c>
      <c r="G58" t="s">
        <v>1252</v>
      </c>
    </row>
    <row r="59" spans="1:7" s="82" customFormat="1" ht="15" customHeight="1">
      <c r="A59">
        <v>1966</v>
      </c>
      <c r="B59" t="str">
        <f t="shared" si="0"/>
        <v>1966 SVEUČILIŠTE U ZAGREBU - EDUKCIJSKO-REHABILITACIJSKI FAKULTET</v>
      </c>
      <c r="C59" t="s">
        <v>1195</v>
      </c>
      <c r="D59" t="s">
        <v>1253</v>
      </c>
      <c r="E59" t="s">
        <v>1254</v>
      </c>
      <c r="F59" t="s">
        <v>1081</v>
      </c>
      <c r="G59" t="s">
        <v>1255</v>
      </c>
    </row>
    <row r="60" spans="1:7" s="82" customFormat="1" ht="15" customHeight="1">
      <c r="A60">
        <v>1974</v>
      </c>
      <c r="B60" t="str">
        <f t="shared" si="0"/>
        <v xml:space="preserve">1974 SVEUČILIŠTE U ZAGREBU - AKADEMIJA DRAMSKE UMJETNOSTI </v>
      </c>
      <c r="C60" t="s">
        <v>1195</v>
      </c>
      <c r="D60" t="s">
        <v>1256</v>
      </c>
      <c r="E60" t="s">
        <v>1257</v>
      </c>
      <c r="F60" t="s">
        <v>1081</v>
      </c>
      <c r="G60" t="s">
        <v>1258</v>
      </c>
    </row>
    <row r="61" spans="1:7" s="82" customFormat="1" ht="15" customHeight="1">
      <c r="A61">
        <v>1982</v>
      </c>
      <c r="B61" t="str">
        <f t="shared" si="0"/>
        <v>1982 SVEUČILIŠTE U ZAGREBU AKADEMIJA LIKOVNIH UMJETNOSTI</v>
      </c>
      <c r="C61" t="s">
        <v>1195</v>
      </c>
      <c r="D61" t="s">
        <v>1259</v>
      </c>
      <c r="E61" t="s">
        <v>1260</v>
      </c>
      <c r="F61" t="s">
        <v>1081</v>
      </c>
      <c r="G61" t="s">
        <v>1261</v>
      </c>
    </row>
    <row r="62" spans="1:7" s="82" customFormat="1" ht="15" customHeight="1">
      <c r="A62">
        <v>1999</v>
      </c>
      <c r="B62" t="str">
        <f t="shared" si="0"/>
        <v>1999 SVEUČILIŠTE U ZAGREBU - MUZIČKA AKADEMIJA</v>
      </c>
      <c r="C62" t="s">
        <v>1195</v>
      </c>
      <c r="D62" t="s">
        <v>1262</v>
      </c>
      <c r="E62" t="s">
        <v>1263</v>
      </c>
      <c r="F62" t="s">
        <v>1081</v>
      </c>
      <c r="G62" t="s">
        <v>1264</v>
      </c>
    </row>
    <row r="63" spans="1:7" s="82" customFormat="1" ht="15" customHeight="1">
      <c r="A63">
        <v>2006</v>
      </c>
      <c r="B63" t="str">
        <f t="shared" si="0"/>
        <v>2006 SVEUČILIŠTE U ZAGREBU KINEZIOLOŠKI FAKULTET</v>
      </c>
      <c r="C63" t="s">
        <v>1195</v>
      </c>
      <c r="D63" t="s">
        <v>1265</v>
      </c>
      <c r="E63" t="s">
        <v>1266</v>
      </c>
      <c r="F63" t="s">
        <v>1081</v>
      </c>
      <c r="G63" t="s">
        <v>1267</v>
      </c>
    </row>
    <row r="64" spans="1:7" s="82" customFormat="1" ht="15" customHeight="1">
      <c r="A64">
        <v>2014</v>
      </c>
      <c r="B64" t="str">
        <f t="shared" si="0"/>
        <v>2014 SVEUČILIŠTE U ZAGREBU FARMACEUTSKO-BIOKEMIJSKI FAKULTET</v>
      </c>
      <c r="C64" t="s">
        <v>1195</v>
      </c>
      <c r="D64" t="s">
        <v>1268</v>
      </c>
      <c r="E64" t="s">
        <v>1269</v>
      </c>
      <c r="F64" t="s">
        <v>1081</v>
      </c>
      <c r="G64" t="s">
        <v>1270</v>
      </c>
    </row>
    <row r="65" spans="1:7" s="82" customFormat="1" ht="15" customHeight="1">
      <c r="A65">
        <v>2022</v>
      </c>
      <c r="B65" t="str">
        <f t="shared" si="0"/>
        <v>2022 SVEUČILIŠTE U ZAGREBU VETERINARSKI FAKULTET</v>
      </c>
      <c r="C65" t="s">
        <v>1195</v>
      </c>
      <c r="D65" t="s">
        <v>1271</v>
      </c>
      <c r="E65" t="s">
        <v>1272</v>
      </c>
      <c r="F65" t="s">
        <v>1081</v>
      </c>
      <c r="G65" t="s">
        <v>1273</v>
      </c>
    </row>
    <row r="66" spans="1:7" s="82" customFormat="1" ht="15" customHeight="1">
      <c r="A66">
        <v>2047</v>
      </c>
      <c r="B66" t="str">
        <f t="shared" si="0"/>
        <v>2047 SVEUČILIŠTE U ZAGREBU RUDARSKO-GEOLOŠKO-NAFTNI FAKULTET</v>
      </c>
      <c r="C66" t="s">
        <v>1195</v>
      </c>
      <c r="D66" t="s">
        <v>1274</v>
      </c>
      <c r="E66" t="s">
        <v>1275</v>
      </c>
      <c r="F66" t="s">
        <v>1081</v>
      </c>
      <c r="G66" t="s">
        <v>1276</v>
      </c>
    </row>
    <row r="67" spans="1:7" s="82" customFormat="1" ht="15" customHeight="1">
      <c r="A67">
        <v>2063</v>
      </c>
      <c r="B67" t="str">
        <f t="shared" ref="B67:B130" si="1">A67&amp;" "&amp;G67</f>
        <v>2063 SVEUČILIŠTE U ZAGREBU FAKULTET ORGANIZACIJE I INFORMATIKE</v>
      </c>
      <c r="C67" t="s">
        <v>1195</v>
      </c>
      <c r="D67" t="s">
        <v>1277</v>
      </c>
      <c r="E67" t="s">
        <v>1278</v>
      </c>
      <c r="F67" t="s">
        <v>1081</v>
      </c>
      <c r="G67" t="s">
        <v>1279</v>
      </c>
    </row>
    <row r="68" spans="1:7" s="82" customFormat="1" ht="15" customHeight="1">
      <c r="A68">
        <v>2071</v>
      </c>
      <c r="B68" t="str">
        <f t="shared" si="1"/>
        <v>2071 SVEUČILIŠTE U ZAGREBU - METALURŠKI FAKULTET SISAK</v>
      </c>
      <c r="C68" t="s">
        <v>1195</v>
      </c>
      <c r="D68" t="s">
        <v>1280</v>
      </c>
      <c r="E68" t="s">
        <v>1281</v>
      </c>
      <c r="F68" t="s">
        <v>1081</v>
      </c>
      <c r="G68" t="s">
        <v>1282</v>
      </c>
    </row>
    <row r="69" spans="1:7" s="82" customFormat="1" ht="15" customHeight="1">
      <c r="A69">
        <v>2080</v>
      </c>
      <c r="B69" t="str">
        <f t="shared" si="1"/>
        <v>2080 SVEUČILIŠTE U ZAGREBU - GRAFIČKI FAKULTET</v>
      </c>
      <c r="C69" t="s">
        <v>1195</v>
      </c>
      <c r="D69" t="s">
        <v>1283</v>
      </c>
      <c r="E69" t="s">
        <v>1284</v>
      </c>
      <c r="F69" t="s">
        <v>1081</v>
      </c>
      <c r="G69" t="s">
        <v>1285</v>
      </c>
    </row>
    <row r="70" spans="1:7" s="82" customFormat="1" ht="15" customHeight="1">
      <c r="A70">
        <v>2102</v>
      </c>
      <c r="B70" t="str">
        <f t="shared" si="1"/>
        <v>2102 Sveučilište u Zagrebu Geotehnički fakultet</v>
      </c>
      <c r="C70" t="s">
        <v>1195</v>
      </c>
      <c r="D70" t="s">
        <v>1286</v>
      </c>
      <c r="E70" t="s">
        <v>1287</v>
      </c>
      <c r="F70" t="s">
        <v>1081</v>
      </c>
      <c r="G70" t="s">
        <v>1288</v>
      </c>
    </row>
    <row r="71" spans="1:7" s="82" customFormat="1" ht="15" customHeight="1">
      <c r="A71">
        <v>2135</v>
      </c>
      <c r="B71" t="str">
        <f t="shared" si="1"/>
        <v xml:space="preserve">2135  SVEUČILIŠTE U ZAGREBU, KATOLIČKI BOGOSLOVNI FAKULTET </v>
      </c>
      <c r="C71" t="s">
        <v>1195</v>
      </c>
      <c r="D71" t="s">
        <v>1289</v>
      </c>
      <c r="E71" t="s">
        <v>1290</v>
      </c>
      <c r="F71" t="s">
        <v>1081</v>
      </c>
      <c r="G71" t="s">
        <v>1291</v>
      </c>
    </row>
    <row r="72" spans="1:7" s="82" customFormat="1" ht="15" customHeight="1">
      <c r="A72">
        <v>2151</v>
      </c>
      <c r="B72" t="str">
        <f t="shared" si="1"/>
        <v>2151 SVEUČILIŠTE U RIJECI - TEHNIČKI FAKULTET</v>
      </c>
      <c r="C72" t="s">
        <v>1195</v>
      </c>
      <c r="D72" t="s">
        <v>1292</v>
      </c>
      <c r="E72" t="s">
        <v>1293</v>
      </c>
      <c r="F72" t="s">
        <v>1081</v>
      </c>
      <c r="G72" t="s">
        <v>1294</v>
      </c>
    </row>
    <row r="73" spans="1:7" s="82" customFormat="1" ht="15" customHeight="1">
      <c r="A73">
        <v>2160</v>
      </c>
      <c r="B73" t="str">
        <f t="shared" si="1"/>
        <v>2160 SVEUČILIŠTE U RIJECI - GRAĐEVINSKI FAKULTET</v>
      </c>
      <c r="C73" t="s">
        <v>1195</v>
      </c>
      <c r="D73" t="s">
        <v>1295</v>
      </c>
      <c r="E73" t="s">
        <v>1296</v>
      </c>
      <c r="F73" t="s">
        <v>1081</v>
      </c>
      <c r="G73" t="s">
        <v>1297</v>
      </c>
    </row>
    <row r="74" spans="1:7" s="82" customFormat="1" ht="15" customHeight="1">
      <c r="A74">
        <v>2186</v>
      </c>
      <c r="B74" t="str">
        <f t="shared" si="1"/>
        <v>2186 SVEUČILIŠTE U RIJECI, EKONOMSKI FAKULTET</v>
      </c>
      <c r="C74" t="s">
        <v>1195</v>
      </c>
      <c r="D74" t="s">
        <v>1298</v>
      </c>
      <c r="E74" t="s">
        <v>1299</v>
      </c>
      <c r="F74" t="s">
        <v>1081</v>
      </c>
      <c r="G74" t="s">
        <v>1300</v>
      </c>
    </row>
    <row r="75" spans="1:7" s="82" customFormat="1" ht="15" customHeight="1">
      <c r="A75">
        <v>2194</v>
      </c>
      <c r="B75" t="str">
        <f t="shared" si="1"/>
        <v>2194 Sveučilište u Rijeci,  Fakultet za menadžment u turizmu i ugostiteljstvu</v>
      </c>
      <c r="C75" t="s">
        <v>1195</v>
      </c>
      <c r="D75" t="s">
        <v>1301</v>
      </c>
      <c r="E75" t="s">
        <v>1302</v>
      </c>
      <c r="F75" t="s">
        <v>1081</v>
      </c>
      <c r="G75" t="s">
        <v>1303</v>
      </c>
    </row>
    <row r="76" spans="1:7" s="82" customFormat="1" ht="15" customHeight="1">
      <c r="A76">
        <v>2217</v>
      </c>
      <c r="B76" t="str">
        <f t="shared" si="1"/>
        <v>2217 SVEUČILIŠTE U RIJECI, PRAVNI FAKULTET</v>
      </c>
      <c r="C76" t="s">
        <v>1195</v>
      </c>
      <c r="D76" t="s">
        <v>1304</v>
      </c>
      <c r="E76" t="s">
        <v>1305</v>
      </c>
      <c r="F76" t="s">
        <v>1081</v>
      </c>
      <c r="G76" t="s">
        <v>1306</v>
      </c>
    </row>
    <row r="77" spans="1:7" s="82" customFormat="1" ht="15" customHeight="1">
      <c r="A77">
        <v>2225</v>
      </c>
      <c r="B77" t="str">
        <f t="shared" si="1"/>
        <v>2225 SVEUČILIŠTE U RIJECI - MEDICINSKI FAKULTET</v>
      </c>
      <c r="C77" t="s">
        <v>1195</v>
      </c>
      <c r="D77" t="s">
        <v>1307</v>
      </c>
      <c r="E77" t="s">
        <v>1308</v>
      </c>
      <c r="F77" t="s">
        <v>1081</v>
      </c>
      <c r="G77" t="s">
        <v>1309</v>
      </c>
    </row>
    <row r="78" spans="1:7" s="82" customFormat="1" ht="15" customHeight="1">
      <c r="A78">
        <v>2250</v>
      </c>
      <c r="B78" t="str">
        <f t="shared" si="1"/>
        <v>2250 SVEUČILIŠTE JOSIPA JURJA  STROSSMAYERA U OSIJEKU, GRAĐEVINSKI I ARHITEKTONSKI FAKULTET OSIJEK</v>
      </c>
      <c r="C78" t="s">
        <v>1195</v>
      </c>
      <c r="D78" t="s">
        <v>1310</v>
      </c>
      <c r="E78" t="s">
        <v>1311</v>
      </c>
      <c r="F78" t="s">
        <v>1081</v>
      </c>
      <c r="G78" t="s">
        <v>1312</v>
      </c>
    </row>
    <row r="79" spans="1:7" s="82" customFormat="1" ht="15" customHeight="1">
      <c r="A79">
        <v>2268</v>
      </c>
      <c r="B79" t="str">
        <f t="shared" si="1"/>
        <v>2268 SVEUČILIŠTE J.J. STROSSMAYERA U OSIJEKU - FAKULTET AGROBIOTEHNIČKIH ZNANOSTI OSIJEK</v>
      </c>
      <c r="C79" t="s">
        <v>1195</v>
      </c>
      <c r="D79" t="s">
        <v>1313</v>
      </c>
      <c r="E79" t="s">
        <v>1314</v>
      </c>
      <c r="F79" t="s">
        <v>1081</v>
      </c>
      <c r="G79" t="s">
        <v>1315</v>
      </c>
    </row>
    <row r="80" spans="1:7" s="82" customFormat="1" ht="15" customHeight="1">
      <c r="A80">
        <v>2276</v>
      </c>
      <c r="B80" t="str">
        <f t="shared" si="1"/>
        <v>2276 SVEUČILIŠTE J.J. STROSSMAYERA U OSIJEKU - PREHRAMBENO-TEHNOLOŠKI FAKULTET</v>
      </c>
      <c r="C80" t="s">
        <v>1195</v>
      </c>
      <c r="D80" t="s">
        <v>1316</v>
      </c>
      <c r="E80" t="s">
        <v>1317</v>
      </c>
      <c r="F80" t="s">
        <v>1081</v>
      </c>
      <c r="G80" t="s">
        <v>1318</v>
      </c>
    </row>
    <row r="81" spans="1:9" s="82" customFormat="1" ht="15" customHeight="1">
      <c r="A81">
        <v>2284</v>
      </c>
      <c r="B81" t="str">
        <f t="shared" si="1"/>
        <v>2284 SVEUČILIŠTE J.J. STROSSMAYERA U OSIJEKU - EKONOMSKI FAKULTET</v>
      </c>
      <c r="C81" t="s">
        <v>1195</v>
      </c>
      <c r="D81" t="s">
        <v>1319</v>
      </c>
      <c r="E81" t="s">
        <v>1320</v>
      </c>
      <c r="F81" t="s">
        <v>1081</v>
      </c>
      <c r="G81" t="s">
        <v>1321</v>
      </c>
    </row>
    <row r="82" spans="1:9" s="82" customFormat="1" ht="15" customHeight="1">
      <c r="A82">
        <v>2292</v>
      </c>
      <c r="B82" t="str">
        <f t="shared" si="1"/>
        <v>2292 SVEUČILIŠTE JOSIPA JURJA STROSSMAYERA U OSIJEKU - PRAVNI FAKULTET</v>
      </c>
      <c r="C82" t="s">
        <v>1195</v>
      </c>
      <c r="D82" t="s">
        <v>1322</v>
      </c>
      <c r="E82" t="s">
        <v>1323</v>
      </c>
      <c r="F82" t="s">
        <v>1081</v>
      </c>
      <c r="G82" t="s">
        <v>1324</v>
      </c>
    </row>
    <row r="83" spans="1:9" s="82" customFormat="1" ht="15" customHeight="1">
      <c r="A83">
        <v>2313</v>
      </c>
      <c r="B83" t="str">
        <f t="shared" si="1"/>
        <v>2313 SVEUČILIŠTE J.J. STROSSMAYERA  U OSIJEKU - FAKULTET ELEKTROTEHNIKE, RAČUNARSTVA I INFORMACIJSKIH TEHNOLOGIJA OSIJEK</v>
      </c>
      <c r="C83" t="s">
        <v>1195</v>
      </c>
      <c r="D83" t="s">
        <v>1325</v>
      </c>
      <c r="E83" t="s">
        <v>1326</v>
      </c>
      <c r="F83" t="s">
        <v>1081</v>
      </c>
      <c r="G83" t="s">
        <v>1327</v>
      </c>
    </row>
    <row r="84" spans="1:9" s="82" customFormat="1" ht="15" customHeight="1">
      <c r="A84">
        <v>2321</v>
      </c>
      <c r="B84" t="str">
        <f t="shared" si="1"/>
        <v>2321 SVEUČILIŠTE J.J. STROSSMAYERA U OSIJEKU - FILOZOFSKI FAKULTET</v>
      </c>
      <c r="C84" t="s">
        <v>1195</v>
      </c>
      <c r="D84" t="s">
        <v>1328</v>
      </c>
      <c r="E84" t="s">
        <v>1329</v>
      </c>
      <c r="F84" t="s">
        <v>1081</v>
      </c>
      <c r="G84" t="s">
        <v>1330</v>
      </c>
    </row>
    <row r="85" spans="1:9" s="82" customFormat="1" ht="15" customHeight="1">
      <c r="A85">
        <v>2330</v>
      </c>
      <c r="B85" t="str">
        <f t="shared" si="1"/>
        <v>2330 SVEUČILIŠTE U SPLITU, FAKULTET ELEKTROTEHNIKE, STROJARSTVA I BRODOGRADNJE</v>
      </c>
      <c r="C85" t="s">
        <v>1195</v>
      </c>
      <c r="D85" t="s">
        <v>1331</v>
      </c>
      <c r="E85" t="s">
        <v>1332</v>
      </c>
      <c r="F85" t="s">
        <v>1081</v>
      </c>
      <c r="G85" t="s">
        <v>1333</v>
      </c>
    </row>
    <row r="86" spans="1:9" ht="15" customHeight="1">
      <c r="A86">
        <v>2348</v>
      </c>
      <c r="B86" t="str">
        <f t="shared" si="1"/>
        <v>2348 SVEUČILIŠTE U SPLITU - FAKULTET GRAĐEVINARSTVA, ARHITEKTURE I GEODEZIJE</v>
      </c>
      <c r="C86" t="s">
        <v>1195</v>
      </c>
      <c r="D86" t="s">
        <v>1334</v>
      </c>
      <c r="E86" t="s">
        <v>1335</v>
      </c>
      <c r="F86" t="s">
        <v>1081</v>
      </c>
      <c r="G86" t="s">
        <v>1336</v>
      </c>
      <c r="I86" s="82"/>
    </row>
    <row r="87" spans="1:9" ht="15" customHeight="1">
      <c r="A87">
        <v>2356</v>
      </c>
      <c r="B87" t="str">
        <f t="shared" si="1"/>
        <v>2356 SVEUČILIŠTE U SPLITU - KEMIJSKO-TEHNOLOŠKI FAKULTET</v>
      </c>
      <c r="C87" t="s">
        <v>1195</v>
      </c>
      <c r="D87" t="s">
        <v>1337</v>
      </c>
      <c r="E87" t="s">
        <v>1338</v>
      </c>
      <c r="F87" t="s">
        <v>1081</v>
      </c>
      <c r="G87" t="s">
        <v>1339</v>
      </c>
      <c r="I87" s="82"/>
    </row>
    <row r="88" spans="1:9" ht="15" customHeight="1">
      <c r="A88">
        <v>2372</v>
      </c>
      <c r="B88" t="str">
        <f t="shared" si="1"/>
        <v>2372 SVEUČILIŠTE U SPLITU - EKONOMSKI FAKULTET</v>
      </c>
      <c r="C88" t="s">
        <v>1195</v>
      </c>
      <c r="D88" t="s">
        <v>1340</v>
      </c>
      <c r="E88" t="s">
        <v>1341</v>
      </c>
      <c r="F88" t="s">
        <v>1081</v>
      </c>
      <c r="G88" t="s">
        <v>1342</v>
      </c>
      <c r="I88" s="82"/>
    </row>
    <row r="89" spans="1:9" ht="15" customHeight="1">
      <c r="A89">
        <v>2397</v>
      </c>
      <c r="B89" t="str">
        <f t="shared" si="1"/>
        <v>2397 SVEUČILIŠTE U SPLITU -  PRAVNI FAKULTET</v>
      </c>
      <c r="C89" t="s">
        <v>1195</v>
      </c>
      <c r="D89" t="s">
        <v>1343</v>
      </c>
      <c r="E89" t="s">
        <v>1344</v>
      </c>
      <c r="F89" t="s">
        <v>1081</v>
      </c>
      <c r="G89" t="s">
        <v>1345</v>
      </c>
      <c r="I89" s="82"/>
    </row>
    <row r="90" spans="1:9" ht="15" customHeight="1">
      <c r="A90">
        <v>2410</v>
      </c>
      <c r="B90" t="str">
        <f t="shared" si="1"/>
        <v>2410 SVEUČILIŠTE U SPLITU, PRIRODOSLOVNO-MATEMATIČKI FAKULTET</v>
      </c>
      <c r="C90" t="s">
        <v>1195</v>
      </c>
      <c r="D90" t="s">
        <v>1346</v>
      </c>
      <c r="E90" t="s">
        <v>1347</v>
      </c>
      <c r="F90" t="s">
        <v>1081</v>
      </c>
      <c r="G90" t="s">
        <v>1348</v>
      </c>
      <c r="I90" s="82"/>
    </row>
    <row r="91" spans="1:9" ht="15" customHeight="1">
      <c r="A91">
        <v>2436</v>
      </c>
      <c r="B91" t="str">
        <f t="shared" si="1"/>
        <v>2436 SVEUČILIŠTE U ZAGREBU</v>
      </c>
      <c r="C91" t="s">
        <v>1195</v>
      </c>
      <c r="D91" t="s">
        <v>1349</v>
      </c>
      <c r="E91" t="s">
        <v>1350</v>
      </c>
      <c r="F91" t="s">
        <v>1081</v>
      </c>
      <c r="G91" t="s">
        <v>1351</v>
      </c>
      <c r="I91" s="82"/>
    </row>
    <row r="92" spans="1:9" ht="15" customHeight="1">
      <c r="A92">
        <v>2444</v>
      </c>
      <c r="B92" t="str">
        <f t="shared" si="1"/>
        <v>2444 SVEUČILIŠTE U RIJECI</v>
      </c>
      <c r="C92" t="s">
        <v>1195</v>
      </c>
      <c r="D92" t="s">
        <v>1352</v>
      </c>
      <c r="E92" t="s">
        <v>1353</v>
      </c>
      <c r="F92" t="s">
        <v>1081</v>
      </c>
      <c r="G92" t="s">
        <v>1354</v>
      </c>
      <c r="I92" s="82"/>
    </row>
    <row r="93" spans="1:9" s="82" customFormat="1" ht="15" customHeight="1">
      <c r="A93">
        <v>2452</v>
      </c>
      <c r="B93" t="str">
        <f t="shared" si="1"/>
        <v>2452 SVEUČILIŠTE J.J. STROSSMAYERA U OSIJEKU</v>
      </c>
      <c r="C93" t="s">
        <v>1195</v>
      </c>
      <c r="D93" t="s">
        <v>1355</v>
      </c>
      <c r="E93" t="s">
        <v>1356</v>
      </c>
      <c r="F93" t="s">
        <v>1081</v>
      </c>
      <c r="G93" t="s">
        <v>1357</v>
      </c>
    </row>
    <row r="94" spans="1:9" ht="15" customHeight="1">
      <c r="A94">
        <v>2469</v>
      </c>
      <c r="B94" t="str">
        <f t="shared" si="1"/>
        <v>2469 SVEUČILIŠTE U SPLITU</v>
      </c>
      <c r="C94" t="s">
        <v>1195</v>
      </c>
      <c r="D94" t="s">
        <v>1358</v>
      </c>
      <c r="E94" t="s">
        <v>1359</v>
      </c>
      <c r="F94" t="s">
        <v>1081</v>
      </c>
      <c r="G94" t="s">
        <v>1360</v>
      </c>
      <c r="I94" s="82"/>
    </row>
    <row r="95" spans="1:9" ht="15" customHeight="1">
      <c r="A95">
        <v>2493</v>
      </c>
      <c r="B95" t="str">
        <f t="shared" si="1"/>
        <v>2493 SVEUČILIŠTE U RIJECI - SVEUČILIŠNA KNJIŽNICA</v>
      </c>
      <c r="C95" t="s">
        <v>1195</v>
      </c>
      <c r="D95" t="s">
        <v>1361</v>
      </c>
      <c r="E95" t="s">
        <v>1362</v>
      </c>
      <c r="F95" t="s">
        <v>1081</v>
      </c>
      <c r="G95" t="s">
        <v>1363</v>
      </c>
      <c r="I95" s="82"/>
    </row>
    <row r="96" spans="1:9" ht="15" customHeight="1">
      <c r="A96">
        <v>2508</v>
      </c>
      <c r="B96" t="str">
        <f t="shared" si="1"/>
        <v>2508 SVEUČILIŠTE JOSIPA JURJA STROSSMAYERA U OSIJEKU GRADSKA I SVEUČILIŠNA KNJIŽNICA OSIJEK</v>
      </c>
      <c r="C96" t="s">
        <v>1195</v>
      </c>
      <c r="D96" t="s">
        <v>1364</v>
      </c>
      <c r="E96" t="s">
        <v>1365</v>
      </c>
      <c r="F96" t="s">
        <v>1081</v>
      </c>
      <c r="G96" t="s">
        <v>1366</v>
      </c>
      <c r="I96" s="82"/>
    </row>
    <row r="97" spans="1:9" s="82" customFormat="1" ht="15" customHeight="1">
      <c r="A97">
        <v>2524</v>
      </c>
      <c r="B97" t="str">
        <f t="shared" si="1"/>
        <v>2524 SVEUČILIŠTE U SPLITU - SVEUČILIŠNA KNJIŽNICA</v>
      </c>
      <c r="C97" t="s">
        <v>1195</v>
      </c>
      <c r="D97" t="s">
        <v>1367</v>
      </c>
      <c r="E97" t="s">
        <v>1368</v>
      </c>
      <c r="F97" t="s">
        <v>1081</v>
      </c>
      <c r="G97" t="s">
        <v>1369</v>
      </c>
    </row>
    <row r="98" spans="1:9" ht="15" customHeight="1">
      <c r="A98">
        <v>2532</v>
      </c>
      <c r="B98" t="str">
        <f t="shared" si="1"/>
        <v xml:space="preserve">2532 SVEUČILIŠTE U ZADRU, ZNANSTVENA KNJIŽNICA </v>
      </c>
      <c r="C98" t="s">
        <v>1195</v>
      </c>
      <c r="D98" t="s">
        <v>1370</v>
      </c>
      <c r="E98" t="s">
        <v>1371</v>
      </c>
      <c r="F98" t="s">
        <v>1081</v>
      </c>
      <c r="G98" t="s">
        <v>1372</v>
      </c>
      <c r="I98" s="82"/>
    </row>
    <row r="99" spans="1:9" ht="15" customHeight="1">
      <c r="A99">
        <v>2900</v>
      </c>
      <c r="B99" t="str">
        <f t="shared" si="1"/>
        <v>2900 INSTITUT ZA OCEANOGRAFIJU I RIBARSTVO</v>
      </c>
      <c r="C99" t="s">
        <v>1195</v>
      </c>
      <c r="D99" t="s">
        <v>1373</v>
      </c>
      <c r="E99" t="s">
        <v>1374</v>
      </c>
      <c r="F99" t="s">
        <v>1081</v>
      </c>
      <c r="G99" t="s">
        <v>1375</v>
      </c>
      <c r="I99" s="82"/>
    </row>
    <row r="100" spans="1:9" s="82" customFormat="1" ht="15" customHeight="1">
      <c r="A100">
        <v>2918</v>
      </c>
      <c r="B100" t="str">
        <f t="shared" si="1"/>
        <v>2918 EKONOMSKI INSTITUT, ZAGREB</v>
      </c>
      <c r="C100" t="s">
        <v>1195</v>
      </c>
      <c r="D100" t="s">
        <v>1376</v>
      </c>
      <c r="E100" t="s">
        <v>1377</v>
      </c>
      <c r="F100" t="s">
        <v>1081</v>
      </c>
      <c r="G100" t="s">
        <v>1378</v>
      </c>
    </row>
    <row r="101" spans="1:9" ht="15" customHeight="1">
      <c r="A101">
        <v>2934</v>
      </c>
      <c r="B101" t="str">
        <f t="shared" si="1"/>
        <v>2934 HRVATSKI INSTITUT ZA POVIJEST</v>
      </c>
      <c r="C101" t="s">
        <v>1195</v>
      </c>
      <c r="D101" t="s">
        <v>1379</v>
      </c>
      <c r="E101" t="s">
        <v>1380</v>
      </c>
      <c r="F101" t="s">
        <v>1081</v>
      </c>
      <c r="G101" t="s">
        <v>1381</v>
      </c>
      <c r="I101" s="82"/>
    </row>
    <row r="102" spans="1:9" ht="15" customHeight="1">
      <c r="A102">
        <v>2942</v>
      </c>
      <c r="B102" t="str">
        <f t="shared" si="1"/>
        <v>2942 INSTITUT ZA POVIJEST UMJETNOSTI</v>
      </c>
      <c r="C102" t="s">
        <v>1195</v>
      </c>
      <c r="D102" t="s">
        <v>1382</v>
      </c>
      <c r="E102" t="s">
        <v>1383</v>
      </c>
      <c r="F102" t="s">
        <v>1081</v>
      </c>
      <c r="G102" t="s">
        <v>1384</v>
      </c>
      <c r="I102" s="82"/>
    </row>
    <row r="103" spans="1:9" ht="15" customHeight="1">
      <c r="A103">
        <v>2959</v>
      </c>
      <c r="B103" t="str">
        <f t="shared" si="1"/>
        <v>2959 INSTITUT ZA MEDICINSKA ISTRAŽIVANJA I MEDICINU RADA</v>
      </c>
      <c r="C103" t="s">
        <v>1195</v>
      </c>
      <c r="D103" t="s">
        <v>1385</v>
      </c>
      <c r="E103" t="s">
        <v>1386</v>
      </c>
      <c r="F103" t="s">
        <v>1081</v>
      </c>
      <c r="G103" t="s">
        <v>1387</v>
      </c>
      <c r="I103" s="82"/>
    </row>
    <row r="104" spans="1:9" ht="15" customHeight="1">
      <c r="A104">
        <v>2967</v>
      </c>
      <c r="B104" t="str">
        <f t="shared" si="1"/>
        <v>2967 HRVATSKI ŠUMARSKI INSTITUT</v>
      </c>
      <c r="C104" t="s">
        <v>1195</v>
      </c>
      <c r="D104" t="s">
        <v>1388</v>
      </c>
      <c r="E104" t="s">
        <v>1389</v>
      </c>
      <c r="F104" t="s">
        <v>1081</v>
      </c>
      <c r="G104" t="s">
        <v>1390</v>
      </c>
      <c r="I104" s="82"/>
    </row>
    <row r="105" spans="1:9" ht="15" customHeight="1">
      <c r="A105">
        <v>2975</v>
      </c>
      <c r="B105" t="str">
        <f t="shared" si="1"/>
        <v>2975 INSTITUT ZA FIZIKU</v>
      </c>
      <c r="C105" t="s">
        <v>1195</v>
      </c>
      <c r="D105" t="s">
        <v>1391</v>
      </c>
      <c r="E105" t="s">
        <v>1392</v>
      </c>
      <c r="F105" t="s">
        <v>1081</v>
      </c>
      <c r="G105" t="s">
        <v>1393</v>
      </c>
      <c r="I105" s="82"/>
    </row>
    <row r="106" spans="1:9" ht="15" customHeight="1">
      <c r="A106">
        <v>2983</v>
      </c>
      <c r="B106" t="str">
        <f t="shared" si="1"/>
        <v>2983 HRVATSKI VETERINARSKI INSTITUT</v>
      </c>
      <c r="C106" t="s">
        <v>1394</v>
      </c>
      <c r="D106" t="s">
        <v>1395</v>
      </c>
      <c r="E106" t="s">
        <v>1396</v>
      </c>
      <c r="F106" t="s">
        <v>1081</v>
      </c>
      <c r="G106" t="s">
        <v>1397</v>
      </c>
      <c r="I106" s="82"/>
    </row>
    <row r="107" spans="1:9" ht="15" customHeight="1">
      <c r="A107">
        <v>2991</v>
      </c>
      <c r="B107" t="str">
        <f t="shared" si="1"/>
        <v>2991 POLJOPRIVREDNI INSTITUT OSIJEK</v>
      </c>
      <c r="C107" t="s">
        <v>1195</v>
      </c>
      <c r="D107" t="s">
        <v>1398</v>
      </c>
      <c r="E107" t="s">
        <v>1399</v>
      </c>
      <c r="F107" t="s">
        <v>1081</v>
      </c>
      <c r="G107" t="s">
        <v>1400</v>
      </c>
      <c r="I107" s="82"/>
    </row>
    <row r="108" spans="1:9" ht="15" customHeight="1">
      <c r="A108">
        <v>3009</v>
      </c>
      <c r="B108" t="str">
        <f t="shared" si="1"/>
        <v xml:space="preserve">3009 INSTITUT ZA ISTRAŽIVANJE MIGRACIJA </v>
      </c>
      <c r="C108" t="s">
        <v>1195</v>
      </c>
      <c r="D108" t="s">
        <v>1401</v>
      </c>
      <c r="E108" t="s">
        <v>1402</v>
      </c>
      <c r="F108" t="s">
        <v>1081</v>
      </c>
      <c r="G108" t="s">
        <v>1403</v>
      </c>
      <c r="I108" s="82"/>
    </row>
    <row r="109" spans="1:9" ht="15" customHeight="1">
      <c r="A109">
        <v>3025</v>
      </c>
      <c r="B109" t="str">
        <f t="shared" si="1"/>
        <v>3025 INSTITUT ZA JADRANSKE KULTURE I MELIORACIJU KRŠA</v>
      </c>
      <c r="C109" t="s">
        <v>1195</v>
      </c>
      <c r="D109" t="s">
        <v>1404</v>
      </c>
      <c r="E109" t="s">
        <v>1405</v>
      </c>
      <c r="F109" t="s">
        <v>1081</v>
      </c>
      <c r="G109" t="s">
        <v>1406</v>
      </c>
      <c r="I109" s="82"/>
    </row>
    <row r="110" spans="1:9" ht="15" customHeight="1">
      <c r="A110">
        <v>3041</v>
      </c>
      <c r="B110" t="str">
        <f t="shared" si="1"/>
        <v>3041 INSTITUT RUĐER BOŠKOVIĆ</v>
      </c>
      <c r="C110" t="s">
        <v>1195</v>
      </c>
      <c r="D110" t="s">
        <v>1407</v>
      </c>
      <c r="E110" t="s">
        <v>1408</v>
      </c>
      <c r="F110" t="s">
        <v>1081</v>
      </c>
      <c r="G110" t="s">
        <v>1409</v>
      </c>
      <c r="I110" s="82"/>
    </row>
    <row r="111" spans="1:9" ht="15" customHeight="1">
      <c r="A111">
        <v>3050</v>
      </c>
      <c r="B111" t="str">
        <f t="shared" si="1"/>
        <v>3050 INSTITUT ZA DRUŠTVENA ISTRAŽIVANJA U ZAGREBU</v>
      </c>
      <c r="C111" t="s">
        <v>1195</v>
      </c>
      <c r="D111" t="s">
        <v>1410</v>
      </c>
      <c r="E111" t="s">
        <v>1411</v>
      </c>
      <c r="F111" t="s">
        <v>1081</v>
      </c>
      <c r="G111" t="s">
        <v>1412</v>
      </c>
      <c r="I111" s="82"/>
    </row>
    <row r="112" spans="1:9" ht="15" customHeight="1">
      <c r="A112">
        <v>3068</v>
      </c>
      <c r="B112" t="str">
        <f t="shared" si="1"/>
        <v>3068 INSTITUT ZA TURIZAM</v>
      </c>
      <c r="C112" t="s">
        <v>1195</v>
      </c>
      <c r="D112" t="s">
        <v>1413</v>
      </c>
      <c r="E112" t="s">
        <v>1414</v>
      </c>
      <c r="F112" t="s">
        <v>1081</v>
      </c>
      <c r="G112" t="s">
        <v>1415</v>
      </c>
      <c r="I112" s="82"/>
    </row>
    <row r="113" spans="1:9" ht="15" customHeight="1">
      <c r="A113">
        <v>3076</v>
      </c>
      <c r="B113" t="str">
        <f t="shared" si="1"/>
        <v>3076 INSTITUT ZA POLJOPRIVREDU I TURIZAM</v>
      </c>
      <c r="C113" t="s">
        <v>1195</v>
      </c>
      <c r="D113" t="s">
        <v>1416</v>
      </c>
      <c r="E113" t="s">
        <v>1417</v>
      </c>
      <c r="F113" t="s">
        <v>1081</v>
      </c>
      <c r="G113" t="s">
        <v>1418</v>
      </c>
      <c r="I113" s="82"/>
    </row>
    <row r="114" spans="1:9" ht="15" customHeight="1">
      <c r="A114">
        <v>3084</v>
      </c>
      <c r="B114" t="str">
        <f t="shared" si="1"/>
        <v>3084 INSTITUT ZA ETNOLOGIJU I FOLKLORISTIKU</v>
      </c>
      <c r="C114" t="s">
        <v>1195</v>
      </c>
      <c r="D114" t="s">
        <v>1419</v>
      </c>
      <c r="E114" t="s">
        <v>1420</v>
      </c>
      <c r="F114" t="s">
        <v>1081</v>
      </c>
      <c r="G114" t="s">
        <v>1421</v>
      </c>
      <c r="I114" s="82"/>
    </row>
    <row r="115" spans="1:9" ht="15" customHeight="1">
      <c r="A115">
        <v>3092</v>
      </c>
      <c r="B115" t="str">
        <f t="shared" si="1"/>
        <v>3092 INSTITUT ZA FILOZOFIJU</v>
      </c>
      <c r="C115" t="s">
        <v>1195</v>
      </c>
      <c r="D115" t="s">
        <v>1422</v>
      </c>
      <c r="E115" t="s">
        <v>1423</v>
      </c>
      <c r="F115" t="s">
        <v>1081</v>
      </c>
      <c r="G115" t="s">
        <v>1424</v>
      </c>
      <c r="I115" s="82"/>
    </row>
    <row r="116" spans="1:9" ht="15" customHeight="1">
      <c r="A116">
        <v>3105</v>
      </c>
      <c r="B116" t="str">
        <f t="shared" si="1"/>
        <v>3105 INSTITUT DRUŠTVENIH ZNANOSTI  IVO PILAR</v>
      </c>
      <c r="C116" t="s">
        <v>1195</v>
      </c>
      <c r="D116" t="s">
        <v>1425</v>
      </c>
      <c r="E116" t="s">
        <v>1426</v>
      </c>
      <c r="F116" t="s">
        <v>1081</v>
      </c>
      <c r="G116" t="s">
        <v>1427</v>
      </c>
      <c r="I116" s="82"/>
    </row>
    <row r="117" spans="1:9" s="82" customFormat="1" ht="15" customHeight="1">
      <c r="A117">
        <v>3113</v>
      </c>
      <c r="B117" t="str">
        <f t="shared" si="1"/>
        <v>3113 INSTITUT ZA ANTROPOLOGIJU</v>
      </c>
      <c r="C117" t="s">
        <v>1195</v>
      </c>
      <c r="D117" t="s">
        <v>1428</v>
      </c>
      <c r="E117" t="s">
        <v>1429</v>
      </c>
      <c r="F117" t="s">
        <v>1081</v>
      </c>
      <c r="G117" t="s">
        <v>1430</v>
      </c>
    </row>
    <row r="118" spans="1:9" ht="15" customHeight="1">
      <c r="A118">
        <v>3121</v>
      </c>
      <c r="B118" t="str">
        <f t="shared" si="1"/>
        <v>3121 INSTITUT ZA ARHEOLOGIJU</v>
      </c>
      <c r="C118" t="s">
        <v>1195</v>
      </c>
      <c r="D118" t="s">
        <v>1431</v>
      </c>
      <c r="E118" t="s">
        <v>1432</v>
      </c>
      <c r="F118" t="s">
        <v>1081</v>
      </c>
      <c r="G118" t="s">
        <v>1433</v>
      </c>
      <c r="I118" s="82"/>
    </row>
    <row r="119" spans="1:9" ht="15" customHeight="1">
      <c r="A119">
        <v>3148</v>
      </c>
      <c r="B119" t="str">
        <f t="shared" si="1"/>
        <v>3148 ZATVORSKA BOLNICA U ZAGREBU</v>
      </c>
      <c r="C119" t="s">
        <v>1434</v>
      </c>
      <c r="D119" t="s">
        <v>1435</v>
      </c>
      <c r="E119" t="s">
        <v>1436</v>
      </c>
      <c r="F119" t="s">
        <v>1081</v>
      </c>
      <c r="G119" t="s">
        <v>1437</v>
      </c>
      <c r="I119" s="82"/>
    </row>
    <row r="120" spans="1:9">
      <c r="A120">
        <v>3156</v>
      </c>
      <c r="B120" t="str">
        <f t="shared" si="1"/>
        <v>3156 ODGOJNI ZAVOD TUROPOLJE</v>
      </c>
      <c r="C120" t="s">
        <v>1434</v>
      </c>
      <c r="D120" t="s">
        <v>1438</v>
      </c>
      <c r="E120" t="s">
        <v>1439</v>
      </c>
      <c r="F120" t="s">
        <v>1081</v>
      </c>
      <c r="G120" t="s">
        <v>1440</v>
      </c>
      <c r="I120" s="82"/>
    </row>
    <row r="121" spans="1:9" s="82" customFormat="1" ht="15" customHeight="1">
      <c r="A121">
        <v>3164</v>
      </c>
      <c r="B121" t="str">
        <f t="shared" si="1"/>
        <v>3164 KAZNIONICA U LEPOGLAVI</v>
      </c>
      <c r="C121" t="s">
        <v>1434</v>
      </c>
      <c r="D121" t="s">
        <v>1441</v>
      </c>
      <c r="E121" t="s">
        <v>1442</v>
      </c>
      <c r="F121" t="s">
        <v>1081</v>
      </c>
      <c r="G121" t="s">
        <v>1443</v>
      </c>
    </row>
    <row r="122" spans="1:9" ht="15" customHeight="1">
      <c r="A122">
        <v>3172</v>
      </c>
      <c r="B122" t="str">
        <f t="shared" si="1"/>
        <v>3172 KAZNIONICA U LIPOVICI - POPOVAČA</v>
      </c>
      <c r="C122" t="s">
        <v>1434</v>
      </c>
      <c r="D122" t="s">
        <v>1444</v>
      </c>
      <c r="E122" t="s">
        <v>1445</v>
      </c>
      <c r="F122" t="s">
        <v>1081</v>
      </c>
      <c r="G122" t="s">
        <v>1446</v>
      </c>
      <c r="I122" s="82"/>
    </row>
    <row r="123" spans="1:9" ht="15" customHeight="1">
      <c r="A123">
        <v>3197</v>
      </c>
      <c r="B123" t="str">
        <f t="shared" si="1"/>
        <v>3197 KAZNIONICA U  TUROPOLJU</v>
      </c>
      <c r="C123" t="s">
        <v>1434</v>
      </c>
      <c r="D123" t="s">
        <v>1447</v>
      </c>
      <c r="E123" t="s">
        <v>1448</v>
      </c>
      <c r="F123" t="s">
        <v>1081</v>
      </c>
      <c r="G123" t="s">
        <v>1449</v>
      </c>
      <c r="I123" s="82"/>
    </row>
    <row r="124" spans="1:9" ht="15" customHeight="1">
      <c r="A124">
        <v>3201</v>
      </c>
      <c r="B124" t="str">
        <f t="shared" si="1"/>
        <v>3201 KAZNIONICA U VALTURI</v>
      </c>
      <c r="C124" t="s">
        <v>1434</v>
      </c>
      <c r="D124" t="s">
        <v>1450</v>
      </c>
      <c r="E124" t="s">
        <v>1451</v>
      </c>
      <c r="F124" t="s">
        <v>1081</v>
      </c>
      <c r="G124" t="s">
        <v>1452</v>
      </c>
      <c r="I124" s="82"/>
    </row>
    <row r="125" spans="1:9" ht="15" customHeight="1">
      <c r="A125">
        <v>3210</v>
      </c>
      <c r="B125" t="str">
        <f t="shared" si="1"/>
        <v>3210 ZATVOR U  BJELOVARU</v>
      </c>
      <c r="C125" t="s">
        <v>1434</v>
      </c>
      <c r="D125" t="s">
        <v>1453</v>
      </c>
      <c r="E125" t="s">
        <v>1454</v>
      </c>
      <c r="F125" t="s">
        <v>1081</v>
      </c>
      <c r="G125" t="s">
        <v>1455</v>
      </c>
      <c r="I125" s="82"/>
    </row>
    <row r="126" spans="1:9" ht="15" customHeight="1">
      <c r="A126">
        <v>3228</v>
      </c>
      <c r="B126" t="str">
        <f t="shared" si="1"/>
        <v>3228 ZATVOR U DUBROVNIKU</v>
      </c>
      <c r="C126" t="s">
        <v>1434</v>
      </c>
      <c r="D126" t="s">
        <v>1456</v>
      </c>
      <c r="E126" t="s">
        <v>1457</v>
      </c>
      <c r="F126" t="s">
        <v>1081</v>
      </c>
      <c r="G126" t="s">
        <v>1458</v>
      </c>
      <c r="I126" s="82"/>
    </row>
    <row r="127" spans="1:9" ht="15" customHeight="1">
      <c r="A127">
        <v>3236</v>
      </c>
      <c r="B127" t="str">
        <f t="shared" si="1"/>
        <v>3236 ZATVOR U GOSPIĆU</v>
      </c>
      <c r="C127" t="s">
        <v>1434</v>
      </c>
      <c r="D127" t="s">
        <v>1459</v>
      </c>
      <c r="E127" t="s">
        <v>1460</v>
      </c>
      <c r="F127" t="s">
        <v>1081</v>
      </c>
      <c r="G127" t="s">
        <v>1461</v>
      </c>
      <c r="I127" s="82"/>
    </row>
    <row r="128" spans="1:9" ht="15" customHeight="1">
      <c r="A128">
        <v>3244</v>
      </c>
      <c r="B128" t="str">
        <f t="shared" si="1"/>
        <v>3244 ZATVOR U KARLOVCU</v>
      </c>
      <c r="C128" t="s">
        <v>1434</v>
      </c>
      <c r="D128" t="s">
        <v>1462</v>
      </c>
      <c r="E128" t="s">
        <v>1463</v>
      </c>
      <c r="F128" t="s">
        <v>1081</v>
      </c>
      <c r="G128" t="s">
        <v>1464</v>
      </c>
      <c r="I128" s="82"/>
    </row>
    <row r="129" spans="1:9" ht="15" customHeight="1">
      <c r="A129">
        <v>3252</v>
      </c>
      <c r="B129" t="str">
        <f t="shared" si="1"/>
        <v>3252 ZATVOR U OSIJEKU</v>
      </c>
      <c r="C129" t="s">
        <v>1434</v>
      </c>
      <c r="D129" t="s">
        <v>1465</v>
      </c>
      <c r="E129" t="s">
        <v>1466</v>
      </c>
      <c r="F129" t="s">
        <v>1081</v>
      </c>
      <c r="G129" t="s">
        <v>1467</v>
      </c>
      <c r="I129" s="82"/>
    </row>
    <row r="130" spans="1:9" ht="15" customHeight="1">
      <c r="A130">
        <v>3277</v>
      </c>
      <c r="B130" t="str">
        <f t="shared" si="1"/>
        <v>3277 ZATVOR U PULI-POLA</v>
      </c>
      <c r="C130" t="s">
        <v>1434</v>
      </c>
      <c r="D130" t="s">
        <v>1468</v>
      </c>
      <c r="E130" t="s">
        <v>1469</v>
      </c>
      <c r="F130" t="s">
        <v>1081</v>
      </c>
      <c r="G130" t="s">
        <v>1470</v>
      </c>
      <c r="I130" s="82"/>
    </row>
    <row r="131" spans="1:9" ht="15" customHeight="1">
      <c r="A131">
        <v>3285</v>
      </c>
      <c r="B131" t="str">
        <f t="shared" ref="B131:B194" si="2">A131&amp;" "&amp;G131</f>
        <v>3285 ZATVOR U RIJECI</v>
      </c>
      <c r="C131" t="s">
        <v>1434</v>
      </c>
      <c r="D131" t="s">
        <v>1471</v>
      </c>
      <c r="E131" t="s">
        <v>1472</v>
      </c>
      <c r="F131" t="s">
        <v>1081</v>
      </c>
      <c r="G131" t="s">
        <v>1473</v>
      </c>
      <c r="I131" s="82"/>
    </row>
    <row r="132" spans="1:9" ht="15" customHeight="1">
      <c r="A132">
        <v>3293</v>
      </c>
      <c r="B132" t="str">
        <f t="shared" si="2"/>
        <v>3293 ZATVOR U SISKU</v>
      </c>
      <c r="C132" t="s">
        <v>1434</v>
      </c>
      <c r="D132" t="s">
        <v>1474</v>
      </c>
      <c r="E132" t="s">
        <v>1475</v>
      </c>
      <c r="F132" t="s">
        <v>1081</v>
      </c>
      <c r="G132" t="s">
        <v>1476</v>
      </c>
      <c r="I132" s="82"/>
    </row>
    <row r="133" spans="1:9" ht="15" customHeight="1">
      <c r="A133">
        <v>3308</v>
      </c>
      <c r="B133" t="str">
        <f t="shared" si="2"/>
        <v>3308 ZATVOR U SPLITU</v>
      </c>
      <c r="C133" t="s">
        <v>1434</v>
      </c>
      <c r="D133" t="s">
        <v>1477</v>
      </c>
      <c r="E133" t="s">
        <v>1478</v>
      </c>
      <c r="F133" t="s">
        <v>1081</v>
      </c>
      <c r="G133" t="s">
        <v>1479</v>
      </c>
      <c r="I133" s="82"/>
    </row>
    <row r="134" spans="1:9" ht="15" customHeight="1">
      <c r="A134">
        <v>3316</v>
      </c>
      <c r="B134" t="str">
        <f t="shared" si="2"/>
        <v>3316 ZATVOR U ŠIBENIKU</v>
      </c>
      <c r="C134" t="s">
        <v>1434</v>
      </c>
      <c r="D134" t="s">
        <v>1480</v>
      </c>
      <c r="E134" t="s">
        <v>1481</v>
      </c>
      <c r="F134" t="s">
        <v>1081</v>
      </c>
      <c r="G134" t="s">
        <v>1482</v>
      </c>
      <c r="I134" s="82"/>
    </row>
    <row r="135" spans="1:9" ht="15" customHeight="1">
      <c r="A135">
        <v>3324</v>
      </c>
      <c r="B135" t="str">
        <f t="shared" si="2"/>
        <v>3324 ZATVOR U VARAŽDINU</v>
      </c>
      <c r="C135" t="s">
        <v>1434</v>
      </c>
      <c r="D135" t="s">
        <v>1483</v>
      </c>
      <c r="E135" t="s">
        <v>1484</v>
      </c>
      <c r="F135" t="s">
        <v>1081</v>
      </c>
      <c r="G135" t="s">
        <v>1485</v>
      </c>
      <c r="I135" s="82"/>
    </row>
    <row r="136" spans="1:9" ht="15" customHeight="1">
      <c r="A136">
        <v>3332</v>
      </c>
      <c r="B136" t="str">
        <f t="shared" si="2"/>
        <v>3332 ZATVOR U ZADRU</v>
      </c>
      <c r="C136" t="s">
        <v>1434</v>
      </c>
      <c r="D136" t="s">
        <v>1486</v>
      </c>
      <c r="E136" t="s">
        <v>1487</v>
      </c>
      <c r="F136" t="s">
        <v>1081</v>
      </c>
      <c r="G136" t="s">
        <v>1488</v>
      </c>
      <c r="I136" s="82"/>
    </row>
    <row r="137" spans="1:9" ht="15" customHeight="1">
      <c r="A137">
        <v>3349</v>
      </c>
      <c r="B137" t="str">
        <f t="shared" si="2"/>
        <v>3349 ZATVOR U  ZAGREBU</v>
      </c>
      <c r="C137" t="s">
        <v>1434</v>
      </c>
      <c r="D137" t="s">
        <v>1489</v>
      </c>
      <c r="E137" t="s">
        <v>1490</v>
      </c>
      <c r="F137" t="s">
        <v>1081</v>
      </c>
      <c r="G137" t="s">
        <v>1491</v>
      </c>
      <c r="I137" s="82"/>
    </row>
    <row r="138" spans="1:9" ht="15" customHeight="1">
      <c r="A138">
        <v>3357</v>
      </c>
      <c r="B138" t="str">
        <f t="shared" si="2"/>
        <v>3357 VRHOVNI SUD REPUBLIKE HRVATSKE</v>
      </c>
      <c r="C138" t="s">
        <v>1434</v>
      </c>
      <c r="D138" t="s">
        <v>1492</v>
      </c>
      <c r="E138" t="s">
        <v>1493</v>
      </c>
      <c r="F138" t="s">
        <v>1081</v>
      </c>
      <c r="G138" t="s">
        <v>1494</v>
      </c>
      <c r="I138" s="82"/>
    </row>
    <row r="139" spans="1:9" ht="15" customHeight="1">
      <c r="A139">
        <v>3365</v>
      </c>
      <c r="B139" t="str">
        <f t="shared" si="2"/>
        <v>3365 DRŽAVNO ODVJETNIŠTVO REPUBLIKE HRVATSKE</v>
      </c>
      <c r="C139" t="s">
        <v>1434</v>
      </c>
      <c r="D139" t="s">
        <v>1495</v>
      </c>
      <c r="E139" t="s">
        <v>1496</v>
      </c>
      <c r="F139" t="s">
        <v>1081</v>
      </c>
      <c r="G139" t="s">
        <v>1497</v>
      </c>
      <c r="I139" s="82"/>
    </row>
    <row r="140" spans="1:9" ht="15" customHeight="1">
      <c r="A140">
        <v>3381</v>
      </c>
      <c r="B140" t="str">
        <f t="shared" si="2"/>
        <v>3381 VISOKI PREKRŠAJNI SUD REPUBLIKE HRVATSKE</v>
      </c>
      <c r="C140" t="s">
        <v>1434</v>
      </c>
      <c r="D140" t="s">
        <v>1498</v>
      </c>
      <c r="E140" t="s">
        <v>1499</v>
      </c>
      <c r="F140" t="s">
        <v>1081</v>
      </c>
      <c r="G140" t="s">
        <v>1500</v>
      </c>
      <c r="I140" s="82"/>
    </row>
    <row r="141" spans="1:9" ht="15" customHeight="1">
      <c r="A141">
        <v>3390</v>
      </c>
      <c r="B141" t="str">
        <f t="shared" si="2"/>
        <v>3390 ŽUPANIJSKI SUD U DUBROVNIKU</v>
      </c>
      <c r="C141" t="s">
        <v>1434</v>
      </c>
      <c r="D141" t="s">
        <v>1501</v>
      </c>
      <c r="E141" t="s">
        <v>1502</v>
      </c>
      <c r="F141" t="s">
        <v>1081</v>
      </c>
      <c r="G141" t="s">
        <v>1503</v>
      </c>
      <c r="I141" s="82"/>
    </row>
    <row r="142" spans="1:9" s="82" customFormat="1" ht="15" customHeight="1">
      <c r="A142">
        <v>3412</v>
      </c>
      <c r="B142" t="str">
        <f t="shared" si="2"/>
        <v>3412 ŽUPANIJSKI SUD U KARLOVCU</v>
      </c>
      <c r="C142" t="s">
        <v>1434</v>
      </c>
      <c r="D142" t="s">
        <v>1504</v>
      </c>
      <c r="E142" t="s">
        <v>1505</v>
      </c>
      <c r="F142" t="s">
        <v>1081</v>
      </c>
      <c r="G142" t="s">
        <v>1506</v>
      </c>
    </row>
    <row r="143" spans="1:9" s="82" customFormat="1" ht="15" customHeight="1">
      <c r="A143">
        <v>3429</v>
      </c>
      <c r="B143" t="str">
        <f t="shared" si="2"/>
        <v>3429 ŽUPANIJSKI SUD U OSIJEKU</v>
      </c>
      <c r="C143" t="s">
        <v>1434</v>
      </c>
      <c r="D143" t="s">
        <v>1507</v>
      </c>
      <c r="E143" t="s">
        <v>1508</v>
      </c>
      <c r="F143" t="s">
        <v>1081</v>
      </c>
      <c r="G143" t="s">
        <v>1509</v>
      </c>
    </row>
    <row r="144" spans="1:9" s="82" customFormat="1" ht="15" customHeight="1">
      <c r="A144">
        <v>3445</v>
      </c>
      <c r="B144" t="str">
        <f t="shared" si="2"/>
        <v>3445 ŽUPANIJSKI SUD U PULI - POLA</v>
      </c>
      <c r="C144" t="s">
        <v>1434</v>
      </c>
      <c r="D144" t="s">
        <v>1510</v>
      </c>
      <c r="E144" t="s">
        <v>1511</v>
      </c>
      <c r="F144" t="s">
        <v>1081</v>
      </c>
      <c r="G144" t="s">
        <v>1512</v>
      </c>
    </row>
    <row r="145" spans="1:9" ht="15" customHeight="1">
      <c r="A145">
        <v>3453</v>
      </c>
      <c r="B145" t="str">
        <f t="shared" si="2"/>
        <v>3453 ŽUPANIJSKI SUD U RIJECI</v>
      </c>
      <c r="C145" t="s">
        <v>1434</v>
      </c>
      <c r="D145" t="s">
        <v>1513</v>
      </c>
      <c r="E145" t="s">
        <v>1514</v>
      </c>
      <c r="F145" t="s">
        <v>1081</v>
      </c>
      <c r="G145" t="s">
        <v>1515</v>
      </c>
      <c r="I145" s="82"/>
    </row>
    <row r="146" spans="1:9" ht="15" customHeight="1">
      <c r="A146">
        <v>3461</v>
      </c>
      <c r="B146" t="str">
        <f t="shared" si="2"/>
        <v>3461 ŽUPANIJSKI SUD U SISKU</v>
      </c>
      <c r="C146" t="s">
        <v>1434</v>
      </c>
      <c r="D146" t="s">
        <v>1516</v>
      </c>
      <c r="E146" t="s">
        <v>1517</v>
      </c>
      <c r="F146" t="s">
        <v>1081</v>
      </c>
      <c r="G146" t="s">
        <v>1518</v>
      </c>
      <c r="I146" s="82"/>
    </row>
    <row r="147" spans="1:9" ht="15" customHeight="1">
      <c r="A147">
        <v>3470</v>
      </c>
      <c r="B147" t="str">
        <f t="shared" si="2"/>
        <v>3470 ŽUPANIJSKI SUD U SPLITU</v>
      </c>
      <c r="C147" t="s">
        <v>1434</v>
      </c>
      <c r="D147" t="s">
        <v>1519</v>
      </c>
      <c r="E147" t="s">
        <v>1520</v>
      </c>
      <c r="F147" t="s">
        <v>1081</v>
      </c>
      <c r="G147" t="s">
        <v>1521</v>
      </c>
      <c r="I147" s="82"/>
    </row>
    <row r="148" spans="1:9" s="82" customFormat="1" ht="15" customHeight="1">
      <c r="A148">
        <v>3488</v>
      </c>
      <c r="B148" t="str">
        <f t="shared" si="2"/>
        <v>3488 ŽUPANIJSKI SUD U VARAŽDINU</v>
      </c>
      <c r="C148" t="s">
        <v>1434</v>
      </c>
      <c r="D148" t="s">
        <v>1522</v>
      </c>
      <c r="E148" t="s">
        <v>1523</v>
      </c>
      <c r="F148" t="s">
        <v>1081</v>
      </c>
      <c r="G148" t="s">
        <v>1524</v>
      </c>
    </row>
    <row r="149" spans="1:9" s="82" customFormat="1" ht="15" customHeight="1">
      <c r="A149">
        <v>3496</v>
      </c>
      <c r="B149" t="str">
        <f t="shared" si="2"/>
        <v>3496 ŽUPANIJSKI SUD U ZADRU</v>
      </c>
      <c r="C149" t="s">
        <v>1434</v>
      </c>
      <c r="D149" t="s">
        <v>1525</v>
      </c>
      <c r="E149" t="s">
        <v>1526</v>
      </c>
      <c r="F149" t="s">
        <v>1081</v>
      </c>
      <c r="G149" t="s">
        <v>1527</v>
      </c>
    </row>
    <row r="150" spans="1:9" ht="15" customHeight="1">
      <c r="A150">
        <v>3507</v>
      </c>
      <c r="B150" t="str">
        <f t="shared" si="2"/>
        <v>3507 ŽUPANIJSKI SUD U  ZAGREBU</v>
      </c>
      <c r="C150" t="s">
        <v>1434</v>
      </c>
      <c r="D150" t="s">
        <v>1528</v>
      </c>
      <c r="E150" t="s">
        <v>1529</v>
      </c>
      <c r="F150" t="s">
        <v>1081</v>
      </c>
      <c r="G150" t="s">
        <v>1530</v>
      </c>
      <c r="I150" s="82"/>
    </row>
    <row r="151" spans="1:9" ht="15" customHeight="1">
      <c r="A151">
        <v>3515</v>
      </c>
      <c r="B151" t="str">
        <f t="shared" si="2"/>
        <v>3515 TRGOVAČKI SUD U BJELOVARU</v>
      </c>
      <c r="C151" t="s">
        <v>1434</v>
      </c>
      <c r="D151" t="s">
        <v>1531</v>
      </c>
      <c r="E151" t="s">
        <v>1532</v>
      </c>
      <c r="F151" t="s">
        <v>1081</v>
      </c>
      <c r="G151" t="s">
        <v>1533</v>
      </c>
      <c r="I151" s="82"/>
    </row>
    <row r="152" spans="1:9" ht="15" customHeight="1">
      <c r="A152">
        <v>3531</v>
      </c>
      <c r="B152" t="str">
        <f t="shared" si="2"/>
        <v>3531 TRGOVAČKI SUD U OSIJEKU</v>
      </c>
      <c r="C152" t="s">
        <v>1434</v>
      </c>
      <c r="D152" t="s">
        <v>1534</v>
      </c>
      <c r="E152" t="s">
        <v>1535</v>
      </c>
      <c r="F152" t="s">
        <v>1081</v>
      </c>
      <c r="G152" t="s">
        <v>1536</v>
      </c>
      <c r="I152" s="82"/>
    </row>
    <row r="153" spans="1:9" ht="24" customHeight="1">
      <c r="A153">
        <v>3540</v>
      </c>
      <c r="B153" t="str">
        <f t="shared" si="2"/>
        <v>3540 TRGOVAČKI SUD U RIJECI</v>
      </c>
      <c r="C153" t="s">
        <v>1434</v>
      </c>
      <c r="D153" t="s">
        <v>1537</v>
      </c>
      <c r="E153" t="s">
        <v>1538</v>
      </c>
      <c r="F153" t="s">
        <v>1081</v>
      </c>
      <c r="G153" t="s">
        <v>1539</v>
      </c>
      <c r="I153" s="82"/>
    </row>
    <row r="154" spans="1:9" ht="15" customHeight="1">
      <c r="A154">
        <v>3566</v>
      </c>
      <c r="B154" t="str">
        <f t="shared" si="2"/>
        <v>3566 TRGOVAČKI SUD U SPLITU</v>
      </c>
      <c r="C154" t="s">
        <v>1434</v>
      </c>
      <c r="D154" t="s">
        <v>1540</v>
      </c>
      <c r="E154" t="s">
        <v>1541</v>
      </c>
      <c r="F154" t="s">
        <v>1081</v>
      </c>
      <c r="G154" t="s">
        <v>1542</v>
      </c>
      <c r="I154" s="82"/>
    </row>
    <row r="155" spans="1:9">
      <c r="A155">
        <v>3574</v>
      </c>
      <c r="B155" t="str">
        <f t="shared" si="2"/>
        <v>3574 TRGOVAČKI SUD U VARAŽDINU</v>
      </c>
      <c r="C155" t="s">
        <v>1434</v>
      </c>
      <c r="D155" t="s">
        <v>1543</v>
      </c>
      <c r="E155" t="s">
        <v>1544</v>
      </c>
      <c r="F155" t="s">
        <v>1081</v>
      </c>
      <c r="G155" t="s">
        <v>1545</v>
      </c>
      <c r="I155" s="82"/>
    </row>
    <row r="156" spans="1:9">
      <c r="A156">
        <v>3582</v>
      </c>
      <c r="B156" t="str">
        <f t="shared" si="2"/>
        <v>3582 VISOKI TRGOVAČKI SUD REPUBLIKE HRVATSKE</v>
      </c>
      <c r="C156" t="s">
        <v>1434</v>
      </c>
      <c r="D156" t="s">
        <v>1546</v>
      </c>
      <c r="E156" t="s">
        <v>1547</v>
      </c>
      <c r="F156" t="s">
        <v>1081</v>
      </c>
      <c r="G156" t="s">
        <v>1548</v>
      </c>
      <c r="I156" s="82"/>
    </row>
    <row r="157" spans="1:9" s="82" customFormat="1">
      <c r="A157">
        <v>3599</v>
      </c>
      <c r="B157" t="str">
        <f t="shared" si="2"/>
        <v>3599 ŽUPANIJSKO DRŽAVNO ODVJETNIŠTVO U DUBROVNIKU</v>
      </c>
      <c r="C157" t="s">
        <v>1434</v>
      </c>
      <c r="D157" t="s">
        <v>1549</v>
      </c>
      <c r="E157" t="s">
        <v>1550</v>
      </c>
      <c r="F157" t="s">
        <v>1081</v>
      </c>
      <c r="G157" t="s">
        <v>1551</v>
      </c>
    </row>
    <row r="158" spans="1:9">
      <c r="A158">
        <v>3611</v>
      </c>
      <c r="B158" t="str">
        <f t="shared" si="2"/>
        <v>3611 ŽUPANIJSKO DRŽAVNO ODVJETNIŠTVO U KARLOVCU</v>
      </c>
      <c r="C158" t="s">
        <v>1434</v>
      </c>
      <c r="D158" t="s">
        <v>1552</v>
      </c>
      <c r="E158" t="s">
        <v>1553</v>
      </c>
      <c r="F158" t="s">
        <v>1081</v>
      </c>
      <c r="G158" t="s">
        <v>1554</v>
      </c>
      <c r="I158" s="82"/>
    </row>
    <row r="159" spans="1:9" ht="15" customHeight="1">
      <c r="A159">
        <v>3620</v>
      </c>
      <c r="B159" t="str">
        <f t="shared" si="2"/>
        <v>3620 ŽUPANIJSKO DRŽAVNO ODVJETNIŠTVO U OSIJEKU</v>
      </c>
      <c r="C159" t="s">
        <v>1434</v>
      </c>
      <c r="D159" t="s">
        <v>1555</v>
      </c>
      <c r="E159" t="s">
        <v>1556</v>
      </c>
      <c r="F159" t="s">
        <v>1081</v>
      </c>
      <c r="G159" t="s">
        <v>1557</v>
      </c>
      <c r="I159" s="82"/>
    </row>
    <row r="160" spans="1:9" ht="15" customHeight="1">
      <c r="A160">
        <v>3646</v>
      </c>
      <c r="B160" t="str">
        <f t="shared" si="2"/>
        <v>3646 ŽUPANIJSKO DRŽAVNO ODVJETNIŠTVO U PULI - POLA</v>
      </c>
      <c r="C160" t="s">
        <v>1434</v>
      </c>
      <c r="D160" t="s">
        <v>1558</v>
      </c>
      <c r="E160" t="s">
        <v>1559</v>
      </c>
      <c r="F160" t="s">
        <v>1081</v>
      </c>
      <c r="G160" t="s">
        <v>1560</v>
      </c>
      <c r="I160" s="82"/>
    </row>
    <row r="161" spans="1:9">
      <c r="A161">
        <v>3654</v>
      </c>
      <c r="B161" t="str">
        <f t="shared" si="2"/>
        <v>3654 ŽUPANIJSKO DRŽAVNO ODVJETNIŠTVO U RIJECI</v>
      </c>
      <c r="C161" t="s">
        <v>1434</v>
      </c>
      <c r="D161" t="s">
        <v>1561</v>
      </c>
      <c r="E161" t="s">
        <v>1562</v>
      </c>
      <c r="F161" t="s">
        <v>1081</v>
      </c>
      <c r="G161" t="s">
        <v>1563</v>
      </c>
      <c r="I161" s="82"/>
    </row>
    <row r="162" spans="1:9" s="82" customFormat="1" ht="15" customHeight="1">
      <c r="A162">
        <v>3662</v>
      </c>
      <c r="B162" t="str">
        <f t="shared" si="2"/>
        <v>3662 ŽUPANIJSKO DRŽAVNO ODVJETNIŠTVO U SISKU</v>
      </c>
      <c r="C162" t="s">
        <v>1434</v>
      </c>
      <c r="D162" t="s">
        <v>1564</v>
      </c>
      <c r="E162" t="s">
        <v>1565</v>
      </c>
      <c r="F162" t="s">
        <v>1081</v>
      </c>
      <c r="G162" t="s">
        <v>1566</v>
      </c>
    </row>
    <row r="163" spans="1:9" ht="15" customHeight="1">
      <c r="A163">
        <v>3679</v>
      </c>
      <c r="B163" t="str">
        <f t="shared" si="2"/>
        <v>3679 ŽUPANIJSKO DRŽAVNO ODVJETNIŠTVO U SPLITU</v>
      </c>
      <c r="C163" t="s">
        <v>1434</v>
      </c>
      <c r="D163" t="s">
        <v>1567</v>
      </c>
      <c r="E163" t="s">
        <v>1568</v>
      </c>
      <c r="F163" t="s">
        <v>1081</v>
      </c>
      <c r="G163" t="s">
        <v>1569</v>
      </c>
      <c r="I163" s="82"/>
    </row>
    <row r="164" spans="1:9" ht="15" customHeight="1">
      <c r="A164">
        <v>3687</v>
      </c>
      <c r="B164" t="str">
        <f t="shared" si="2"/>
        <v>3687 ŽUPANIJSKO DRŽAVNO ODVJETNIŠTVO U ŠIBENIKU</v>
      </c>
      <c r="C164" t="s">
        <v>1434</v>
      </c>
      <c r="D164" t="s">
        <v>1570</v>
      </c>
      <c r="E164" t="s">
        <v>1571</v>
      </c>
      <c r="F164" t="s">
        <v>1081</v>
      </c>
      <c r="G164" t="s">
        <v>1572</v>
      </c>
      <c r="I164" s="82"/>
    </row>
    <row r="165" spans="1:9" s="82" customFormat="1" ht="15" customHeight="1">
      <c r="A165">
        <v>3695</v>
      </c>
      <c r="B165" t="str">
        <f t="shared" si="2"/>
        <v>3695 ŽUPANIJSKO DRŽAVNO ODVJETNIŠTVO U VARAŽDINU</v>
      </c>
      <c r="C165" t="s">
        <v>1434</v>
      </c>
      <c r="D165" t="s">
        <v>1573</v>
      </c>
      <c r="E165" t="s">
        <v>1574</v>
      </c>
      <c r="F165" t="s">
        <v>1081</v>
      </c>
      <c r="G165" t="s">
        <v>1575</v>
      </c>
    </row>
    <row r="166" spans="1:9" ht="15" customHeight="1">
      <c r="A166">
        <v>3700</v>
      </c>
      <c r="B166" t="str">
        <f t="shared" si="2"/>
        <v>3700 ŽUPANIJSKO DRŽAVNO ODVJETNIŠTVO U ZADRU</v>
      </c>
      <c r="C166" t="s">
        <v>1434</v>
      </c>
      <c r="D166" t="s">
        <v>1576</v>
      </c>
      <c r="E166" t="s">
        <v>1577</v>
      </c>
      <c r="F166" t="s">
        <v>1081</v>
      </c>
      <c r="G166" t="s">
        <v>1578</v>
      </c>
      <c r="I166" s="82"/>
    </row>
    <row r="167" spans="1:9" s="84" customFormat="1" ht="15" customHeight="1">
      <c r="A167">
        <v>3718</v>
      </c>
      <c r="B167" t="str">
        <f t="shared" si="2"/>
        <v>3718 ŽUPANIJSKO DRŽAVNO ODVJETNIŠTVO U ZAGREBU</v>
      </c>
      <c r="C167" t="s">
        <v>1434</v>
      </c>
      <c r="D167" t="s">
        <v>1579</v>
      </c>
      <c r="E167" t="s">
        <v>1580</v>
      </c>
      <c r="F167" t="s">
        <v>1081</v>
      </c>
      <c r="G167" t="s">
        <v>1581</v>
      </c>
      <c r="I167" s="85"/>
    </row>
    <row r="168" spans="1:9" s="84" customFormat="1" ht="15" customHeight="1">
      <c r="A168">
        <v>3742</v>
      </c>
      <c r="B168" t="str">
        <f t="shared" si="2"/>
        <v>3742 OPĆINSKI SUD U BJELOVARU</v>
      </c>
      <c r="C168" t="s">
        <v>1434</v>
      </c>
      <c r="D168" t="s">
        <v>1582</v>
      </c>
      <c r="E168" t="s">
        <v>1583</v>
      </c>
      <c r="F168" t="s">
        <v>1081</v>
      </c>
      <c r="G168" t="s">
        <v>1584</v>
      </c>
      <c r="I168" s="85"/>
    </row>
    <row r="169" spans="1:9" s="82" customFormat="1" ht="15" customHeight="1">
      <c r="A169">
        <v>3783</v>
      </c>
      <c r="B169" t="str">
        <f t="shared" si="2"/>
        <v>3783 OPĆINSKI SUD U ČAKOVCU</v>
      </c>
      <c r="C169" t="s">
        <v>1434</v>
      </c>
      <c r="D169" t="s">
        <v>1585</v>
      </c>
      <c r="E169" t="s">
        <v>1586</v>
      </c>
      <c r="F169" t="s">
        <v>1081</v>
      </c>
      <c r="G169" t="s">
        <v>1587</v>
      </c>
    </row>
    <row r="170" spans="1:9" s="82" customFormat="1" ht="15" customHeight="1">
      <c r="A170">
        <v>3847</v>
      </c>
      <c r="B170" t="str">
        <f t="shared" si="2"/>
        <v>3847 OPĆINSKI SUD U DUBROVNIKU</v>
      </c>
      <c r="C170" t="s">
        <v>1434</v>
      </c>
      <c r="D170" t="s">
        <v>1588</v>
      </c>
      <c r="E170" t="s">
        <v>1589</v>
      </c>
      <c r="F170" t="s">
        <v>1081</v>
      </c>
      <c r="G170" t="s">
        <v>1590</v>
      </c>
    </row>
    <row r="171" spans="1:9" s="86" customFormat="1" ht="15" customHeight="1">
      <c r="A171">
        <v>3919</v>
      </c>
      <c r="B171" t="str">
        <f t="shared" si="2"/>
        <v>3919 OPĆINSKI SUD U GOSPIĆU</v>
      </c>
      <c r="C171" t="s">
        <v>1434</v>
      </c>
      <c r="D171" t="s">
        <v>1591</v>
      </c>
      <c r="E171" t="s">
        <v>1592</v>
      </c>
      <c r="F171" t="s">
        <v>1081</v>
      </c>
      <c r="G171" t="s">
        <v>1593</v>
      </c>
      <c r="I171" s="82"/>
    </row>
    <row r="172" spans="1:9" s="82" customFormat="1" ht="15" customHeight="1">
      <c r="A172">
        <v>3994</v>
      </c>
      <c r="B172" t="str">
        <f t="shared" si="2"/>
        <v>3994 OPĆINSKI SUD U KOPRIVNICI</v>
      </c>
      <c r="C172" t="s">
        <v>1434</v>
      </c>
      <c r="D172" t="s">
        <v>1594</v>
      </c>
      <c r="E172" t="s">
        <v>1595</v>
      </c>
      <c r="F172" t="s">
        <v>1081</v>
      </c>
      <c r="G172" t="s">
        <v>1596</v>
      </c>
    </row>
    <row r="173" spans="1:9" ht="15" customHeight="1">
      <c r="A173">
        <v>4132</v>
      </c>
      <c r="B173" t="str">
        <f t="shared" si="2"/>
        <v>4132 OPĆINSKI SUD U OSIJEKU</v>
      </c>
      <c r="C173" t="s">
        <v>1434</v>
      </c>
      <c r="D173" t="s">
        <v>1597</v>
      </c>
      <c r="E173" t="s">
        <v>1598</v>
      </c>
      <c r="F173" t="s">
        <v>1081</v>
      </c>
      <c r="G173" t="s">
        <v>1599</v>
      </c>
      <c r="I173" s="82"/>
    </row>
    <row r="174" spans="1:9" ht="15" customHeight="1">
      <c r="A174">
        <v>4212</v>
      </c>
      <c r="B174" t="str">
        <f t="shared" si="2"/>
        <v>4212 OPĆINSKI SUD  U POŽEGI</v>
      </c>
      <c r="C174" t="s">
        <v>1434</v>
      </c>
      <c r="D174" t="s">
        <v>1600</v>
      </c>
      <c r="E174" t="s">
        <v>1601</v>
      </c>
      <c r="F174" t="s">
        <v>1081</v>
      </c>
      <c r="G174" t="s">
        <v>1602</v>
      </c>
      <c r="I174" s="82"/>
    </row>
    <row r="175" spans="1:9" ht="15" customHeight="1">
      <c r="A175">
        <v>4237</v>
      </c>
      <c r="B175" t="str">
        <f t="shared" si="2"/>
        <v>4237 OPĆINSKI SUD U PULI - POLA</v>
      </c>
      <c r="C175" t="s">
        <v>1434</v>
      </c>
      <c r="D175" t="s">
        <v>1603</v>
      </c>
      <c r="E175" t="s">
        <v>1604</v>
      </c>
      <c r="F175" t="s">
        <v>1081</v>
      </c>
      <c r="G175" t="s">
        <v>1605</v>
      </c>
      <c r="I175" s="82"/>
    </row>
    <row r="176" spans="1:9" ht="15" customHeight="1">
      <c r="A176">
        <v>4253</v>
      </c>
      <c r="B176" t="str">
        <f t="shared" si="2"/>
        <v>4253 OPĆINSKI SUD U RIJECI</v>
      </c>
      <c r="C176" t="s">
        <v>1434</v>
      </c>
      <c r="D176" t="s">
        <v>1606</v>
      </c>
      <c r="E176" t="s">
        <v>1607</v>
      </c>
      <c r="F176" t="s">
        <v>1081</v>
      </c>
      <c r="G176" t="s">
        <v>1608</v>
      </c>
      <c r="I176" s="82"/>
    </row>
    <row r="177" spans="1:9" s="82" customFormat="1" ht="15" customHeight="1">
      <c r="A177">
        <v>4307</v>
      </c>
      <c r="B177" t="str">
        <f t="shared" si="2"/>
        <v>4307 OPĆINSKI SUD U SISKU</v>
      </c>
      <c r="C177" t="s">
        <v>1434</v>
      </c>
      <c r="D177" t="s">
        <v>1609</v>
      </c>
      <c r="E177" t="s">
        <v>1610</v>
      </c>
      <c r="F177" t="s">
        <v>1081</v>
      </c>
      <c r="G177" t="s">
        <v>1611</v>
      </c>
    </row>
    <row r="178" spans="1:9" ht="15" customHeight="1">
      <c r="A178">
        <v>4323</v>
      </c>
      <c r="B178" t="str">
        <f t="shared" si="2"/>
        <v>4323 OPĆINSKI SUD U SLAVONSKOM BRODU</v>
      </c>
      <c r="C178" t="s">
        <v>1434</v>
      </c>
      <c r="D178" t="s">
        <v>1612</v>
      </c>
      <c r="E178" t="s">
        <v>1613</v>
      </c>
      <c r="F178" t="s">
        <v>1081</v>
      </c>
      <c r="G178" t="s">
        <v>1614</v>
      </c>
      <c r="I178" s="82"/>
    </row>
    <row r="179" spans="1:9" ht="15" customHeight="1">
      <c r="A179">
        <v>4340</v>
      </c>
      <c r="B179" t="str">
        <f t="shared" si="2"/>
        <v>4340 OPĆINSKI SUD U ŠIBENIKU</v>
      </c>
      <c r="C179" t="s">
        <v>1434</v>
      </c>
      <c r="D179" t="s">
        <v>1615</v>
      </c>
      <c r="E179" t="s">
        <v>1616</v>
      </c>
      <c r="F179" t="s">
        <v>1081</v>
      </c>
      <c r="G179" t="s">
        <v>1617</v>
      </c>
      <c r="I179" s="82"/>
    </row>
    <row r="180" spans="1:9" s="82" customFormat="1" ht="15" customHeight="1">
      <c r="A180">
        <v>4366</v>
      </c>
      <c r="B180" t="str">
        <f t="shared" si="2"/>
        <v>4366 OPĆINSKI SUD U VARAŽDINU</v>
      </c>
      <c r="C180" t="s">
        <v>1434</v>
      </c>
      <c r="D180" t="s">
        <v>1618</v>
      </c>
      <c r="E180" t="s">
        <v>1619</v>
      </c>
      <c r="F180" t="s">
        <v>1081</v>
      </c>
      <c r="G180" t="s">
        <v>1620</v>
      </c>
    </row>
    <row r="181" spans="1:9" ht="15" customHeight="1">
      <c r="A181">
        <v>4374</v>
      </c>
      <c r="B181" t="str">
        <f t="shared" si="2"/>
        <v>4374 OPĆINSKI SUD U VELIKOJ GORICI</v>
      </c>
      <c r="C181" t="s">
        <v>1434</v>
      </c>
      <c r="D181" t="s">
        <v>1621</v>
      </c>
      <c r="E181" t="s">
        <v>1622</v>
      </c>
      <c r="F181" t="s">
        <v>1081</v>
      </c>
      <c r="G181" t="s">
        <v>1623</v>
      </c>
      <c r="I181" s="82"/>
    </row>
    <row r="182" spans="1:9" ht="15" customHeight="1">
      <c r="A182">
        <v>4399</v>
      </c>
      <c r="B182" t="str">
        <f t="shared" si="2"/>
        <v>4399 OPĆINSKI SUD U VIROVITICI</v>
      </c>
      <c r="C182" t="s">
        <v>1434</v>
      </c>
      <c r="D182" t="s">
        <v>1624</v>
      </c>
      <c r="E182" t="s">
        <v>1625</v>
      </c>
      <c r="F182" t="s">
        <v>1081</v>
      </c>
      <c r="G182" t="s">
        <v>1626</v>
      </c>
      <c r="I182" s="82"/>
    </row>
    <row r="183" spans="1:9" ht="15" customHeight="1">
      <c r="A183">
        <v>4420</v>
      </c>
      <c r="B183" t="str">
        <f t="shared" si="2"/>
        <v>4420 OPĆINSKI SUD U VUKOVARU</v>
      </c>
      <c r="C183" t="s">
        <v>1434</v>
      </c>
      <c r="D183" t="s">
        <v>1627</v>
      </c>
      <c r="E183" t="s">
        <v>1628</v>
      </c>
      <c r="F183" t="s">
        <v>1081</v>
      </c>
      <c r="G183" t="s">
        <v>1629</v>
      </c>
      <c r="I183" s="82"/>
    </row>
    <row r="184" spans="1:9" ht="15" customHeight="1">
      <c r="A184">
        <v>4446</v>
      </c>
      <c r="B184" t="str">
        <f t="shared" si="2"/>
        <v>4446 OPĆINSKI SUD U ZADRU</v>
      </c>
      <c r="C184" t="s">
        <v>1434</v>
      </c>
      <c r="D184" t="s">
        <v>1630</v>
      </c>
      <c r="E184" t="s">
        <v>1631</v>
      </c>
      <c r="F184" t="s">
        <v>1081</v>
      </c>
      <c r="G184" t="s">
        <v>1632</v>
      </c>
      <c r="I184" s="82"/>
    </row>
    <row r="185" spans="1:9" s="82" customFormat="1" ht="15" customHeight="1">
      <c r="A185">
        <v>4462</v>
      </c>
      <c r="B185" t="str">
        <f t="shared" si="2"/>
        <v>4462 OPĆINSKI SUD U ZLATARU</v>
      </c>
      <c r="C185" t="s">
        <v>1434</v>
      </c>
      <c r="D185" t="s">
        <v>1633</v>
      </c>
      <c r="E185" t="s">
        <v>1634</v>
      </c>
      <c r="F185" t="s">
        <v>1081</v>
      </c>
      <c r="G185" t="s">
        <v>1635</v>
      </c>
    </row>
    <row r="186" spans="1:9" ht="15" customHeight="1">
      <c r="A186">
        <v>4500</v>
      </c>
      <c r="B186" t="str">
        <f t="shared" si="2"/>
        <v>4500 OPĆINSKO DRŽAVNO ODVJETNIŠTVO U BJELOVARU</v>
      </c>
      <c r="C186" t="s">
        <v>1434</v>
      </c>
      <c r="D186" t="s">
        <v>1636</v>
      </c>
      <c r="E186" t="s">
        <v>1637</v>
      </c>
      <c r="F186" t="s">
        <v>1081</v>
      </c>
      <c r="G186" t="s">
        <v>1638</v>
      </c>
      <c r="I186" s="82"/>
    </row>
    <row r="187" spans="1:9" ht="15" customHeight="1">
      <c r="A187">
        <v>4526</v>
      </c>
      <c r="B187" t="str">
        <f t="shared" si="2"/>
        <v>4526 OPĆINSKO DRŽAVNO ODVJETNIŠTVO U ČAKOVCU</v>
      </c>
      <c r="C187" t="s">
        <v>1434</v>
      </c>
      <c r="D187" t="s">
        <v>1639</v>
      </c>
      <c r="E187" t="s">
        <v>1640</v>
      </c>
      <c r="F187" t="s">
        <v>1081</v>
      </c>
      <c r="G187" t="s">
        <v>1641</v>
      </c>
      <c r="I187" s="82"/>
    </row>
    <row r="188" spans="1:9" ht="15" customHeight="1">
      <c r="A188">
        <v>4567</v>
      </c>
      <c r="B188" t="str">
        <f t="shared" si="2"/>
        <v>4567 OPĆINSKO DRŽAVNO ODVJETNIŠTVO U DUBROVNIKU</v>
      </c>
      <c r="C188" t="s">
        <v>1434</v>
      </c>
      <c r="D188" t="s">
        <v>1642</v>
      </c>
      <c r="E188" t="s">
        <v>1643</v>
      </c>
      <c r="F188" t="s">
        <v>1081</v>
      </c>
      <c r="G188" t="s">
        <v>1644</v>
      </c>
      <c r="I188" s="82"/>
    </row>
    <row r="189" spans="1:9" ht="15" customHeight="1">
      <c r="A189">
        <v>4606</v>
      </c>
      <c r="B189" t="str">
        <f t="shared" si="2"/>
        <v>4606 OPĆINSKO DRŽAVNO ODVJETNIŠTVO U GOSPIĆU</v>
      </c>
      <c r="C189" t="s">
        <v>1434</v>
      </c>
      <c r="D189" t="s">
        <v>1645</v>
      </c>
      <c r="E189" t="s">
        <v>1646</v>
      </c>
      <c r="F189" t="s">
        <v>1081</v>
      </c>
      <c r="G189" t="s">
        <v>1647</v>
      </c>
      <c r="I189" s="82"/>
    </row>
    <row r="190" spans="1:9" ht="15" customHeight="1">
      <c r="A190">
        <v>4655</v>
      </c>
      <c r="B190" t="str">
        <f t="shared" si="2"/>
        <v>4655 OPĆINSKO DRŽAVNO ODVJETNIŠTVO U KOPRIVNICI</v>
      </c>
      <c r="C190" t="s">
        <v>1434</v>
      </c>
      <c r="D190" t="s">
        <v>1648</v>
      </c>
      <c r="E190" t="s">
        <v>1649</v>
      </c>
      <c r="F190" t="s">
        <v>1081</v>
      </c>
      <c r="G190" t="s">
        <v>1650</v>
      </c>
      <c r="I190" s="82"/>
    </row>
    <row r="191" spans="1:9" ht="15" customHeight="1">
      <c r="A191">
        <v>4760</v>
      </c>
      <c r="B191" t="str">
        <f t="shared" si="2"/>
        <v>4760 OPĆINSKO DRŽAVNO ODVJETNIŠTVO U OSIJEKU</v>
      </c>
      <c r="C191" t="s">
        <v>1434</v>
      </c>
      <c r="D191" t="s">
        <v>1651</v>
      </c>
      <c r="E191" t="s">
        <v>1652</v>
      </c>
      <c r="F191" t="s">
        <v>1081</v>
      </c>
      <c r="G191" t="s">
        <v>1653</v>
      </c>
      <c r="I191" s="82"/>
    </row>
    <row r="192" spans="1:9" ht="15" customHeight="1">
      <c r="A192">
        <v>4809</v>
      </c>
      <c r="B192" t="str">
        <f t="shared" si="2"/>
        <v>4809 OPĆINSKO DRŽAVNO ODVJETNIŠTVO U POŽEGI</v>
      </c>
      <c r="C192" t="s">
        <v>1434</v>
      </c>
      <c r="D192" t="s">
        <v>1654</v>
      </c>
      <c r="E192" t="s">
        <v>1655</v>
      </c>
      <c r="F192" t="s">
        <v>1081</v>
      </c>
      <c r="G192" t="s">
        <v>1656</v>
      </c>
      <c r="I192" s="82"/>
    </row>
    <row r="193" spans="1:9" ht="15" customHeight="1">
      <c r="A193">
        <v>4817</v>
      </c>
      <c r="B193" t="str">
        <f t="shared" si="2"/>
        <v>4817 OPĆINSKO DRŽAVNO ODVJETNIŠTVO U PULI - POLA</v>
      </c>
      <c r="C193" t="s">
        <v>1434</v>
      </c>
      <c r="D193" t="s">
        <v>1657</v>
      </c>
      <c r="E193" t="s">
        <v>1658</v>
      </c>
      <c r="F193" t="s">
        <v>1081</v>
      </c>
      <c r="G193" t="s">
        <v>1659</v>
      </c>
      <c r="I193" s="82"/>
    </row>
    <row r="194" spans="1:9" ht="15" customHeight="1">
      <c r="A194">
        <v>4825</v>
      </c>
      <c r="B194" t="str">
        <f t="shared" si="2"/>
        <v>4825 OPĆINSKO DRŽAVNO ODVJETNIŠTVO U RIJECI</v>
      </c>
      <c r="C194" t="s">
        <v>1434</v>
      </c>
      <c r="D194" t="s">
        <v>1660</v>
      </c>
      <c r="E194" t="s">
        <v>1661</v>
      </c>
      <c r="F194" t="s">
        <v>1081</v>
      </c>
      <c r="G194" t="s">
        <v>1662</v>
      </c>
      <c r="I194" s="82"/>
    </row>
    <row r="195" spans="1:9" ht="15" customHeight="1">
      <c r="A195">
        <v>4868</v>
      </c>
      <c r="B195" t="str">
        <f t="shared" ref="B195:B258" si="3">A195&amp;" "&amp;G195</f>
        <v>4868 OPĆINSKO DRŽAVNO ODVJETNIŠTVO U SISKU</v>
      </c>
      <c r="C195" t="s">
        <v>1434</v>
      </c>
      <c r="D195" t="s">
        <v>1663</v>
      </c>
      <c r="E195" t="s">
        <v>1664</v>
      </c>
      <c r="F195" t="s">
        <v>1081</v>
      </c>
      <c r="G195" t="s">
        <v>1665</v>
      </c>
      <c r="I195" s="82"/>
    </row>
    <row r="196" spans="1:9" ht="15" customHeight="1">
      <c r="A196">
        <v>4876</v>
      </c>
      <c r="B196" t="str">
        <f t="shared" si="3"/>
        <v>4876 OPĆINSKO DRŽAVNO ODVJETNIŠTVO U SLAVONSKOM BRODU</v>
      </c>
      <c r="C196" t="s">
        <v>1434</v>
      </c>
      <c r="D196" t="s">
        <v>1666</v>
      </c>
      <c r="E196" t="s">
        <v>1667</v>
      </c>
      <c r="F196" t="s">
        <v>1081</v>
      </c>
      <c r="G196" t="s">
        <v>1668</v>
      </c>
      <c r="I196" s="82"/>
    </row>
    <row r="197" spans="1:9" ht="15" customHeight="1">
      <c r="A197">
        <v>4884</v>
      </c>
      <c r="B197" t="str">
        <f t="shared" si="3"/>
        <v>4884 OPĆINSKO DRŽAVNO ODVJETNIŠTVO U SPLITU</v>
      </c>
      <c r="C197" t="s">
        <v>1434</v>
      </c>
      <c r="D197" t="s">
        <v>1669</v>
      </c>
      <c r="E197" t="s">
        <v>1670</v>
      </c>
      <c r="F197" t="s">
        <v>1081</v>
      </c>
      <c r="G197" t="s">
        <v>1671</v>
      </c>
      <c r="I197" s="82"/>
    </row>
    <row r="198" spans="1:9" ht="15" customHeight="1">
      <c r="A198">
        <v>4892</v>
      </c>
      <c r="B198" t="str">
        <f t="shared" si="3"/>
        <v>4892 OPĆINSKO DRŽAVNO ODVJETNIŠTVO U ŠIBENIKU</v>
      </c>
      <c r="C198" t="s">
        <v>1434</v>
      </c>
      <c r="D198" t="s">
        <v>1672</v>
      </c>
      <c r="E198" t="s">
        <v>1673</v>
      </c>
      <c r="F198" t="s">
        <v>1081</v>
      </c>
      <c r="G198" t="s">
        <v>1674</v>
      </c>
      <c r="I198" s="82"/>
    </row>
    <row r="199" spans="1:9" ht="15" customHeight="1">
      <c r="A199">
        <v>4913</v>
      </c>
      <c r="B199" t="str">
        <f t="shared" si="3"/>
        <v>4913 OPĆINSKO DRŽAVNO ODVJETNIŠTVO U VARAŽDINU</v>
      </c>
      <c r="C199" t="s">
        <v>1434</v>
      </c>
      <c r="D199" t="s">
        <v>1675</v>
      </c>
      <c r="E199" t="s">
        <v>1676</v>
      </c>
      <c r="F199" t="s">
        <v>1081</v>
      </c>
      <c r="G199" t="s">
        <v>1677</v>
      </c>
      <c r="I199" s="82"/>
    </row>
    <row r="200" spans="1:9" ht="15" customHeight="1">
      <c r="A200">
        <v>4921</v>
      </c>
      <c r="B200" t="str">
        <f t="shared" si="3"/>
        <v>4921 OPĆINSKO DRŽAVNO ODVJETNIŠTVO U VELIKOJ GORICI</v>
      </c>
      <c r="C200" t="s">
        <v>1434</v>
      </c>
      <c r="D200" t="s">
        <v>1678</v>
      </c>
      <c r="E200" t="s">
        <v>1679</v>
      </c>
      <c r="F200" t="s">
        <v>1081</v>
      </c>
      <c r="G200" t="s">
        <v>1680</v>
      </c>
      <c r="I200" s="82"/>
    </row>
    <row r="201" spans="1:9" ht="15" customHeight="1">
      <c r="A201">
        <v>4948</v>
      </c>
      <c r="B201" t="str">
        <f t="shared" si="3"/>
        <v>4948 OPĆINSKO DRŽAVNO ODVJETNIŠTVO U VIROVITICI</v>
      </c>
      <c r="C201" t="s">
        <v>1434</v>
      </c>
      <c r="D201" t="s">
        <v>1681</v>
      </c>
      <c r="E201" t="s">
        <v>1682</v>
      </c>
      <c r="F201" t="s">
        <v>1081</v>
      </c>
      <c r="G201" t="s">
        <v>1683</v>
      </c>
      <c r="I201" s="82"/>
    </row>
    <row r="202" spans="1:9" ht="15" customHeight="1">
      <c r="A202">
        <v>4956</v>
      </c>
      <c r="B202" t="str">
        <f t="shared" si="3"/>
        <v>4956 OPĆINSKO DRŽAVNO ODVJETNIŠTVO U VUKOVARU</v>
      </c>
      <c r="C202" t="s">
        <v>1434</v>
      </c>
      <c r="D202" t="s">
        <v>1684</v>
      </c>
      <c r="E202" t="s">
        <v>1685</v>
      </c>
      <c r="F202" t="s">
        <v>1081</v>
      </c>
      <c r="G202" t="s">
        <v>1686</v>
      </c>
      <c r="I202" s="82"/>
    </row>
    <row r="203" spans="1:9" ht="15" customHeight="1">
      <c r="A203">
        <v>4972</v>
      </c>
      <c r="B203" t="str">
        <f t="shared" si="3"/>
        <v>4972 OPĆINSKO DRŽAVNO ODVJETNIŠTVO U ZADRU</v>
      </c>
      <c r="C203" t="s">
        <v>1434</v>
      </c>
      <c r="D203" t="s">
        <v>1687</v>
      </c>
      <c r="E203" t="s">
        <v>1688</v>
      </c>
      <c r="F203" t="s">
        <v>1081</v>
      </c>
      <c r="G203" t="s">
        <v>1689</v>
      </c>
      <c r="I203" s="82"/>
    </row>
    <row r="204" spans="1:9" ht="15" customHeight="1">
      <c r="A204">
        <v>4989</v>
      </c>
      <c r="B204" t="str">
        <f t="shared" si="3"/>
        <v>4989 OPĆINSKO KAZNENO DRŽAVNO ODVJETNIŠTVO U ZAGREBU</v>
      </c>
      <c r="C204" t="s">
        <v>1434</v>
      </c>
      <c r="D204" t="s">
        <v>1690</v>
      </c>
      <c r="E204" t="s">
        <v>1691</v>
      </c>
      <c r="F204" t="s">
        <v>1081</v>
      </c>
      <c r="G204" t="s">
        <v>1692</v>
      </c>
      <c r="I204" s="82"/>
    </row>
    <row r="205" spans="1:9" ht="15" customHeight="1">
      <c r="A205">
        <v>4997</v>
      </c>
      <c r="B205" t="str">
        <f t="shared" si="3"/>
        <v>4997 OPĆINSKO DRŽAVNO ODVJETNIŠTVO U ZLATARU</v>
      </c>
      <c r="C205" t="s">
        <v>1434</v>
      </c>
      <c r="D205" t="s">
        <v>1693</v>
      </c>
      <c r="E205" t="s">
        <v>1694</v>
      </c>
      <c r="F205" t="s">
        <v>1081</v>
      </c>
      <c r="G205" t="s">
        <v>1695</v>
      </c>
      <c r="I205" s="82"/>
    </row>
    <row r="206" spans="1:9" ht="15" customHeight="1">
      <c r="A206">
        <v>6031</v>
      </c>
      <c r="B206" t="str">
        <f t="shared" si="3"/>
        <v>6031 USTAVNI SUD RH</v>
      </c>
      <c r="C206" t="s">
        <v>1078</v>
      </c>
      <c r="D206" t="s">
        <v>1696</v>
      </c>
      <c r="E206" t="s">
        <v>1697</v>
      </c>
      <c r="F206" t="s">
        <v>1081</v>
      </c>
      <c r="G206" t="s">
        <v>1698</v>
      </c>
      <c r="I206" s="82"/>
    </row>
    <row r="207" spans="1:9" ht="15" customHeight="1">
      <c r="A207">
        <v>6040</v>
      </c>
      <c r="B207" t="str">
        <f t="shared" si="3"/>
        <v>6040 PUČKI PRAVOBRANITELJ</v>
      </c>
      <c r="C207" t="s">
        <v>1078</v>
      </c>
      <c r="D207" t="s">
        <v>1699</v>
      </c>
      <c r="E207" t="s">
        <v>1700</v>
      </c>
      <c r="F207" t="s">
        <v>1081</v>
      </c>
      <c r="G207" t="s">
        <v>1701</v>
      </c>
      <c r="I207" s="82"/>
    </row>
    <row r="208" spans="1:9" ht="15" customHeight="1">
      <c r="A208">
        <v>6066</v>
      </c>
      <c r="B208" t="str">
        <f t="shared" si="3"/>
        <v>6066 HRVATSKI HIDROGRAFSKI INSTITUT</v>
      </c>
      <c r="C208" t="s">
        <v>1702</v>
      </c>
      <c r="D208" t="s">
        <v>1703</v>
      </c>
      <c r="E208" t="s">
        <v>1704</v>
      </c>
      <c r="F208" t="s">
        <v>1081</v>
      </c>
      <c r="G208" t="s">
        <v>1705</v>
      </c>
      <c r="I208" s="82"/>
    </row>
    <row r="209" spans="1:9" ht="15" customHeight="1">
      <c r="A209">
        <v>6082</v>
      </c>
      <c r="B209" t="str">
        <f t="shared" si="3"/>
        <v>6082 DRŽAVNI ZAVOD ZA  MJERITELJSTVO</v>
      </c>
      <c r="C209" t="s">
        <v>1706</v>
      </c>
      <c r="D209" t="s">
        <v>1707</v>
      </c>
      <c r="E209" t="s">
        <v>1708</v>
      </c>
      <c r="F209" t="s">
        <v>1081</v>
      </c>
      <c r="G209" t="s">
        <v>1709</v>
      </c>
      <c r="I209" s="82"/>
    </row>
    <row r="210" spans="1:9" ht="15" customHeight="1">
      <c r="A210">
        <v>6099</v>
      </c>
      <c r="B210" t="str">
        <f t="shared" si="3"/>
        <v>6099 DRŽAVNI ZAVOD ZA STATISTIKU</v>
      </c>
      <c r="C210" t="s">
        <v>1078</v>
      </c>
      <c r="D210" t="s">
        <v>1710</v>
      </c>
      <c r="E210" t="s">
        <v>1711</v>
      </c>
      <c r="F210" t="s">
        <v>1081</v>
      </c>
      <c r="G210" t="s">
        <v>1712</v>
      </c>
      <c r="I210" s="82"/>
    </row>
    <row r="211" spans="1:9" ht="15" customHeight="1">
      <c r="A211">
        <v>6120</v>
      </c>
      <c r="B211" t="str">
        <f t="shared" si="3"/>
        <v>6120 DRŽAVNA GEODETSKA UPRAVA</v>
      </c>
      <c r="C211" t="s">
        <v>1713</v>
      </c>
      <c r="D211" t="s">
        <v>1714</v>
      </c>
      <c r="E211" t="s">
        <v>1715</v>
      </c>
      <c r="F211" t="s">
        <v>1081</v>
      </c>
      <c r="G211" t="s">
        <v>1716</v>
      </c>
      <c r="I211" s="82"/>
    </row>
    <row r="212" spans="1:9" ht="15" customHeight="1">
      <c r="A212">
        <v>6138</v>
      </c>
      <c r="B212" t="str">
        <f t="shared" si="3"/>
        <v>6138 DRŽAVNI URED ZA REVIZIJU</v>
      </c>
      <c r="C212" t="s">
        <v>1078</v>
      </c>
      <c r="D212" t="s">
        <v>1717</v>
      </c>
      <c r="E212" t="s">
        <v>1718</v>
      </c>
      <c r="F212" t="s">
        <v>1081</v>
      </c>
      <c r="G212" t="s">
        <v>1719</v>
      </c>
      <c r="I212" s="82"/>
    </row>
    <row r="213" spans="1:9" ht="15" customHeight="1">
      <c r="A213">
        <v>6146</v>
      </c>
      <c r="B213" t="str">
        <f t="shared" si="3"/>
        <v>6146 HRVATSKI MUZEJ NAIVNE UMJETNOSTI</v>
      </c>
      <c r="C213" t="s">
        <v>1108</v>
      </c>
      <c r="D213" t="s">
        <v>1720</v>
      </c>
      <c r="E213" t="s">
        <v>1721</v>
      </c>
      <c r="F213" t="s">
        <v>1081</v>
      </c>
      <c r="G213" t="s">
        <v>1722</v>
      </c>
      <c r="I213" s="82"/>
    </row>
    <row r="214" spans="1:9" ht="15" customHeight="1">
      <c r="A214">
        <v>6154</v>
      </c>
      <c r="B214" t="str">
        <f t="shared" si="3"/>
        <v>6154 SVEUČILIŠTE U ZAGREBU - FAKULTET FILOZOFIJE I RELIGIJSKIH ZNANOSTI</v>
      </c>
      <c r="C214" t="s">
        <v>1195</v>
      </c>
      <c r="D214" t="s">
        <v>1723</v>
      </c>
      <c r="E214" t="s">
        <v>1724</v>
      </c>
      <c r="F214" t="s">
        <v>1081</v>
      </c>
      <c r="G214" t="s">
        <v>1725</v>
      </c>
      <c r="I214" s="82"/>
    </row>
    <row r="215" spans="1:9" ht="15" customHeight="1">
      <c r="A215">
        <v>6179</v>
      </c>
      <c r="B215" t="str">
        <f t="shared" si="3"/>
        <v>6179 DRŽAVNI ZAVOD ZA INTELEKTUALNO VLASNIŠTVO</v>
      </c>
      <c r="C215" t="s">
        <v>1195</v>
      </c>
      <c r="D215" t="s">
        <v>1726</v>
      </c>
      <c r="E215" t="s">
        <v>1727</v>
      </c>
      <c r="F215" t="s">
        <v>1081</v>
      </c>
      <c r="G215" t="s">
        <v>1728</v>
      </c>
      <c r="I215" s="82"/>
    </row>
    <row r="216" spans="1:9" ht="15" customHeight="1">
      <c r="A216">
        <v>7083</v>
      </c>
      <c r="B216" t="str">
        <f t="shared" si="3"/>
        <v>7083 CENTAR ZA PRUŽANJE USLUGA U ZAJEDNICI MASLINA</v>
      </c>
      <c r="C216" t="s">
        <v>1729</v>
      </c>
      <c r="D216" t="s">
        <v>1730</v>
      </c>
      <c r="E216" t="s">
        <v>1731</v>
      </c>
      <c r="F216" t="s">
        <v>1081</v>
      </c>
      <c r="G216" t="s">
        <v>1732</v>
      </c>
      <c r="I216" s="82"/>
    </row>
    <row r="217" spans="1:9" ht="15" customHeight="1">
      <c r="A217">
        <v>7091</v>
      </c>
      <c r="B217" t="str">
        <f t="shared" si="3"/>
        <v>7091 CENTAR ZA PRUŽANJE USLUGA U ZAJEDNICI VLADIMIR NAZOR</v>
      </c>
      <c r="C217" t="s">
        <v>1729</v>
      </c>
      <c r="D217" t="s">
        <v>1733</v>
      </c>
      <c r="E217" t="s">
        <v>1734</v>
      </c>
      <c r="F217" t="s">
        <v>1081</v>
      </c>
      <c r="G217" t="s">
        <v>1735</v>
      </c>
      <c r="I217" s="82"/>
    </row>
    <row r="218" spans="1:9" ht="15" customHeight="1">
      <c r="A218">
        <v>7106</v>
      </c>
      <c r="B218" t="str">
        <f t="shared" si="3"/>
        <v>7106 CENTAR ZA PRUŽANJE USLUGA U ZAJEDNICI SVITANJE</v>
      </c>
      <c r="C218" t="s">
        <v>1729</v>
      </c>
      <c r="D218" t="s">
        <v>1736</v>
      </c>
      <c r="E218" t="s">
        <v>1737</v>
      </c>
      <c r="F218" t="s">
        <v>1081</v>
      </c>
      <c r="G218" t="s">
        <v>1738</v>
      </c>
      <c r="I218" s="82"/>
    </row>
    <row r="219" spans="1:9" ht="15" customHeight="1">
      <c r="A219">
        <v>7114</v>
      </c>
      <c r="B219" t="str">
        <f t="shared" si="3"/>
        <v>7114 CENTAR ZA PRUŽANJE USLUGA U ZAJEDNICI LIPIK</v>
      </c>
      <c r="C219" t="s">
        <v>1729</v>
      </c>
      <c r="D219" t="s">
        <v>1739</v>
      </c>
      <c r="E219" t="s">
        <v>1740</v>
      </c>
      <c r="F219" t="s">
        <v>1081</v>
      </c>
      <c r="G219" t="s">
        <v>1741</v>
      </c>
      <c r="I219" s="82"/>
    </row>
    <row r="220" spans="1:9" ht="15" customHeight="1">
      <c r="A220">
        <v>7122</v>
      </c>
      <c r="B220" t="str">
        <f t="shared" si="3"/>
        <v>7122 Centar za pružanje usluga u zajednici Ivana Brlić Mažuranić</v>
      </c>
      <c r="C220" t="s">
        <v>1729</v>
      </c>
      <c r="D220" t="s">
        <v>1742</v>
      </c>
      <c r="E220" t="s">
        <v>1743</v>
      </c>
      <c r="F220" t="s">
        <v>1081</v>
      </c>
      <c r="G220" t="s">
        <v>1744</v>
      </c>
      <c r="I220" s="82"/>
    </row>
    <row r="221" spans="1:9" ht="15" customHeight="1">
      <c r="A221">
        <v>7147</v>
      </c>
      <c r="B221" t="str">
        <f t="shared" si="3"/>
        <v>7147 CENTAR ZA PRUŽANJE USLUGA U ZAJEDNICI KLASJE OSIJEK</v>
      </c>
      <c r="C221" t="s">
        <v>1729</v>
      </c>
      <c r="D221" t="s">
        <v>1745</v>
      </c>
      <c r="E221" t="s">
        <v>1746</v>
      </c>
      <c r="F221" t="s">
        <v>1081</v>
      </c>
      <c r="G221" t="s">
        <v>1747</v>
      </c>
      <c r="I221" s="82"/>
    </row>
    <row r="222" spans="1:9" ht="15" customHeight="1">
      <c r="A222">
        <v>7155</v>
      </c>
      <c r="B222" t="str">
        <f t="shared" si="3"/>
        <v>7155 CENTAR ZA PRUŽANJE USLUGA U ZAJEDNICI RUŽA PETROVIĆ</v>
      </c>
      <c r="C222" t="s">
        <v>1729</v>
      </c>
      <c r="D222" t="s">
        <v>1748</v>
      </c>
      <c r="E222" t="s">
        <v>1749</v>
      </c>
      <c r="F222" t="s">
        <v>1081</v>
      </c>
      <c r="G222" t="s">
        <v>1750</v>
      </c>
      <c r="I222" s="82"/>
    </row>
    <row r="223" spans="1:9" ht="15" customHeight="1">
      <c r="A223">
        <v>7163</v>
      </c>
      <c r="B223" t="str">
        <f t="shared" si="3"/>
        <v>7163 CENTAR ZA PRUŽANJE USLUGA U ZAJEDNICI IZVOR, SELCE</v>
      </c>
      <c r="C223" t="s">
        <v>1729</v>
      </c>
      <c r="D223" t="s">
        <v>1751</v>
      </c>
      <c r="E223" t="s">
        <v>1752</v>
      </c>
      <c r="F223" t="s">
        <v>1081</v>
      </c>
      <c r="G223" t="s">
        <v>1753</v>
      </c>
      <c r="I223" s="82"/>
    </row>
    <row r="224" spans="1:9" ht="15" customHeight="1">
      <c r="A224">
        <v>7171</v>
      </c>
      <c r="B224" t="str">
        <f t="shared" si="3"/>
        <v>7171 CENTAR ZA PRUŽANJE USLUGA U ZAJEDNICI VRBINA SISAK</v>
      </c>
      <c r="C224" t="s">
        <v>1729</v>
      </c>
      <c r="D224" t="s">
        <v>1754</v>
      </c>
      <c r="E224" t="s">
        <v>1755</v>
      </c>
      <c r="F224" t="s">
        <v>1081</v>
      </c>
      <c r="G224" t="s">
        <v>1756</v>
      </c>
      <c r="I224" s="82"/>
    </row>
    <row r="225" spans="1:9" ht="15" customHeight="1">
      <c r="A225">
        <v>7180</v>
      </c>
      <c r="B225" t="str">
        <f t="shared" si="3"/>
        <v>7180 CENTAR ZA PRUŽANJE USLUGA U ZAJEDNICI KUĆA SRETNIH CIGLICA</v>
      </c>
      <c r="C225" t="s">
        <v>1729</v>
      </c>
      <c r="D225" t="s">
        <v>1757</v>
      </c>
      <c r="E225" t="s">
        <v>1758</v>
      </c>
      <c r="F225" t="s">
        <v>1081</v>
      </c>
      <c r="G225" t="s">
        <v>1759</v>
      </c>
      <c r="I225" s="82"/>
    </row>
    <row r="226" spans="1:9" ht="15" customHeight="1">
      <c r="A226">
        <v>7198</v>
      </c>
      <c r="B226" t="str">
        <f t="shared" si="3"/>
        <v>7198 Centar za pružanje usluga u zajednici Maestral</v>
      </c>
      <c r="C226" t="s">
        <v>1729</v>
      </c>
      <c r="D226" t="s">
        <v>1760</v>
      </c>
      <c r="E226" t="s">
        <v>1761</v>
      </c>
      <c r="F226" t="s">
        <v>1081</v>
      </c>
      <c r="G226" t="s">
        <v>1762</v>
      </c>
      <c r="I226" s="82"/>
    </row>
    <row r="227" spans="1:9" ht="15" customHeight="1">
      <c r="A227">
        <v>7202</v>
      </c>
      <c r="B227" t="str">
        <f t="shared" si="3"/>
        <v>7202 CENTAR ZA PRUŽANJE USLUGA U ZAJEDNICI SV. ANA VINKOVCI</v>
      </c>
      <c r="C227" t="s">
        <v>1729</v>
      </c>
      <c r="D227" t="s">
        <v>1763</v>
      </c>
      <c r="E227" t="s">
        <v>1764</v>
      </c>
      <c r="F227" t="s">
        <v>1081</v>
      </c>
      <c r="G227" t="s">
        <v>1765</v>
      </c>
      <c r="I227" s="82"/>
    </row>
    <row r="228" spans="1:9" ht="15" customHeight="1">
      <c r="A228">
        <v>7219</v>
      </c>
      <c r="B228" t="str">
        <f t="shared" si="3"/>
        <v>7219 CENTAR ZA PRUŽANJE USLUGA U ZAJEDNICI ZAGREB</v>
      </c>
      <c r="C228" t="s">
        <v>1729</v>
      </c>
      <c r="D228" t="s">
        <v>1766</v>
      </c>
      <c r="E228" t="s">
        <v>1767</v>
      </c>
      <c r="F228" t="s">
        <v>1081</v>
      </c>
      <c r="G228" t="s">
        <v>1768</v>
      </c>
      <c r="I228" s="82"/>
    </row>
    <row r="229" spans="1:9" ht="15" customHeight="1">
      <c r="A229">
        <v>7227</v>
      </c>
      <c r="B229" t="str">
        <f t="shared" si="3"/>
        <v>7227 CENTAR ZA PRUŽANJE USLUGA U ZAJEDNICI ZAGORJE</v>
      </c>
      <c r="C229" t="s">
        <v>1729</v>
      </c>
      <c r="D229" t="s">
        <v>1769</v>
      </c>
      <c r="E229" t="s">
        <v>1770</v>
      </c>
      <c r="F229" t="s">
        <v>1081</v>
      </c>
      <c r="G229" t="s">
        <v>1771</v>
      </c>
      <c r="I229" s="82"/>
    </row>
    <row r="230" spans="1:9" ht="15" customHeight="1">
      <c r="A230">
        <v>7243</v>
      </c>
      <c r="B230" t="str">
        <f t="shared" si="3"/>
        <v>7243 CENTAR ZA PRUŽANJE USLUGA U ZAJEDNICI IVANEC</v>
      </c>
      <c r="C230" t="s">
        <v>1729</v>
      </c>
      <c r="D230" t="s">
        <v>1772</v>
      </c>
      <c r="E230" t="s">
        <v>1773</v>
      </c>
      <c r="F230" t="s">
        <v>1081</v>
      </c>
      <c r="G230" t="s">
        <v>1774</v>
      </c>
      <c r="I230" s="82"/>
    </row>
    <row r="231" spans="1:9" ht="15" customHeight="1">
      <c r="A231">
        <v>7251</v>
      </c>
      <c r="B231" t="str">
        <f t="shared" si="3"/>
        <v>7251 CENTAR ZA PRUŽANJE USLUGA U ZAJEDNICI BANIJA- KARLOVAC</v>
      </c>
      <c r="C231" t="s">
        <v>1729</v>
      </c>
      <c r="D231" t="s">
        <v>1775</v>
      </c>
      <c r="E231" t="s">
        <v>1776</v>
      </c>
      <c r="F231" t="s">
        <v>1081</v>
      </c>
      <c r="G231" t="s">
        <v>1777</v>
      </c>
      <c r="I231" s="82"/>
    </row>
    <row r="232" spans="1:9" ht="15" customHeight="1">
      <c r="A232">
        <v>7260</v>
      </c>
      <c r="B232" t="str">
        <f t="shared" si="3"/>
        <v>7260 ODGOJNI DOM MALI LOŠINJ</v>
      </c>
      <c r="C232" t="s">
        <v>1729</v>
      </c>
      <c r="D232" t="s">
        <v>1778</v>
      </c>
      <c r="E232" t="s">
        <v>1779</v>
      </c>
      <c r="F232" t="s">
        <v>1081</v>
      </c>
      <c r="G232" t="s">
        <v>1780</v>
      </c>
      <c r="I232" s="82"/>
    </row>
    <row r="233" spans="1:9" ht="15" customHeight="1">
      <c r="A233">
        <v>7278</v>
      </c>
      <c r="B233" t="str">
        <f t="shared" si="3"/>
        <v>7278 CENTAR ZA PRUŽANJE USLUGA U ZAJEDNICI OSIJEK</v>
      </c>
      <c r="C233" t="s">
        <v>1729</v>
      </c>
      <c r="D233" t="s">
        <v>1781</v>
      </c>
      <c r="E233" t="s">
        <v>1782</v>
      </c>
      <c r="F233" t="s">
        <v>1081</v>
      </c>
      <c r="G233" t="s">
        <v>1783</v>
      </c>
      <c r="I233" s="82"/>
    </row>
    <row r="234" spans="1:9" ht="15" customHeight="1">
      <c r="A234">
        <v>7286</v>
      </c>
      <c r="B234" t="str">
        <f t="shared" si="3"/>
        <v>7286 CENTAR ZA PRUŽANJE USLUGA U ZAJEDNICI PULA-POLA</v>
      </c>
      <c r="C234" t="s">
        <v>1729</v>
      </c>
      <c r="D234" t="s">
        <v>1784</v>
      </c>
      <c r="E234" t="s">
        <v>1785</v>
      </c>
      <c r="F234" t="s">
        <v>1081</v>
      </c>
      <c r="G234" t="s">
        <v>1786</v>
      </c>
      <c r="I234" s="82"/>
    </row>
    <row r="235" spans="1:9" ht="15" customHeight="1">
      <c r="A235">
        <v>7294</v>
      </c>
      <c r="B235" t="str">
        <f t="shared" si="3"/>
        <v>7294 CENTAR ZA PRUŽANJE USLUGA U ZAJEDNICI RIJEKA</v>
      </c>
      <c r="C235" t="s">
        <v>1729</v>
      </c>
      <c r="D235" t="s">
        <v>1787</v>
      </c>
      <c r="E235" t="s">
        <v>1788</v>
      </c>
      <c r="F235" t="s">
        <v>1081</v>
      </c>
      <c r="G235" t="s">
        <v>1789</v>
      </c>
      <c r="I235" s="82"/>
    </row>
    <row r="236" spans="1:9">
      <c r="A236">
        <v>7309</v>
      </c>
      <c r="B236" t="str">
        <f t="shared" si="3"/>
        <v>7309 CENTAR ZA PRUŽANJE USLUGA U ZAJEDNICI SPLIT</v>
      </c>
      <c r="C236" t="s">
        <v>1729</v>
      </c>
      <c r="D236" t="s">
        <v>1790</v>
      </c>
      <c r="E236" t="s">
        <v>1791</v>
      </c>
      <c r="F236" t="s">
        <v>1081</v>
      </c>
      <c r="G236" t="s">
        <v>1792</v>
      </c>
      <c r="I236" s="82"/>
    </row>
    <row r="237" spans="1:9" ht="15" customHeight="1">
      <c r="A237">
        <v>7317</v>
      </c>
      <c r="B237" t="str">
        <f t="shared" si="3"/>
        <v>7317 CENTAR ZA PRUŽANJE USLUGA U ZAJEDNICI ZADAR</v>
      </c>
      <c r="C237" t="s">
        <v>1729</v>
      </c>
      <c r="D237" t="s">
        <v>1793</v>
      </c>
      <c r="E237" t="s">
        <v>1794</v>
      </c>
      <c r="F237" t="s">
        <v>1081</v>
      </c>
      <c r="G237" t="s">
        <v>1795</v>
      </c>
      <c r="I237" s="82"/>
    </row>
    <row r="238" spans="1:9" ht="15" customHeight="1">
      <c r="A238">
        <v>7325</v>
      </c>
      <c r="B238" t="str">
        <f t="shared" si="3"/>
        <v>7325 CENTAR ZA PRUŽANJE USLUGA U ZAJEDNICI ZAGREB-DUGAVE</v>
      </c>
      <c r="C238" t="s">
        <v>1729</v>
      </c>
      <c r="D238" t="s">
        <v>1796</v>
      </c>
      <c r="E238" t="s">
        <v>1797</v>
      </c>
      <c r="F238" t="s">
        <v>1081</v>
      </c>
      <c r="G238" t="s">
        <v>1798</v>
      </c>
      <c r="I238" s="82"/>
    </row>
    <row r="239" spans="1:9" ht="15" customHeight="1">
      <c r="A239">
        <v>7333</v>
      </c>
      <c r="B239" t="str">
        <f t="shared" si="3"/>
        <v>7333 CENTAR RUDOLF STEINER DARUVAR</v>
      </c>
      <c r="C239" t="s">
        <v>1729</v>
      </c>
      <c r="D239" t="s">
        <v>1799</v>
      </c>
      <c r="E239" t="s">
        <v>1800</v>
      </c>
      <c r="F239" t="s">
        <v>1081</v>
      </c>
      <c r="G239" t="s">
        <v>1801</v>
      </c>
      <c r="I239" s="82"/>
    </row>
    <row r="240" spans="1:9" ht="15" customHeight="1">
      <c r="A240">
        <v>7341</v>
      </c>
      <c r="B240" t="str">
        <f t="shared" si="3"/>
        <v>7341 Centar za rehabilitaciju Sveti Filip i Jakov</v>
      </c>
      <c r="C240" t="s">
        <v>1729</v>
      </c>
      <c r="D240" t="s">
        <v>1802</v>
      </c>
      <c r="E240" t="s">
        <v>1803</v>
      </c>
      <c r="F240" t="s">
        <v>1081</v>
      </c>
      <c r="G240" t="s">
        <v>1804</v>
      </c>
      <c r="I240" s="82"/>
    </row>
    <row r="241" spans="1:9" ht="15" customHeight="1">
      <c r="A241">
        <v>7350</v>
      </c>
      <c r="B241" t="str">
        <f t="shared" si="3"/>
        <v>7350 CENTAR ZA PRUŽANJE USLUGA U ZAJEDNICI OZALJ</v>
      </c>
      <c r="C241" t="s">
        <v>1729</v>
      </c>
      <c r="D241" t="s">
        <v>1805</v>
      </c>
      <c r="E241" t="s">
        <v>1806</v>
      </c>
      <c r="F241" t="s">
        <v>1081</v>
      </c>
      <c r="G241" t="s">
        <v>1807</v>
      </c>
      <c r="I241" s="82"/>
    </row>
    <row r="242" spans="1:9" ht="15" customHeight="1">
      <c r="A242">
        <v>7376</v>
      </c>
      <c r="B242" t="str">
        <f t="shared" si="3"/>
        <v>7376 CENTAR ZA REHABILITACIJU SLAVA RAŠKAJ RIJEKA</v>
      </c>
      <c r="C242" t="s">
        <v>1729</v>
      </c>
      <c r="D242" t="s">
        <v>1808</v>
      </c>
      <c r="E242" t="s">
        <v>1809</v>
      </c>
      <c r="F242" t="s">
        <v>1081</v>
      </c>
      <c r="G242" t="s">
        <v>1810</v>
      </c>
      <c r="I242" s="82"/>
    </row>
    <row r="243" spans="1:9" ht="15" customHeight="1">
      <c r="A243">
        <v>7384</v>
      </c>
      <c r="B243" t="str">
        <f t="shared" si="3"/>
        <v>7384 CENTAR ZA REHABILITACIJU RIJEKA</v>
      </c>
      <c r="C243" t="s">
        <v>1729</v>
      </c>
      <c r="D243" t="s">
        <v>1811</v>
      </c>
      <c r="E243" t="s">
        <v>1812</v>
      </c>
      <c r="F243" t="s">
        <v>1081</v>
      </c>
      <c r="G243" t="s">
        <v>1813</v>
      </c>
      <c r="I243" s="82"/>
    </row>
    <row r="244" spans="1:9" ht="15" customHeight="1">
      <c r="A244">
        <v>7392</v>
      </c>
      <c r="B244" t="str">
        <f t="shared" si="3"/>
        <v>7392 CENTAR ZA ODGOJ I OBRAZOVANJE SLAVA RAŠKAJ SPLIT</v>
      </c>
      <c r="C244" t="s">
        <v>1729</v>
      </c>
      <c r="D244" t="s">
        <v>1814</v>
      </c>
      <c r="E244" t="s">
        <v>1815</v>
      </c>
      <c r="F244" t="s">
        <v>1081</v>
      </c>
      <c r="G244" t="s">
        <v>1816</v>
      </c>
      <c r="I244" s="82"/>
    </row>
    <row r="245" spans="1:9" ht="15" customHeight="1">
      <c r="A245">
        <v>7405</v>
      </c>
      <c r="B245" t="str">
        <f t="shared" si="3"/>
        <v>7405 CENTAR ZA ODGOJ I OBRAZOVANJE JURAJ BONAČI</v>
      </c>
      <c r="C245" t="s">
        <v>1729</v>
      </c>
      <c r="D245" t="s">
        <v>1817</v>
      </c>
      <c r="E245" t="s">
        <v>1818</v>
      </c>
      <c r="F245" t="s">
        <v>1081</v>
      </c>
      <c r="G245" t="s">
        <v>1819</v>
      </c>
      <c r="I245" s="82"/>
    </row>
    <row r="246" spans="1:9" ht="15" customHeight="1">
      <c r="A246">
        <v>7413</v>
      </c>
      <c r="B246" t="str">
        <f t="shared" si="3"/>
        <v>7413 CENTAR ZA  REHABILITACIJU STANČIĆ</v>
      </c>
      <c r="C246" t="s">
        <v>1729</v>
      </c>
      <c r="D246" t="s">
        <v>1820</v>
      </c>
      <c r="E246" t="s">
        <v>1821</v>
      </c>
      <c r="F246" t="s">
        <v>1081</v>
      </c>
      <c r="G246" t="s">
        <v>1822</v>
      </c>
      <c r="I246" s="82"/>
    </row>
    <row r="247" spans="1:9" ht="15" customHeight="1">
      <c r="A247">
        <v>7421</v>
      </c>
      <c r="B247" t="str">
        <f t="shared" si="3"/>
        <v>7421 CENTAR ZA ODGOJ I OBRAZOVANJE ŠUBIĆEVAC</v>
      </c>
      <c r="C247" t="s">
        <v>1729</v>
      </c>
      <c r="D247" t="s">
        <v>1823</v>
      </c>
      <c r="E247" t="s">
        <v>1824</v>
      </c>
      <c r="F247" t="s">
        <v>1081</v>
      </c>
      <c r="G247" t="s">
        <v>1825</v>
      </c>
      <c r="I247" s="82"/>
    </row>
    <row r="248" spans="1:9" ht="15" customHeight="1">
      <c r="A248">
        <v>7430</v>
      </c>
      <c r="B248" t="str">
        <f t="shared" si="3"/>
        <v>7430 CENTAR ZA REHABILITACIJU PULA</v>
      </c>
      <c r="C248" t="s">
        <v>1729</v>
      </c>
      <c r="D248" t="s">
        <v>1826</v>
      </c>
      <c r="E248" t="s">
        <v>1827</v>
      </c>
      <c r="F248" t="s">
        <v>1081</v>
      </c>
      <c r="G248" t="s">
        <v>1828</v>
      </c>
      <c r="I248" s="82"/>
    </row>
    <row r="249" spans="1:9" ht="15" customHeight="1">
      <c r="A249">
        <v>7456</v>
      </c>
      <c r="B249" t="str">
        <f t="shared" si="3"/>
        <v>7456 CENTAR ZA ODGOJ I OBRAZOVANJE LUG</v>
      </c>
      <c r="C249" t="s">
        <v>1729</v>
      </c>
      <c r="D249" t="s">
        <v>1829</v>
      </c>
      <c r="E249" t="s">
        <v>1830</v>
      </c>
      <c r="F249" t="s">
        <v>1081</v>
      </c>
      <c r="G249" t="s">
        <v>1831</v>
      </c>
      <c r="I249" s="82"/>
    </row>
    <row r="250" spans="1:9" ht="15" customHeight="1">
      <c r="A250">
        <v>7464</v>
      </c>
      <c r="B250" t="str">
        <f t="shared" si="3"/>
        <v>7464 CENTAR ZA REHABILITACIJU ZAGREB</v>
      </c>
      <c r="C250" t="s">
        <v>1729</v>
      </c>
      <c r="D250" t="s">
        <v>1832</v>
      </c>
      <c r="E250" t="s">
        <v>1833</v>
      </c>
      <c r="F250" t="s">
        <v>1081</v>
      </c>
      <c r="G250" t="s">
        <v>1834</v>
      </c>
      <c r="I250" s="82"/>
    </row>
    <row r="251" spans="1:9" ht="15" customHeight="1">
      <c r="A251">
        <v>7472</v>
      </c>
      <c r="B251" t="str">
        <f t="shared" si="3"/>
        <v>7472 CENTAR ZA ODGOJ I OBRAZOVANJE DUBRAVA</v>
      </c>
      <c r="C251" t="s">
        <v>1729</v>
      </c>
      <c r="D251" t="s">
        <v>1835</v>
      </c>
      <c r="E251" t="s">
        <v>1836</v>
      </c>
      <c r="F251" t="s">
        <v>1081</v>
      </c>
      <c r="G251" t="s">
        <v>1837</v>
      </c>
      <c r="I251" s="82"/>
    </row>
    <row r="252" spans="1:9" ht="15" customHeight="1">
      <c r="A252">
        <v>7489</v>
      </c>
      <c r="B252" t="str">
        <f t="shared" si="3"/>
        <v>7489 CENTAR ZA ODGOJ I OBRAZOVANJE SLAVA RAŠKAJ ZAGREB</v>
      </c>
      <c r="C252" t="s">
        <v>1729</v>
      </c>
      <c r="D252" t="s">
        <v>1838</v>
      </c>
      <c r="E252" t="s">
        <v>1839</v>
      </c>
      <c r="F252" t="s">
        <v>1081</v>
      </c>
      <c r="G252" t="s">
        <v>1840</v>
      </c>
      <c r="I252" s="82"/>
    </row>
    <row r="253" spans="1:9" ht="15" customHeight="1">
      <c r="A253">
        <v>7497</v>
      </c>
      <c r="B253" t="str">
        <f t="shared" si="3"/>
        <v>7497 CENTAR ZA ODGOJ I OBRAZOVANJE VINKO BEK</v>
      </c>
      <c r="C253" t="s">
        <v>1729</v>
      </c>
      <c r="D253" t="s">
        <v>1841</v>
      </c>
      <c r="E253" t="s">
        <v>1842</v>
      </c>
      <c r="F253" t="s">
        <v>1081</v>
      </c>
      <c r="G253" t="s">
        <v>1843</v>
      </c>
      <c r="I253" s="82"/>
    </row>
    <row r="254" spans="1:9" ht="15" customHeight="1">
      <c r="A254">
        <v>7501</v>
      </c>
      <c r="B254" t="str">
        <f t="shared" si="3"/>
        <v>7501 CENTAR ZA ODGOJ I OBRAZOVANJE VELIKA GORICA</v>
      </c>
      <c r="C254" t="s">
        <v>1729</v>
      </c>
      <c r="D254" t="s">
        <v>1844</v>
      </c>
      <c r="E254" t="s">
        <v>1845</v>
      </c>
      <c r="F254" t="s">
        <v>1081</v>
      </c>
      <c r="G254" t="s">
        <v>1846</v>
      </c>
      <c r="I254" s="82"/>
    </row>
    <row r="255" spans="1:9" ht="15" customHeight="1">
      <c r="A255">
        <v>7528</v>
      </c>
      <c r="B255" t="str">
        <f t="shared" si="3"/>
        <v>7528 CENTAR ZA ODGOJ I OBRAZOVANJE TUŠKANAC</v>
      </c>
      <c r="C255" t="s">
        <v>1729</v>
      </c>
      <c r="D255" t="s">
        <v>1847</v>
      </c>
      <c r="E255" t="s">
        <v>1848</v>
      </c>
      <c r="F255" t="s">
        <v>1081</v>
      </c>
      <c r="G255" t="s">
        <v>1849</v>
      </c>
      <c r="I255" s="82"/>
    </row>
    <row r="256" spans="1:9" ht="15" customHeight="1">
      <c r="A256">
        <v>7536</v>
      </c>
      <c r="B256" t="str">
        <f t="shared" si="3"/>
        <v>7536 CENTAR ZA ODGOJ I OBRAZOVANJE ZAJEZDA</v>
      </c>
      <c r="C256" t="s">
        <v>1729</v>
      </c>
      <c r="D256" t="s">
        <v>1850</v>
      </c>
      <c r="E256" t="s">
        <v>1851</v>
      </c>
      <c r="F256" t="s">
        <v>1081</v>
      </c>
      <c r="G256" t="s">
        <v>1852</v>
      </c>
      <c r="I256" s="82"/>
    </row>
    <row r="257" spans="1:9" ht="15" customHeight="1">
      <c r="A257">
        <v>7544</v>
      </c>
      <c r="B257" t="str">
        <f t="shared" si="3"/>
        <v>7544 DOM ZA  ODRASLE OSOBE BJELOVAR</v>
      </c>
      <c r="C257" t="s">
        <v>1729</v>
      </c>
      <c r="D257" t="s">
        <v>1853</v>
      </c>
      <c r="E257" t="s">
        <v>1854</v>
      </c>
      <c r="F257" t="s">
        <v>1081</v>
      </c>
      <c r="G257" t="s">
        <v>1855</v>
      </c>
      <c r="I257" s="82"/>
    </row>
    <row r="258" spans="1:9" ht="15" customHeight="1">
      <c r="A258">
        <v>7569</v>
      </c>
      <c r="B258" t="str">
        <f t="shared" si="3"/>
        <v>7569 DOM ZA ODRASLE OSOBE BLATO</v>
      </c>
      <c r="C258" t="s">
        <v>1729</v>
      </c>
      <c r="D258" t="s">
        <v>1856</v>
      </c>
      <c r="E258" t="s">
        <v>1857</v>
      </c>
      <c r="F258" t="s">
        <v>1081</v>
      </c>
      <c r="G258" t="s">
        <v>1858</v>
      </c>
      <c r="I258" s="82"/>
    </row>
    <row r="259" spans="1:9" ht="15" customHeight="1">
      <c r="A259">
        <v>7624</v>
      </c>
      <c r="B259" t="str">
        <f t="shared" ref="B259:B322" si="4">A259&amp;" "&amp;G259</f>
        <v>7624 DOM ZA  ODRASLE OSOBE JALŽABET</v>
      </c>
      <c r="C259" t="s">
        <v>1729</v>
      </c>
      <c r="D259" t="s">
        <v>1859</v>
      </c>
      <c r="E259" t="s">
        <v>1860</v>
      </c>
      <c r="F259" t="s">
        <v>1081</v>
      </c>
      <c r="G259" t="s">
        <v>1861</v>
      </c>
      <c r="I259" s="82"/>
    </row>
    <row r="260" spans="1:9" ht="15" customHeight="1">
      <c r="A260">
        <v>7665</v>
      </c>
      <c r="B260" t="str">
        <f t="shared" si="4"/>
        <v>7665 DOM ZA ODRASLE OSOBE LOBOR-GRAD</v>
      </c>
      <c r="C260" t="s">
        <v>1729</v>
      </c>
      <c r="D260" t="s">
        <v>1862</v>
      </c>
      <c r="E260" t="s">
        <v>1863</v>
      </c>
      <c r="F260" t="s">
        <v>1081</v>
      </c>
      <c r="G260" t="s">
        <v>1864</v>
      </c>
      <c r="I260" s="82"/>
    </row>
    <row r="261" spans="1:9" ht="15" customHeight="1">
      <c r="A261">
        <v>7673</v>
      </c>
      <c r="B261" t="str">
        <f t="shared" si="4"/>
        <v>7673 DOM ZA ODRASLE OSOBE LJESKOVICA</v>
      </c>
      <c r="C261" t="s">
        <v>1729</v>
      </c>
      <c r="D261" t="s">
        <v>1865</v>
      </c>
      <c r="E261" t="s">
        <v>1866</v>
      </c>
      <c r="F261" t="s">
        <v>1081</v>
      </c>
      <c r="G261" t="s">
        <v>1867</v>
      </c>
      <c r="I261" s="82"/>
    </row>
    <row r="262" spans="1:9" ht="15" customHeight="1">
      <c r="A262">
        <v>7690</v>
      </c>
      <c r="B262" t="str">
        <f t="shared" si="4"/>
        <v>7690 DOM ZA PSIHIČKI BOLESNE ODRASLE OSOBE MOTOVUN</v>
      </c>
      <c r="C262" t="s">
        <v>1729</v>
      </c>
      <c r="D262" t="s">
        <v>1868</v>
      </c>
      <c r="E262" t="s">
        <v>1869</v>
      </c>
      <c r="F262" t="s">
        <v>1081</v>
      </c>
      <c r="G262" t="s">
        <v>1870</v>
      </c>
      <c r="I262" s="82"/>
    </row>
    <row r="263" spans="1:9" ht="15" customHeight="1">
      <c r="A263">
        <v>7704</v>
      </c>
      <c r="B263" t="str">
        <f t="shared" si="4"/>
        <v>7704 DOM ZA ODRASLE OSOBE NEDEŠĆINA</v>
      </c>
      <c r="C263" t="s">
        <v>1729</v>
      </c>
      <c r="D263" t="s">
        <v>1871</v>
      </c>
      <c r="E263" t="s">
        <v>1872</v>
      </c>
      <c r="F263" t="s">
        <v>1081</v>
      </c>
      <c r="G263" t="s">
        <v>1873</v>
      </c>
      <c r="I263" s="82"/>
    </row>
    <row r="264" spans="1:9" ht="15" customHeight="1">
      <c r="A264">
        <v>7729</v>
      </c>
      <c r="B264" t="str">
        <f t="shared" si="4"/>
        <v>7729 DOM ZA ODRASLE OSOBE NUŠTAR</v>
      </c>
      <c r="C264" t="s">
        <v>1729</v>
      </c>
      <c r="D264" t="s">
        <v>1874</v>
      </c>
      <c r="E264" t="s">
        <v>1875</v>
      </c>
      <c r="F264" t="s">
        <v>1081</v>
      </c>
      <c r="G264" t="s">
        <v>1876</v>
      </c>
      <c r="I264" s="82"/>
    </row>
    <row r="265" spans="1:9" ht="15" customHeight="1">
      <c r="A265">
        <v>7745</v>
      </c>
      <c r="B265" t="str">
        <f t="shared" si="4"/>
        <v>7745 DOM ZA ODRASLE OSOBE OREHOVICA</v>
      </c>
      <c r="C265" t="s">
        <v>1729</v>
      </c>
      <c r="D265" t="s">
        <v>1877</v>
      </c>
      <c r="E265" t="s">
        <v>1878</v>
      </c>
      <c r="F265" t="s">
        <v>1081</v>
      </c>
      <c r="G265" t="s">
        <v>1879</v>
      </c>
      <c r="I265" s="82"/>
    </row>
    <row r="266" spans="1:9" ht="15" customHeight="1">
      <c r="A266">
        <v>7761</v>
      </c>
      <c r="B266" t="str">
        <f t="shared" si="4"/>
        <v>7761 CENTAR ZA PRUŽANJE USLUGA U ZAJEDNICI OSIJEK - JA KAO I TI</v>
      </c>
      <c r="C266" t="s">
        <v>1729</v>
      </c>
      <c r="D266" t="s">
        <v>1880</v>
      </c>
      <c r="E266" t="s">
        <v>1881</v>
      </c>
      <c r="F266" t="s">
        <v>1081</v>
      </c>
      <c r="G266" t="s">
        <v>1882</v>
      </c>
      <c r="I266" s="82"/>
    </row>
    <row r="267" spans="1:9" ht="15" customHeight="1">
      <c r="A267">
        <v>7840</v>
      </c>
      <c r="B267" t="str">
        <f t="shared" si="4"/>
        <v>7840 DOM ZA ODRASLE OSOBE BOROVA</v>
      </c>
      <c r="C267" t="s">
        <v>1729</v>
      </c>
      <c r="D267" t="s">
        <v>1883</v>
      </c>
      <c r="E267" t="s">
        <v>1884</v>
      </c>
      <c r="F267" t="s">
        <v>1081</v>
      </c>
      <c r="G267" t="s">
        <v>1885</v>
      </c>
      <c r="I267" s="82"/>
    </row>
    <row r="268" spans="1:9" ht="15" customHeight="1">
      <c r="A268">
        <v>7866</v>
      </c>
      <c r="B268" t="str">
        <f t="shared" si="4"/>
        <v>7866 DOM ZA ODRASLE OSOBE TROGIR</v>
      </c>
      <c r="C268" t="s">
        <v>1729</v>
      </c>
      <c r="D268" t="s">
        <v>1886</v>
      </c>
      <c r="E268" t="s">
        <v>1887</v>
      </c>
      <c r="F268" t="s">
        <v>1081</v>
      </c>
      <c r="G268" t="s">
        <v>1888</v>
      </c>
      <c r="I268" s="82"/>
    </row>
    <row r="269" spans="1:9" ht="15" customHeight="1">
      <c r="A269">
        <v>7938</v>
      </c>
      <c r="B269" t="str">
        <f t="shared" si="4"/>
        <v>7938 DOM ZA ODRASLE OSOBE SVETI FRANE ZADAR</v>
      </c>
      <c r="C269" t="s">
        <v>1729</v>
      </c>
      <c r="D269" t="s">
        <v>1889</v>
      </c>
      <c r="E269" t="s">
        <v>1890</v>
      </c>
      <c r="F269" t="s">
        <v>1081</v>
      </c>
      <c r="G269" t="s">
        <v>1891</v>
      </c>
      <c r="I269" s="82"/>
    </row>
    <row r="270" spans="1:9" ht="15" customHeight="1">
      <c r="A270">
        <v>8051</v>
      </c>
      <c r="B270" t="str">
        <f t="shared" si="4"/>
        <v>8051 DOM ZA  ODRASLE OSOBE ZAGREB</v>
      </c>
      <c r="C270" t="s">
        <v>1729</v>
      </c>
      <c r="D270" t="s">
        <v>1892</v>
      </c>
      <c r="E270" t="s">
        <v>1893</v>
      </c>
      <c r="F270" t="s">
        <v>1081</v>
      </c>
      <c r="G270" t="s">
        <v>1894</v>
      </c>
      <c r="I270" s="82"/>
    </row>
    <row r="271" spans="1:9" ht="15" customHeight="1">
      <c r="A271">
        <v>20157</v>
      </c>
      <c r="B271" t="str">
        <f t="shared" si="4"/>
        <v>20157 MINISTARSTVO FINANCIJA</v>
      </c>
      <c r="C271" t="s">
        <v>1078</v>
      </c>
      <c r="D271" t="s">
        <v>1895</v>
      </c>
      <c r="E271" t="s">
        <v>1896</v>
      </c>
      <c r="F271" t="s">
        <v>1081</v>
      </c>
      <c r="G271" t="s">
        <v>1897</v>
      </c>
      <c r="I271" s="82"/>
    </row>
    <row r="272" spans="1:9" ht="15" customHeight="1">
      <c r="A272">
        <v>20165</v>
      </c>
      <c r="B272" t="str">
        <f t="shared" si="4"/>
        <v>20165 CARINSKA UPRAVA, SREDIŠNJI URED</v>
      </c>
      <c r="C272" t="s">
        <v>1898</v>
      </c>
      <c r="D272" t="s">
        <v>1895</v>
      </c>
      <c r="E272" t="s">
        <v>1896</v>
      </c>
      <c r="F272" t="s">
        <v>1081</v>
      </c>
      <c r="G272" t="s">
        <v>1899</v>
      </c>
      <c r="I272" s="82"/>
    </row>
    <row r="273" spans="1:9" ht="15" customHeight="1">
      <c r="A273">
        <v>20181</v>
      </c>
      <c r="B273" t="str">
        <f t="shared" si="4"/>
        <v>20181 POREZNA UPRAVA</v>
      </c>
      <c r="C273" t="s">
        <v>1898</v>
      </c>
      <c r="D273" t="s">
        <v>1895</v>
      </c>
      <c r="E273" t="s">
        <v>1896</v>
      </c>
      <c r="F273" t="s">
        <v>1081</v>
      </c>
      <c r="G273" t="s">
        <v>1900</v>
      </c>
      <c r="I273" s="82"/>
    </row>
    <row r="274" spans="1:9" ht="15" customHeight="1">
      <c r="A274">
        <v>20270</v>
      </c>
      <c r="B274" t="str">
        <f t="shared" si="4"/>
        <v>20270 OPĆINSKO DRŽAVNO ODVJETNIŠTVO U KARLOVCU</v>
      </c>
      <c r="C274" t="s">
        <v>1434</v>
      </c>
      <c r="D274" t="s">
        <v>1901</v>
      </c>
      <c r="E274" t="s">
        <v>1902</v>
      </c>
      <c r="F274" t="s">
        <v>1081</v>
      </c>
      <c r="G274" t="s">
        <v>1903</v>
      </c>
      <c r="I274" s="82"/>
    </row>
    <row r="275" spans="1:9" ht="15" customHeight="1">
      <c r="A275">
        <v>20454</v>
      </c>
      <c r="B275" t="str">
        <f t="shared" si="4"/>
        <v>20454 OPĆINSKI PREKRŠAJNI SUD U ZAGREBU</v>
      </c>
      <c r="C275" t="s">
        <v>1434</v>
      </c>
      <c r="D275" t="s">
        <v>1904</v>
      </c>
      <c r="E275" t="s">
        <v>1905</v>
      </c>
      <c r="F275" t="s">
        <v>1081</v>
      </c>
      <c r="G275" t="s">
        <v>1906</v>
      </c>
      <c r="I275" s="82"/>
    </row>
    <row r="276" spans="1:9" ht="15" customHeight="1">
      <c r="A276">
        <v>20622</v>
      </c>
      <c r="B276" t="str">
        <f t="shared" si="4"/>
        <v>20622 OPĆINSKI PREKRŠAJNI SUD U SPLITU</v>
      </c>
      <c r="C276" t="s">
        <v>1434</v>
      </c>
      <c r="D276" t="s">
        <v>1907</v>
      </c>
      <c r="E276" t="s">
        <v>1908</v>
      </c>
      <c r="F276" t="s">
        <v>1081</v>
      </c>
      <c r="G276" t="s">
        <v>1909</v>
      </c>
      <c r="I276" s="82"/>
    </row>
    <row r="277" spans="1:9" ht="15" customHeight="1">
      <c r="A277">
        <v>20639</v>
      </c>
      <c r="B277" t="str">
        <f t="shared" si="4"/>
        <v>20639 VISOKI UPRAVNI SUD REPUBLIKE HRVATSKE</v>
      </c>
      <c r="C277" t="s">
        <v>1434</v>
      </c>
      <c r="D277" t="s">
        <v>1910</v>
      </c>
      <c r="E277" t="s">
        <v>1911</v>
      </c>
      <c r="F277" t="s">
        <v>1081</v>
      </c>
      <c r="G277" t="s">
        <v>1912</v>
      </c>
      <c r="I277" s="82"/>
    </row>
    <row r="278" spans="1:9" ht="15" customHeight="1">
      <c r="A278">
        <v>20647</v>
      </c>
      <c r="B278" t="str">
        <f t="shared" si="4"/>
        <v>20647 ŽUPANIJSKO DRŽAVNO ODVJETNIŠTVO U BJELOVARU</v>
      </c>
      <c r="C278" t="s">
        <v>1434</v>
      </c>
      <c r="D278" t="s">
        <v>1913</v>
      </c>
      <c r="E278" t="s">
        <v>1914</v>
      </c>
      <c r="F278" t="s">
        <v>1081</v>
      </c>
      <c r="G278" t="s">
        <v>1915</v>
      </c>
      <c r="I278" s="82"/>
    </row>
    <row r="279" spans="1:9" ht="15" customHeight="1">
      <c r="A279">
        <v>20727</v>
      </c>
      <c r="B279" t="str">
        <f t="shared" si="4"/>
        <v>20727 KAZNIONICA U GLINI</v>
      </c>
      <c r="C279" t="s">
        <v>1434</v>
      </c>
      <c r="D279" t="s">
        <v>1916</v>
      </c>
      <c r="E279" t="s">
        <v>1917</v>
      </c>
      <c r="F279" t="s">
        <v>1081</v>
      </c>
      <c r="G279" t="s">
        <v>1918</v>
      </c>
      <c r="I279" s="82"/>
    </row>
    <row r="280" spans="1:9" ht="15" customHeight="1">
      <c r="A280">
        <v>20735</v>
      </c>
      <c r="B280" t="str">
        <f t="shared" si="4"/>
        <v>20735 TRGOVAČKI SUD U ZAGREBU</v>
      </c>
      <c r="C280" t="s">
        <v>1434</v>
      </c>
      <c r="D280" t="s">
        <v>1919</v>
      </c>
      <c r="E280" t="s">
        <v>1920</v>
      </c>
      <c r="F280" t="s">
        <v>1081</v>
      </c>
      <c r="G280" t="s">
        <v>1921</v>
      </c>
      <c r="I280" s="82"/>
    </row>
    <row r="281" spans="1:9" ht="15" customHeight="1">
      <c r="A281">
        <v>20743</v>
      </c>
      <c r="B281" t="str">
        <f t="shared" si="4"/>
        <v>20743 ŽUPANIJSKI SUD U BJELOVARU</v>
      </c>
      <c r="C281" t="s">
        <v>1434</v>
      </c>
      <c r="D281" t="s">
        <v>1922</v>
      </c>
      <c r="E281" t="s">
        <v>1923</v>
      </c>
      <c r="F281" t="s">
        <v>1081</v>
      </c>
      <c r="G281" t="s">
        <v>1924</v>
      </c>
      <c r="I281" s="82"/>
    </row>
    <row r="282" spans="1:9" ht="15" customHeight="1">
      <c r="A282">
        <v>20778</v>
      </c>
      <c r="B282" t="str">
        <f t="shared" si="4"/>
        <v>20778 ŽUPANIJSKI SUD U SLAVONSKOM BRODU</v>
      </c>
      <c r="C282" t="s">
        <v>1434</v>
      </c>
      <c r="D282" t="s">
        <v>1925</v>
      </c>
      <c r="E282" t="s">
        <v>1926</v>
      </c>
      <c r="F282" t="s">
        <v>1081</v>
      </c>
      <c r="G282" t="s">
        <v>1927</v>
      </c>
      <c r="I282" s="82"/>
    </row>
    <row r="283" spans="1:9" s="82" customFormat="1" ht="15" customHeight="1">
      <c r="A283">
        <v>20786</v>
      </c>
      <c r="B283" t="str">
        <f t="shared" si="4"/>
        <v>20786 ŽUPANIJSKI SUD U ŠIBENIKU</v>
      </c>
      <c r="C283" t="s">
        <v>1434</v>
      </c>
      <c r="D283" t="s">
        <v>1928</v>
      </c>
      <c r="E283" t="s">
        <v>1929</v>
      </c>
      <c r="F283" t="s">
        <v>1081</v>
      </c>
      <c r="G283" t="s">
        <v>1930</v>
      </c>
    </row>
    <row r="284" spans="1:9" s="82" customFormat="1" ht="15" customHeight="1">
      <c r="A284">
        <v>20809</v>
      </c>
      <c r="B284" t="str">
        <f t="shared" si="4"/>
        <v>20809 ŽUPANIJSKI SUD U VUKOVARU</v>
      </c>
      <c r="C284" t="s">
        <v>1434</v>
      </c>
      <c r="D284" t="s">
        <v>1931</v>
      </c>
      <c r="E284" t="s">
        <v>1932</v>
      </c>
      <c r="F284" t="s">
        <v>1081</v>
      </c>
      <c r="G284" t="s">
        <v>1933</v>
      </c>
    </row>
    <row r="285" spans="1:9">
      <c r="A285">
        <v>20833</v>
      </c>
      <c r="B285" t="str">
        <f t="shared" si="4"/>
        <v>20833 AGENCIJA ZA ZAŠTITU TRŽIŠNOG NATJECANJA</v>
      </c>
      <c r="C285" t="s">
        <v>1078</v>
      </c>
      <c r="D285" t="s">
        <v>1934</v>
      </c>
      <c r="E285" t="s">
        <v>1935</v>
      </c>
      <c r="F285" t="s">
        <v>1081</v>
      </c>
      <c r="G285" t="s">
        <v>1936</v>
      </c>
      <c r="I285" s="82"/>
    </row>
    <row r="286" spans="1:9" ht="15" customHeight="1">
      <c r="A286">
        <v>20892</v>
      </c>
      <c r="B286" t="str">
        <f t="shared" si="4"/>
        <v>20892 OPĆINSKI SUD U KARLOVCU</v>
      </c>
      <c r="C286" t="s">
        <v>1434</v>
      </c>
      <c r="D286" t="s">
        <v>1937</v>
      </c>
      <c r="E286" t="s">
        <v>1938</v>
      </c>
      <c r="F286" t="s">
        <v>1081</v>
      </c>
      <c r="G286" t="s">
        <v>1939</v>
      </c>
      <c r="I286" s="82"/>
    </row>
    <row r="287" spans="1:9" ht="15" customHeight="1">
      <c r="A287">
        <v>21004</v>
      </c>
      <c r="B287" t="str">
        <f t="shared" si="4"/>
        <v>21004 OPĆINSKI SUD U SPLITU</v>
      </c>
      <c r="C287" t="s">
        <v>1434</v>
      </c>
      <c r="D287" t="s">
        <v>1940</v>
      </c>
      <c r="E287" t="s">
        <v>1941</v>
      </c>
      <c r="F287" t="s">
        <v>1081</v>
      </c>
      <c r="G287" t="s">
        <v>1942</v>
      </c>
      <c r="I287" s="82"/>
    </row>
    <row r="288" spans="1:9" ht="15" customHeight="1">
      <c r="A288">
        <v>21053</v>
      </c>
      <c r="B288" t="str">
        <f t="shared" si="4"/>
        <v>21053 VELEUČILIŠTE U KARLOVCU</v>
      </c>
      <c r="C288" t="s">
        <v>1195</v>
      </c>
      <c r="D288" t="s">
        <v>1943</v>
      </c>
      <c r="E288" t="s">
        <v>1944</v>
      </c>
      <c r="F288" t="s">
        <v>1081</v>
      </c>
      <c r="G288" t="s">
        <v>1945</v>
      </c>
      <c r="I288" s="82"/>
    </row>
    <row r="289" spans="1:9" ht="15" customHeight="1">
      <c r="A289">
        <v>21061</v>
      </c>
      <c r="B289" t="str">
        <f t="shared" si="4"/>
        <v>21061 INSTITUT ZA HRVATSKI JEZIK I JEZIKOSLOVLJE</v>
      </c>
      <c r="C289" t="s">
        <v>1195</v>
      </c>
      <c r="D289" t="s">
        <v>1946</v>
      </c>
      <c r="E289" t="s">
        <v>1947</v>
      </c>
      <c r="F289" t="s">
        <v>1081</v>
      </c>
      <c r="G289" t="s">
        <v>1948</v>
      </c>
      <c r="I289" s="82"/>
    </row>
    <row r="290" spans="1:9" ht="15" customHeight="1">
      <c r="A290">
        <v>21070</v>
      </c>
      <c r="B290" t="str">
        <f t="shared" si="4"/>
        <v>21070 STAROSLAVENSKI INSTITUT</v>
      </c>
      <c r="C290" t="s">
        <v>1195</v>
      </c>
      <c r="D290" t="s">
        <v>1949</v>
      </c>
      <c r="E290" t="s">
        <v>1950</v>
      </c>
      <c r="F290" t="s">
        <v>1081</v>
      </c>
      <c r="G290" t="s">
        <v>1951</v>
      </c>
      <c r="I290" s="82"/>
    </row>
    <row r="291" spans="1:9" ht="15" customHeight="1">
      <c r="A291">
        <v>21609</v>
      </c>
      <c r="B291" t="str">
        <f t="shared" si="4"/>
        <v>21609 DRŽAVNI HIDROMETEOROLOŠKI ZAVOD</v>
      </c>
      <c r="C291" t="s">
        <v>1952</v>
      </c>
      <c r="D291" t="s">
        <v>1953</v>
      </c>
      <c r="E291" t="s">
        <v>1954</v>
      </c>
      <c r="F291" t="s">
        <v>1081</v>
      </c>
      <c r="G291" t="s">
        <v>1955</v>
      </c>
      <c r="I291" s="82"/>
    </row>
    <row r="292" spans="1:9" ht="15" customHeight="1">
      <c r="A292">
        <v>21789</v>
      </c>
      <c r="B292" t="str">
        <f t="shared" si="4"/>
        <v>21789 CENTAR ZA REHABILITACIJU SAMARITANAC SPLIT</v>
      </c>
      <c r="C292" t="s">
        <v>1729</v>
      </c>
      <c r="D292" t="s">
        <v>1956</v>
      </c>
      <c r="E292" t="s">
        <v>1957</v>
      </c>
      <c r="F292" t="s">
        <v>1081</v>
      </c>
      <c r="G292" t="s">
        <v>1958</v>
      </c>
      <c r="I292" s="82"/>
    </row>
    <row r="293" spans="1:9" ht="15" customHeight="1">
      <c r="A293">
        <v>21797</v>
      </c>
      <c r="B293" t="str">
        <f t="shared" si="4"/>
        <v>21797 CENTAR ZA REHABILITACIJU JOSIPOVAC</v>
      </c>
      <c r="C293" t="s">
        <v>1729</v>
      </c>
      <c r="D293" t="s">
        <v>1959</v>
      </c>
      <c r="E293" t="s">
        <v>1960</v>
      </c>
      <c r="F293" t="s">
        <v>1081</v>
      </c>
      <c r="G293" t="s">
        <v>1961</v>
      </c>
      <c r="I293" s="82"/>
    </row>
    <row r="294" spans="1:9" ht="15" customHeight="1">
      <c r="A294">
        <v>21801</v>
      </c>
      <c r="B294" t="str">
        <f t="shared" si="4"/>
        <v>21801 CENTAR ZA REHABILITACIJU FRA ANTE SEKELEZ</v>
      </c>
      <c r="C294" t="s">
        <v>1729</v>
      </c>
      <c r="D294" t="s">
        <v>1962</v>
      </c>
      <c r="E294" t="s">
        <v>1963</v>
      </c>
      <c r="F294" t="s">
        <v>1081</v>
      </c>
      <c r="G294" t="s">
        <v>1964</v>
      </c>
      <c r="I294" s="82"/>
    </row>
    <row r="295" spans="1:9" ht="15" customHeight="1">
      <c r="A295">
        <v>21810</v>
      </c>
      <c r="B295" t="str">
        <f t="shared" si="4"/>
        <v>21810 CENTAR ZA REHABILITACIJU MIR</v>
      </c>
      <c r="C295" t="s">
        <v>1729</v>
      </c>
      <c r="D295" t="s">
        <v>1965</v>
      </c>
      <c r="E295" t="s">
        <v>1966</v>
      </c>
      <c r="F295" t="s">
        <v>1081</v>
      </c>
      <c r="G295" t="s">
        <v>1967</v>
      </c>
      <c r="I295" s="82"/>
    </row>
    <row r="296" spans="1:9" ht="15" customHeight="1">
      <c r="A296">
        <v>21828</v>
      </c>
      <c r="B296" t="str">
        <f t="shared" si="4"/>
        <v>21828 HRVATSKA AKADEMIJA ZNANOSTI I UMJETNOSTI</v>
      </c>
      <c r="C296" t="s">
        <v>1078</v>
      </c>
      <c r="D296" t="s">
        <v>1968</v>
      </c>
      <c r="E296" t="s">
        <v>1969</v>
      </c>
      <c r="F296" t="s">
        <v>1081</v>
      </c>
      <c r="G296" t="s">
        <v>1970</v>
      </c>
      <c r="I296" s="82"/>
    </row>
    <row r="297" spans="1:9" ht="15" customHeight="1">
      <c r="A297">
        <v>21836</v>
      </c>
      <c r="B297" t="str">
        <f t="shared" si="4"/>
        <v>21836 NACIONALNA I SVEUČILIŠNA KNJIŽNICA U ZAGREBU</v>
      </c>
      <c r="C297" t="s">
        <v>1195</v>
      </c>
      <c r="D297" t="s">
        <v>1971</v>
      </c>
      <c r="E297" t="s">
        <v>1972</v>
      </c>
      <c r="F297" t="s">
        <v>1081</v>
      </c>
      <c r="G297" t="s">
        <v>1973</v>
      </c>
      <c r="I297" s="82"/>
    </row>
    <row r="298" spans="1:9" ht="15" customHeight="1">
      <c r="A298">
        <v>21852</v>
      </c>
      <c r="B298" t="str">
        <f t="shared" si="4"/>
        <v>21852 HRVATSKA AKADEMSKA ISTRAŽIVAČKA MREŽA - CARNET</v>
      </c>
      <c r="C298" t="s">
        <v>1195</v>
      </c>
      <c r="D298" t="s">
        <v>1974</v>
      </c>
      <c r="E298" t="s">
        <v>1975</v>
      </c>
      <c r="F298" t="s">
        <v>1081</v>
      </c>
      <c r="G298" t="s">
        <v>1976</v>
      </c>
      <c r="I298" s="82"/>
    </row>
    <row r="299" spans="1:9" ht="15" customHeight="1">
      <c r="A299">
        <v>21869</v>
      </c>
      <c r="B299" t="str">
        <f t="shared" si="4"/>
        <v>21869 LEKSIKOGRAFSKI ZAVOD MIROSLAV KRLEŽA</v>
      </c>
      <c r="C299" t="s">
        <v>1195</v>
      </c>
      <c r="D299" t="s">
        <v>1977</v>
      </c>
      <c r="E299" t="s">
        <v>1978</v>
      </c>
      <c r="F299" t="s">
        <v>1081</v>
      </c>
      <c r="G299" t="s">
        <v>1979</v>
      </c>
      <c r="I299" s="82"/>
    </row>
    <row r="300" spans="1:9" ht="15" customHeight="1">
      <c r="A300">
        <v>21949</v>
      </c>
      <c r="B300" t="str">
        <f t="shared" si="4"/>
        <v>21949 ŽUPANIJSKO DRŽAVNO ODVJETNIŠTVO U VUKOVARU</v>
      </c>
      <c r="C300" t="s">
        <v>1434</v>
      </c>
      <c r="D300" t="s">
        <v>1980</v>
      </c>
      <c r="E300" t="s">
        <v>1981</v>
      </c>
      <c r="F300" t="s">
        <v>1081</v>
      </c>
      <c r="G300" t="s">
        <v>1982</v>
      </c>
      <c r="I300" s="82"/>
    </row>
    <row r="301" spans="1:9" ht="15" customHeight="1">
      <c r="A301">
        <v>22058</v>
      </c>
      <c r="B301" t="str">
        <f t="shared" si="4"/>
        <v>22058 AGENCIJA ZA PRAVNI PROMET I POSREDOVANJE NEKRETNINAMA</v>
      </c>
      <c r="C301" t="s">
        <v>1713</v>
      </c>
      <c r="D301" t="s">
        <v>1983</v>
      </c>
      <c r="E301" t="s">
        <v>1984</v>
      </c>
      <c r="F301" t="s">
        <v>1081</v>
      </c>
      <c r="G301" t="s">
        <v>1985</v>
      </c>
      <c r="I301" s="82"/>
    </row>
    <row r="302" spans="1:9" ht="15" customHeight="1">
      <c r="A302">
        <v>22138</v>
      </c>
      <c r="B302" t="str">
        <f t="shared" si="4"/>
        <v>22138 JAVNA USTANOVA NACIONALNI PARK  KORNATI</v>
      </c>
      <c r="C302" t="s">
        <v>1952</v>
      </c>
      <c r="D302" t="s">
        <v>1986</v>
      </c>
      <c r="E302" t="s">
        <v>1987</v>
      </c>
      <c r="F302" t="s">
        <v>1081</v>
      </c>
      <c r="G302" t="s">
        <v>1988</v>
      </c>
      <c r="I302" s="82"/>
    </row>
    <row r="303" spans="1:9" ht="15" customHeight="1">
      <c r="A303">
        <v>22154</v>
      </c>
      <c r="B303" t="str">
        <f t="shared" si="4"/>
        <v>22154 J. U.  PARK PRIRODE KOPAČKI RIT</v>
      </c>
      <c r="C303" t="s">
        <v>1952</v>
      </c>
      <c r="D303" t="s">
        <v>1989</v>
      </c>
      <c r="E303" t="s">
        <v>1990</v>
      </c>
      <c r="F303" t="s">
        <v>1081</v>
      </c>
      <c r="G303" t="s">
        <v>1991</v>
      </c>
      <c r="I303" s="82"/>
    </row>
    <row r="304" spans="1:9" ht="15" customHeight="1">
      <c r="A304">
        <v>22162</v>
      </c>
      <c r="B304" t="str">
        <f t="shared" si="4"/>
        <v>22162 JAVNA USTANOVA NACIONALNI PARK BRIJUNI</v>
      </c>
      <c r="C304" t="s">
        <v>1952</v>
      </c>
      <c r="D304" t="s">
        <v>1992</v>
      </c>
      <c r="E304" t="s">
        <v>1993</v>
      </c>
      <c r="F304" t="s">
        <v>1081</v>
      </c>
      <c r="G304" t="s">
        <v>1994</v>
      </c>
      <c r="I304" s="82"/>
    </row>
    <row r="305" spans="1:9" ht="15" customHeight="1">
      <c r="A305">
        <v>22179</v>
      </c>
      <c r="B305" t="str">
        <f t="shared" si="4"/>
        <v>22179 Javna ustanova "Nacionalni park Mljet"</v>
      </c>
      <c r="C305" t="s">
        <v>1952</v>
      </c>
      <c r="D305" t="s">
        <v>1995</v>
      </c>
      <c r="E305" t="s">
        <v>1996</v>
      </c>
      <c r="F305" t="s">
        <v>1081</v>
      </c>
      <c r="G305" t="s">
        <v>1997</v>
      </c>
      <c r="I305" s="82"/>
    </row>
    <row r="306" spans="1:9" ht="15" customHeight="1">
      <c r="A306">
        <v>22187</v>
      </c>
      <c r="B306" t="str">
        <f t="shared" si="4"/>
        <v>22187 JAVNA USTANOVA NACIONALNI PARK RISNJAK</v>
      </c>
      <c r="C306" t="s">
        <v>1952</v>
      </c>
      <c r="D306" t="s">
        <v>1998</v>
      </c>
      <c r="E306" t="s">
        <v>1999</v>
      </c>
      <c r="F306" t="s">
        <v>1081</v>
      </c>
      <c r="G306" t="s">
        <v>2000</v>
      </c>
      <c r="I306" s="82"/>
    </row>
    <row r="307" spans="1:9" ht="15" customHeight="1">
      <c r="A307">
        <v>22195</v>
      </c>
      <c r="B307" t="str">
        <f t="shared" si="4"/>
        <v>22195 Park prirode TELAŠĆICA, javna ustanova</v>
      </c>
      <c r="C307" t="s">
        <v>1952</v>
      </c>
      <c r="D307" t="s">
        <v>2001</v>
      </c>
      <c r="E307" t="s">
        <v>2002</v>
      </c>
      <c r="F307" t="s">
        <v>1081</v>
      </c>
      <c r="G307" t="s">
        <v>2003</v>
      </c>
      <c r="I307" s="82"/>
    </row>
    <row r="308" spans="1:9" ht="15" customHeight="1">
      <c r="A308">
        <v>22200</v>
      </c>
      <c r="B308" t="str">
        <f t="shared" si="4"/>
        <v>22200 NACIONALNI PARK PAKLENICA</v>
      </c>
      <c r="C308" t="s">
        <v>1952</v>
      </c>
      <c r="D308" t="s">
        <v>2004</v>
      </c>
      <c r="E308" t="s">
        <v>2005</v>
      </c>
      <c r="F308" t="s">
        <v>1081</v>
      </c>
      <c r="G308" t="s">
        <v>2006</v>
      </c>
      <c r="I308" s="82"/>
    </row>
    <row r="309" spans="1:9" ht="15" customHeight="1">
      <c r="A309">
        <v>22218</v>
      </c>
      <c r="B309" t="str">
        <f t="shared" si="4"/>
        <v>22218 Javna ustanova Nacionalni park Plitvička jezera</v>
      </c>
      <c r="C309" t="s">
        <v>1952</v>
      </c>
      <c r="D309" t="s">
        <v>2007</v>
      </c>
      <c r="E309" t="s">
        <v>2008</v>
      </c>
      <c r="F309" t="s">
        <v>1081</v>
      </c>
      <c r="G309" t="s">
        <v>2009</v>
      </c>
      <c r="I309" s="82"/>
    </row>
    <row r="310" spans="1:9" ht="15" customHeight="1">
      <c r="A310">
        <v>22226</v>
      </c>
      <c r="B310" t="str">
        <f t="shared" si="4"/>
        <v>22226 JAVNA USTANOVA  PARK PRIRODE LONJSKO POLJE</v>
      </c>
      <c r="C310" t="s">
        <v>1952</v>
      </c>
      <c r="D310" t="s">
        <v>2010</v>
      </c>
      <c r="E310" t="s">
        <v>2011</v>
      </c>
      <c r="F310" t="s">
        <v>1081</v>
      </c>
      <c r="G310" t="s">
        <v>2012</v>
      </c>
      <c r="I310" s="82"/>
    </row>
    <row r="311" spans="1:9" ht="15" customHeight="1">
      <c r="A311">
        <v>22234</v>
      </c>
      <c r="B311" t="str">
        <f t="shared" si="4"/>
        <v>22234 J. U.  N. P.  KRKA</v>
      </c>
      <c r="C311" t="s">
        <v>1952</v>
      </c>
      <c r="D311" t="s">
        <v>2013</v>
      </c>
      <c r="E311" t="s">
        <v>2014</v>
      </c>
      <c r="F311" t="s">
        <v>1081</v>
      </c>
      <c r="G311" t="s">
        <v>2015</v>
      </c>
      <c r="I311" s="82"/>
    </row>
    <row r="312" spans="1:9" ht="15" customHeight="1">
      <c r="A312">
        <v>22242</v>
      </c>
      <c r="B312" t="str">
        <f t="shared" si="4"/>
        <v>22242 GALERIJA KLOVIĆEVI DVORI ZAGREB</v>
      </c>
      <c r="C312" t="s">
        <v>1108</v>
      </c>
      <c r="D312" t="s">
        <v>2016</v>
      </c>
      <c r="E312" t="s">
        <v>2017</v>
      </c>
      <c r="F312" t="s">
        <v>1081</v>
      </c>
      <c r="G312" t="s">
        <v>2018</v>
      </c>
      <c r="I312" s="82"/>
    </row>
    <row r="313" spans="1:9" ht="15" customHeight="1">
      <c r="A313">
        <v>22275</v>
      </c>
      <c r="B313" t="str">
        <f t="shared" si="4"/>
        <v>22275 URED ZA UDRUGE</v>
      </c>
      <c r="C313" t="s">
        <v>1089</v>
      </c>
      <c r="D313" t="s">
        <v>2019</v>
      </c>
      <c r="E313" t="s">
        <v>2020</v>
      </c>
      <c r="F313" t="s">
        <v>1081</v>
      </c>
      <c r="G313" t="s">
        <v>2021</v>
      </c>
      <c r="I313" s="82"/>
    </row>
    <row r="314" spans="1:9" ht="15" customHeight="1">
      <c r="A314">
        <v>22283</v>
      </c>
      <c r="B314" t="str">
        <f t="shared" si="4"/>
        <v>22283 DOM ZA ODRASLE OSOBE BIDRUŽICA</v>
      </c>
      <c r="C314" t="s">
        <v>1729</v>
      </c>
      <c r="D314" t="s">
        <v>2022</v>
      </c>
      <c r="E314" t="s">
        <v>2023</v>
      </c>
      <c r="F314" t="s">
        <v>1081</v>
      </c>
      <c r="G314" t="s">
        <v>2024</v>
      </c>
      <c r="I314" s="82"/>
    </row>
    <row r="315" spans="1:9" ht="15" customHeight="1">
      <c r="A315">
        <v>22322</v>
      </c>
      <c r="B315" t="str">
        <f t="shared" si="4"/>
        <v>22322 CENTAR ZA PRUŽANJE USLUGA U ZAJEDNICI ZEMUNIK</v>
      </c>
      <c r="C315" t="s">
        <v>1729</v>
      </c>
      <c r="D315" t="s">
        <v>2025</v>
      </c>
      <c r="E315" t="s">
        <v>2026</v>
      </c>
      <c r="F315" t="s">
        <v>1081</v>
      </c>
      <c r="G315" t="s">
        <v>2027</v>
      </c>
      <c r="I315" s="82"/>
    </row>
    <row r="316" spans="1:9">
      <c r="A316">
        <v>22339</v>
      </c>
      <c r="B316" t="str">
        <f t="shared" si="4"/>
        <v>22339 HRVATSKI RESTAURATORSKI ZAVOD</v>
      </c>
      <c r="C316" t="s">
        <v>1108</v>
      </c>
      <c r="D316" t="s">
        <v>2028</v>
      </c>
      <c r="E316" t="s">
        <v>2029</v>
      </c>
      <c r="F316" t="s">
        <v>1081</v>
      </c>
      <c r="G316" t="s">
        <v>2030</v>
      </c>
      <c r="I316" s="82"/>
    </row>
    <row r="317" spans="1:9" ht="15" customHeight="1">
      <c r="A317">
        <v>22347</v>
      </c>
      <c r="B317" t="str">
        <f t="shared" si="4"/>
        <v>22347 Javna ustanova Zbirka umjetnina Ante i Wiltrude Topić Mimara-Muzej Mimara</v>
      </c>
      <c r="C317" t="s">
        <v>1108</v>
      </c>
      <c r="D317" t="s">
        <v>2031</v>
      </c>
      <c r="E317" t="s">
        <v>2032</v>
      </c>
      <c r="F317" t="s">
        <v>1081</v>
      </c>
      <c r="G317" t="s">
        <v>2033</v>
      </c>
      <c r="I317" s="82"/>
    </row>
    <row r="318" spans="1:9" ht="15" customHeight="1">
      <c r="A318">
        <v>22371</v>
      </c>
      <c r="B318" t="str">
        <f t="shared" si="4"/>
        <v>22371 VELEUČILIŠTE U KRIŽEVCIMA</v>
      </c>
      <c r="C318" t="s">
        <v>1195</v>
      </c>
      <c r="D318" t="s">
        <v>2034</v>
      </c>
      <c r="E318" t="s">
        <v>2035</v>
      </c>
      <c r="F318" t="s">
        <v>1081</v>
      </c>
      <c r="G318" t="s">
        <v>2036</v>
      </c>
      <c r="I318" s="82"/>
    </row>
    <row r="319" spans="1:9" ht="15" customHeight="1">
      <c r="A319">
        <v>22427</v>
      </c>
      <c r="B319" t="str">
        <f t="shared" si="4"/>
        <v>22427 TEHNIČKO VELEUČILIŠTE U ZAGREBU</v>
      </c>
      <c r="C319" t="s">
        <v>1195</v>
      </c>
      <c r="D319" t="s">
        <v>2037</v>
      </c>
      <c r="E319" t="s">
        <v>2038</v>
      </c>
      <c r="F319" t="s">
        <v>1081</v>
      </c>
      <c r="G319" t="s">
        <v>2039</v>
      </c>
      <c r="I319" s="82"/>
    </row>
    <row r="320" spans="1:9" ht="15" customHeight="1">
      <c r="A320">
        <v>22435</v>
      </c>
      <c r="B320" t="str">
        <f t="shared" si="4"/>
        <v>22435 SVEUČILIŠTE U SPLITU, FILOZOFSKI FAKULTET</v>
      </c>
      <c r="C320" t="s">
        <v>1195</v>
      </c>
      <c r="D320" t="s">
        <v>2040</v>
      </c>
      <c r="E320" t="s">
        <v>2041</v>
      </c>
      <c r="F320" t="s">
        <v>1081</v>
      </c>
      <c r="G320" t="s">
        <v>2042</v>
      </c>
      <c r="I320" s="82"/>
    </row>
    <row r="321" spans="1:9" ht="15" customHeight="1">
      <c r="A321">
        <v>22451</v>
      </c>
      <c r="B321" t="str">
        <f t="shared" si="4"/>
        <v>22451 SVEUČILIŠTE U SPLITU - MEDICINSKI FAKULTET</v>
      </c>
      <c r="C321" t="s">
        <v>1195</v>
      </c>
      <c r="D321" t="s">
        <v>2043</v>
      </c>
      <c r="E321" t="s">
        <v>2044</v>
      </c>
      <c r="F321" t="s">
        <v>1081</v>
      </c>
      <c r="G321" t="s">
        <v>2045</v>
      </c>
      <c r="I321" s="82"/>
    </row>
    <row r="322" spans="1:9" ht="15" customHeight="1">
      <c r="A322">
        <v>22460</v>
      </c>
      <c r="B322" t="str">
        <f t="shared" si="4"/>
        <v>22460 SVEUČILIŠTE U SPLITU - POMORSKI FAKULTET</v>
      </c>
      <c r="C322" t="s">
        <v>1195</v>
      </c>
      <c r="D322" t="s">
        <v>2046</v>
      </c>
      <c r="E322" t="s">
        <v>2047</v>
      </c>
      <c r="F322" t="s">
        <v>1081</v>
      </c>
      <c r="G322" t="s">
        <v>2048</v>
      </c>
      <c r="I322" s="82"/>
    </row>
    <row r="323" spans="1:9" ht="15" customHeight="1">
      <c r="A323">
        <v>22478</v>
      </c>
      <c r="B323" t="str">
        <f t="shared" ref="B323:B386" si="5">A323&amp;" "&amp;G323</f>
        <v xml:space="preserve">22478 Sveučilište u Splitu, Umjetnička akademija </v>
      </c>
      <c r="C323" t="s">
        <v>1195</v>
      </c>
      <c r="D323" t="s">
        <v>2049</v>
      </c>
      <c r="E323" t="s">
        <v>2050</v>
      </c>
      <c r="F323" t="s">
        <v>1081</v>
      </c>
      <c r="G323" t="s">
        <v>2051</v>
      </c>
      <c r="I323" s="82"/>
    </row>
    <row r="324" spans="1:9" ht="15" customHeight="1">
      <c r="A324">
        <v>22486</v>
      </c>
      <c r="B324" t="str">
        <f t="shared" si="5"/>
        <v>22486 Sveučilište Josipa Jurja Strossmayera u Osijeku, Fakultet za odgojne i obrazovne znanosti</v>
      </c>
      <c r="C324" t="s">
        <v>1195</v>
      </c>
      <c r="D324" t="s">
        <v>2052</v>
      </c>
      <c r="E324" t="s">
        <v>2053</v>
      </c>
      <c r="F324" t="s">
        <v>1081</v>
      </c>
      <c r="G324" t="s">
        <v>2054</v>
      </c>
      <c r="I324" s="82"/>
    </row>
    <row r="325" spans="1:9" ht="15" customHeight="1">
      <c r="A325">
        <v>22494</v>
      </c>
      <c r="B325" t="str">
        <f t="shared" si="5"/>
        <v>22494 VELEUČILIŠTE U RIJECI</v>
      </c>
      <c r="C325" t="s">
        <v>1195</v>
      </c>
      <c r="D325" t="s">
        <v>2055</v>
      </c>
      <c r="E325" t="s">
        <v>2056</v>
      </c>
      <c r="F325" t="s">
        <v>1081</v>
      </c>
      <c r="G325" t="s">
        <v>2057</v>
      </c>
      <c r="I325" s="82"/>
    </row>
    <row r="326" spans="1:9" ht="15" customHeight="1">
      <c r="A326">
        <v>22525</v>
      </c>
      <c r="B326" t="str">
        <f t="shared" si="5"/>
        <v>22525 HRVATSKI GEOLOŠKI INSTITUT</v>
      </c>
      <c r="C326" t="s">
        <v>1195</v>
      </c>
      <c r="D326" t="s">
        <v>2058</v>
      </c>
      <c r="E326" t="s">
        <v>2059</v>
      </c>
      <c r="F326" t="s">
        <v>1081</v>
      </c>
      <c r="G326" t="s">
        <v>2060</v>
      </c>
      <c r="I326" s="82"/>
    </row>
    <row r="327" spans="1:9" ht="15" customHeight="1">
      <c r="A327">
        <v>22568</v>
      </c>
      <c r="B327" t="str">
        <f t="shared" si="5"/>
        <v>22568 SVEUČILIŠTE U RIJECI, POMORSKI FAKULTET</v>
      </c>
      <c r="C327" t="s">
        <v>1195</v>
      </c>
      <c r="D327" t="s">
        <v>2061</v>
      </c>
      <c r="E327" t="s">
        <v>2062</v>
      </c>
      <c r="F327" t="s">
        <v>1081</v>
      </c>
      <c r="G327" t="s">
        <v>2063</v>
      </c>
      <c r="I327" s="82"/>
    </row>
    <row r="328" spans="1:9" ht="15" customHeight="1">
      <c r="A328">
        <v>22621</v>
      </c>
      <c r="B328" t="str">
        <f t="shared" si="5"/>
        <v>22621 INSTITUT ZA RAZVOJ I MEĐUNARODNE ODNOSE</v>
      </c>
      <c r="C328" t="s">
        <v>1195</v>
      </c>
      <c r="D328" t="s">
        <v>2064</v>
      </c>
      <c r="E328" t="s">
        <v>2065</v>
      </c>
      <c r="F328" t="s">
        <v>1081</v>
      </c>
      <c r="G328" t="s">
        <v>2066</v>
      </c>
      <c r="I328" s="82"/>
    </row>
    <row r="329" spans="1:9" ht="15" customHeight="1">
      <c r="A329">
        <v>22824</v>
      </c>
      <c r="B329" t="str">
        <f t="shared" si="5"/>
        <v>22824 VELEUČILIŠTE U ŠIBENIKU</v>
      </c>
      <c r="C329" t="s">
        <v>1195</v>
      </c>
      <c r="D329" t="s">
        <v>2067</v>
      </c>
      <c r="E329" t="s">
        <v>2068</v>
      </c>
      <c r="F329" t="s">
        <v>1081</v>
      </c>
      <c r="G329" t="s">
        <v>2069</v>
      </c>
      <c r="I329" s="82"/>
    </row>
    <row r="330" spans="1:9" ht="15" customHeight="1">
      <c r="A330">
        <v>22832</v>
      </c>
      <c r="B330" t="str">
        <f t="shared" si="5"/>
        <v>22832 ZDRAVSTVENO VELEUČILIŠTE</v>
      </c>
      <c r="C330" t="s">
        <v>1195</v>
      </c>
      <c r="D330" t="s">
        <v>2070</v>
      </c>
      <c r="E330" t="s">
        <v>2071</v>
      </c>
      <c r="F330" t="s">
        <v>1081</v>
      </c>
      <c r="G330" t="s">
        <v>2072</v>
      </c>
      <c r="I330" s="82"/>
    </row>
    <row r="331" spans="1:9" ht="15" customHeight="1">
      <c r="A331">
        <v>22849</v>
      </c>
      <c r="B331" t="str">
        <f t="shared" si="5"/>
        <v>22849 SVEUČILIŠTE J.J. STROSSMAYERA U OSIJEKU - MEDICINSKI FAKULTET</v>
      </c>
      <c r="C331" t="s">
        <v>1195</v>
      </c>
      <c r="D331" t="s">
        <v>2073</v>
      </c>
      <c r="E331" t="s">
        <v>2074</v>
      </c>
      <c r="F331" t="s">
        <v>1081</v>
      </c>
      <c r="G331" t="s">
        <v>2075</v>
      </c>
      <c r="I331" s="82"/>
    </row>
    <row r="332" spans="1:9" ht="15" customHeight="1">
      <c r="A332">
        <v>22857</v>
      </c>
      <c r="B332" t="str">
        <f t="shared" si="5"/>
        <v>22857 SVEUČILIŠTE U RIJECI - FILOZOFSKI FAKULTET</v>
      </c>
      <c r="C332" t="s">
        <v>1195</v>
      </c>
      <c r="D332" t="s">
        <v>2076</v>
      </c>
      <c r="E332" t="s">
        <v>2077</v>
      </c>
      <c r="F332" t="s">
        <v>1081</v>
      </c>
      <c r="G332" t="s">
        <v>2078</v>
      </c>
      <c r="I332" s="82"/>
    </row>
    <row r="333" spans="1:9" ht="15" customHeight="1">
      <c r="A333">
        <v>23243</v>
      </c>
      <c r="B333" t="str">
        <f t="shared" si="5"/>
        <v>23243 J. U. PARK PRIRODE BIOKOVO</v>
      </c>
      <c r="C333" t="s">
        <v>1952</v>
      </c>
      <c r="D333" t="s">
        <v>2079</v>
      </c>
      <c r="E333" t="s">
        <v>2080</v>
      </c>
      <c r="F333" t="s">
        <v>1081</v>
      </c>
      <c r="G333" t="s">
        <v>2081</v>
      </c>
      <c r="I333" s="82"/>
    </row>
    <row r="334" spans="1:9" ht="15" customHeight="1">
      <c r="A334">
        <v>23286</v>
      </c>
      <c r="B334" t="str">
        <f t="shared" si="5"/>
        <v>23286 INSTITUT ZA JAVNE FINANCIJE</v>
      </c>
      <c r="C334" t="s">
        <v>1195</v>
      </c>
      <c r="D334" t="s">
        <v>2082</v>
      </c>
      <c r="E334" t="s">
        <v>2083</v>
      </c>
      <c r="F334" t="s">
        <v>1081</v>
      </c>
      <c r="G334" t="s">
        <v>2084</v>
      </c>
      <c r="I334" s="82"/>
    </row>
    <row r="335" spans="1:9" ht="15" customHeight="1">
      <c r="A335">
        <v>23368</v>
      </c>
      <c r="B335" t="str">
        <f t="shared" si="5"/>
        <v>23368 SVEUČILIŠTE U SPLITU , KATOLIČKI BOGOSLOVNI FAKULTET</v>
      </c>
      <c r="C335" t="s">
        <v>1195</v>
      </c>
      <c r="D335" t="s">
        <v>2085</v>
      </c>
      <c r="E335" t="s">
        <v>2086</v>
      </c>
      <c r="F335" t="s">
        <v>1081</v>
      </c>
      <c r="G335" t="s">
        <v>2087</v>
      </c>
      <c r="I335" s="82"/>
    </row>
    <row r="336" spans="1:9" ht="15" customHeight="1">
      <c r="A336">
        <v>23405</v>
      </c>
      <c r="B336" t="str">
        <f t="shared" si="5"/>
        <v>23405 TRGOVAČKI SUD U ZADRU</v>
      </c>
      <c r="C336" t="s">
        <v>1434</v>
      </c>
      <c r="D336" t="s">
        <v>2088</v>
      </c>
      <c r="E336" t="s">
        <v>2089</v>
      </c>
      <c r="F336" t="s">
        <v>1081</v>
      </c>
      <c r="G336" t="s">
        <v>2090</v>
      </c>
      <c r="I336" s="82"/>
    </row>
    <row r="337" spans="1:9" ht="15" customHeight="1">
      <c r="A337">
        <v>23421</v>
      </c>
      <c r="B337" t="str">
        <f t="shared" si="5"/>
        <v>23421 ŽUPANIJSKI SUD U VELIKOJ GORICI</v>
      </c>
      <c r="C337" t="s">
        <v>1434</v>
      </c>
      <c r="D337" t="s">
        <v>2091</v>
      </c>
      <c r="E337" t="s">
        <v>2092</v>
      </c>
      <c r="F337" t="s">
        <v>1081</v>
      </c>
      <c r="G337" t="s">
        <v>2093</v>
      </c>
      <c r="I337" s="82"/>
    </row>
    <row r="338" spans="1:9" ht="15" customHeight="1">
      <c r="A338">
        <v>23456</v>
      </c>
      <c r="B338" t="str">
        <f t="shared" si="5"/>
        <v>23456 ŽUPANIJSKO DRŽAVNO ODVJETNIŠTVO U SLAVONSKOM BRODU</v>
      </c>
      <c r="C338" t="s">
        <v>1434</v>
      </c>
      <c r="D338" t="s">
        <v>2094</v>
      </c>
      <c r="E338" t="s">
        <v>2095</v>
      </c>
      <c r="F338" t="s">
        <v>1081</v>
      </c>
      <c r="G338" t="s">
        <v>2096</v>
      </c>
      <c r="I338" s="82"/>
    </row>
    <row r="339" spans="1:9" ht="15" customHeight="1">
      <c r="A339">
        <v>23497</v>
      </c>
      <c r="B339" t="str">
        <f t="shared" si="5"/>
        <v>23497 JAVNA USTANOVA  PARK PRIRODE MEDVEDNICA</v>
      </c>
      <c r="C339" t="s">
        <v>1952</v>
      </c>
      <c r="D339" t="s">
        <v>2097</v>
      </c>
      <c r="E339" t="s">
        <v>2098</v>
      </c>
      <c r="F339" t="s">
        <v>1081</v>
      </c>
      <c r="G339" t="s">
        <v>2099</v>
      </c>
      <c r="I339" s="82"/>
    </row>
    <row r="340" spans="1:9" ht="15" customHeight="1">
      <c r="A340">
        <v>23569</v>
      </c>
      <c r="B340" t="str">
        <f t="shared" si="5"/>
        <v>23569 DOM ZA ODRASLE OSOBE TURNIĆ</v>
      </c>
      <c r="C340" t="s">
        <v>1729</v>
      </c>
      <c r="D340" t="s">
        <v>2100</v>
      </c>
      <c r="E340" t="s">
        <v>2101</v>
      </c>
      <c r="F340" t="s">
        <v>1081</v>
      </c>
      <c r="G340" t="s">
        <v>2102</v>
      </c>
      <c r="I340" s="82"/>
    </row>
    <row r="341" spans="1:9" ht="15" customHeight="1">
      <c r="A341">
        <v>23577</v>
      </c>
      <c r="B341" t="str">
        <f t="shared" si="5"/>
        <v>23577 DRŽAVNI ARHIV U GOSPIĆU</v>
      </c>
      <c r="C341" t="s">
        <v>1108</v>
      </c>
      <c r="D341" t="s">
        <v>2103</v>
      </c>
      <c r="E341" t="s">
        <v>2104</v>
      </c>
      <c r="F341" t="s">
        <v>1081</v>
      </c>
      <c r="G341" t="s">
        <v>2105</v>
      </c>
      <c r="I341" s="82"/>
    </row>
    <row r="342" spans="1:9" ht="15" customHeight="1">
      <c r="A342">
        <v>23585</v>
      </c>
      <c r="B342" t="str">
        <f t="shared" si="5"/>
        <v>23585 HRVATSKA KNJIŽNICA ZA SLIJEPE</v>
      </c>
      <c r="C342" t="s">
        <v>1108</v>
      </c>
      <c r="D342" t="s">
        <v>2106</v>
      </c>
      <c r="E342" t="s">
        <v>2107</v>
      </c>
      <c r="F342" t="s">
        <v>1081</v>
      </c>
      <c r="G342" t="s">
        <v>2108</v>
      </c>
      <c r="I342" s="82"/>
    </row>
    <row r="343" spans="1:9" ht="15" customHeight="1">
      <c r="A343">
        <v>23593</v>
      </c>
      <c r="B343" t="str">
        <f t="shared" si="5"/>
        <v>23593 J. U. SPOMEN PODRUČJE JASENOVAC</v>
      </c>
      <c r="C343" t="s">
        <v>1108</v>
      </c>
      <c r="D343" t="s">
        <v>2109</v>
      </c>
      <c r="E343" t="s">
        <v>2110</v>
      </c>
      <c r="F343" t="s">
        <v>1081</v>
      </c>
      <c r="G343" t="s">
        <v>2111</v>
      </c>
      <c r="I343" s="82"/>
    </row>
    <row r="344" spans="1:9" ht="15" customHeight="1">
      <c r="A344">
        <v>23616</v>
      </c>
      <c r="B344" t="str">
        <f t="shared" si="5"/>
        <v>23616 IMUNOLOŠKI ZAVOD</v>
      </c>
      <c r="C344" t="s">
        <v>2112</v>
      </c>
      <c r="D344" t="s">
        <v>2113</v>
      </c>
      <c r="E344" t="s">
        <v>2114</v>
      </c>
      <c r="F344" t="s">
        <v>1081</v>
      </c>
      <c r="G344" t="s">
        <v>2115</v>
      </c>
      <c r="I344" s="82"/>
    </row>
    <row r="345" spans="1:9" ht="15" customHeight="1">
      <c r="A345">
        <v>23649</v>
      </c>
      <c r="B345" t="str">
        <f t="shared" si="5"/>
        <v>23649 DRŽAVNO ODVJETNIŠTVO URED ZA SUZBIJANJE KORUPCIJE I ORGANIZIRANOG KRIMINALITETA</v>
      </c>
      <c r="C345" t="s">
        <v>1434</v>
      </c>
      <c r="D345" t="s">
        <v>2116</v>
      </c>
      <c r="E345" t="s">
        <v>2117</v>
      </c>
      <c r="F345" t="s">
        <v>1081</v>
      </c>
      <c r="G345" t="s">
        <v>2118</v>
      </c>
      <c r="I345" s="82"/>
    </row>
    <row r="346" spans="1:9" ht="15" customHeight="1">
      <c r="A346">
        <v>23657</v>
      </c>
      <c r="B346" t="str">
        <f t="shared" si="5"/>
        <v xml:space="preserve">23657 DOM ZA ODRASLE OSOBE VILA MARIA </v>
      </c>
      <c r="C346" t="s">
        <v>1729</v>
      </c>
      <c r="D346" t="s">
        <v>2119</v>
      </c>
      <c r="E346" t="s">
        <v>2120</v>
      </c>
      <c r="F346" t="s">
        <v>1081</v>
      </c>
      <c r="G346" t="s">
        <v>2121</v>
      </c>
      <c r="I346" s="82"/>
    </row>
    <row r="347" spans="1:9" ht="15" customHeight="1">
      <c r="A347">
        <v>23665</v>
      </c>
      <c r="B347" t="str">
        <f t="shared" si="5"/>
        <v>23665 SVEUČILIŠTE U ZAGREBU  SVEUČILIŠNI RAČUNSKI CENTAR</v>
      </c>
      <c r="C347" t="s">
        <v>1195</v>
      </c>
      <c r="D347" t="s">
        <v>2122</v>
      </c>
      <c r="E347" t="s">
        <v>2123</v>
      </c>
      <c r="F347" t="s">
        <v>1081</v>
      </c>
      <c r="G347" t="s">
        <v>2124</v>
      </c>
      <c r="I347" s="82"/>
    </row>
    <row r="348" spans="1:9">
      <c r="A348">
        <v>23673</v>
      </c>
      <c r="B348" t="str">
        <f t="shared" si="5"/>
        <v>23673 URED ZA PROTOKOL</v>
      </c>
      <c r="C348" t="s">
        <v>1089</v>
      </c>
      <c r="D348" t="s">
        <v>2125</v>
      </c>
      <c r="E348" t="s">
        <v>2126</v>
      </c>
      <c r="F348" t="s">
        <v>1081</v>
      </c>
      <c r="G348" t="s">
        <v>2127</v>
      </c>
      <c r="I348" s="82"/>
    </row>
    <row r="349" spans="1:9" ht="15" customHeight="1">
      <c r="A349">
        <v>23690</v>
      </c>
      <c r="B349" t="str">
        <f t="shared" si="5"/>
        <v>23690 DIREKCIJA ZA KORIŠTENJE SLUŽBENIH ZRAKOPLOVA</v>
      </c>
      <c r="C349" t="s">
        <v>1089</v>
      </c>
      <c r="D349" t="s">
        <v>2128</v>
      </c>
      <c r="E349" t="s">
        <v>2129</v>
      </c>
      <c r="F349" t="s">
        <v>1081</v>
      </c>
      <c r="G349" t="s">
        <v>2130</v>
      </c>
      <c r="I349" s="82"/>
    </row>
    <row r="350" spans="1:9" ht="15" customHeight="1">
      <c r="A350">
        <v>23745</v>
      </c>
      <c r="B350" t="str">
        <f t="shared" si="5"/>
        <v>23745 URED  VLADE RH ZA UNUTARNJU REVIZIJU</v>
      </c>
      <c r="C350" t="s">
        <v>1089</v>
      </c>
      <c r="D350" t="s">
        <v>2131</v>
      </c>
      <c r="E350" t="s">
        <v>2132</v>
      </c>
      <c r="F350" t="s">
        <v>1081</v>
      </c>
      <c r="G350" t="s">
        <v>2133</v>
      </c>
      <c r="I350" s="82"/>
    </row>
    <row r="351" spans="1:9" ht="15" customHeight="1">
      <c r="A351">
        <v>23753</v>
      </c>
      <c r="B351" t="str">
        <f t="shared" si="5"/>
        <v>23753 URED PREDSJEDNIKA VLADE RH</v>
      </c>
      <c r="C351" t="s">
        <v>1089</v>
      </c>
      <c r="D351" t="s">
        <v>2134</v>
      </c>
      <c r="E351" t="s">
        <v>2135</v>
      </c>
      <c r="F351" t="s">
        <v>1081</v>
      </c>
      <c r="G351" t="s">
        <v>2136</v>
      </c>
      <c r="I351" s="82"/>
    </row>
    <row r="352" spans="1:9" ht="15" customHeight="1">
      <c r="A352">
        <v>23807</v>
      </c>
      <c r="B352" t="str">
        <f t="shared" si="5"/>
        <v>23807 ŽUPANIJSKO DRŽAVNO ODVJETNIŠTVO U VELIKOJ GORICI</v>
      </c>
      <c r="C352" t="s">
        <v>1434</v>
      </c>
      <c r="D352" t="s">
        <v>2137</v>
      </c>
      <c r="E352" t="s">
        <v>2138</v>
      </c>
      <c r="F352" t="s">
        <v>1081</v>
      </c>
      <c r="G352" t="s">
        <v>2139</v>
      </c>
      <c r="I352" s="82"/>
    </row>
    <row r="353" spans="1:9" ht="15" customHeight="1">
      <c r="A353">
        <v>23815</v>
      </c>
      <c r="B353" t="str">
        <f t="shared" si="5"/>
        <v>23815 SVEUČILIŠTE U ZADRU</v>
      </c>
      <c r="C353" t="s">
        <v>1195</v>
      </c>
      <c r="D353" t="s">
        <v>2140</v>
      </c>
      <c r="E353" t="s">
        <v>2141</v>
      </c>
      <c r="F353" t="s">
        <v>1081</v>
      </c>
      <c r="G353" t="s">
        <v>2142</v>
      </c>
      <c r="I353" s="82"/>
    </row>
    <row r="354" spans="1:9" ht="15" customHeight="1">
      <c r="A354">
        <v>23962</v>
      </c>
      <c r="B354" t="str">
        <f t="shared" si="5"/>
        <v>23962 AGENCIJA ZA ODGOJ I OBRAZOVANJE</v>
      </c>
      <c r="C354" t="s">
        <v>1195</v>
      </c>
      <c r="D354" t="s">
        <v>2143</v>
      </c>
      <c r="E354" t="s">
        <v>2144</v>
      </c>
      <c r="F354" t="s">
        <v>1081</v>
      </c>
      <c r="G354" t="s">
        <v>2145</v>
      </c>
      <c r="I354" s="82"/>
    </row>
    <row r="355" spans="1:9" ht="15" customHeight="1">
      <c r="A355">
        <v>23979</v>
      </c>
      <c r="B355" t="str">
        <f t="shared" si="5"/>
        <v>23979 STRUČNA SLUŽBA SAVJETA ZA NACIONALNE MANJINE</v>
      </c>
      <c r="C355" t="s">
        <v>1089</v>
      </c>
      <c r="D355" t="s">
        <v>2146</v>
      </c>
      <c r="E355" t="s">
        <v>2147</v>
      </c>
      <c r="F355" t="s">
        <v>1081</v>
      </c>
      <c r="G355" t="s">
        <v>2148</v>
      </c>
      <c r="I355" s="82"/>
    </row>
    <row r="356" spans="1:9" ht="15" customHeight="1">
      <c r="A356">
        <v>24027</v>
      </c>
      <c r="B356" t="str">
        <f t="shared" si="5"/>
        <v>24027 PRAVOBRANITELJ ZA DJECU</v>
      </c>
      <c r="C356" t="s">
        <v>1078</v>
      </c>
      <c r="D356" t="s">
        <v>2149</v>
      </c>
      <c r="E356" t="s">
        <v>2150</v>
      </c>
      <c r="F356" t="s">
        <v>1081</v>
      </c>
      <c r="G356" t="s">
        <v>2151</v>
      </c>
      <c r="I356" s="82"/>
    </row>
    <row r="357" spans="1:9" ht="15" customHeight="1">
      <c r="A357">
        <v>24051</v>
      </c>
      <c r="B357" t="str">
        <f t="shared" si="5"/>
        <v>24051 URED ZA RAVNOPRAVNOST SPOLOVA</v>
      </c>
      <c r="C357" t="s">
        <v>1089</v>
      </c>
      <c r="D357" t="s">
        <v>2152</v>
      </c>
      <c r="E357" t="s">
        <v>2153</v>
      </c>
      <c r="F357" t="s">
        <v>1081</v>
      </c>
      <c r="G357" t="s">
        <v>2154</v>
      </c>
      <c r="I357" s="82"/>
    </row>
    <row r="358" spans="1:9" ht="15" customHeight="1">
      <c r="A358">
        <v>24060</v>
      </c>
      <c r="B358" t="str">
        <f t="shared" si="5"/>
        <v>24060 PRAVOBRANITELJ/ICA ZA RAVNOPRAVNOST SPOLOVA</v>
      </c>
      <c r="C358" t="s">
        <v>1078</v>
      </c>
      <c r="D358" t="s">
        <v>2155</v>
      </c>
      <c r="E358" t="s">
        <v>2156</v>
      </c>
      <c r="F358" t="s">
        <v>1081</v>
      </c>
      <c r="G358" t="s">
        <v>2157</v>
      </c>
      <c r="I358" s="82"/>
    </row>
    <row r="359" spans="1:9" ht="15" customHeight="1">
      <c r="A359">
        <v>24086</v>
      </c>
      <c r="B359" t="str">
        <f t="shared" si="5"/>
        <v>24086 CENTAR ZA IZOBRAZBU</v>
      </c>
      <c r="C359" t="s">
        <v>1434</v>
      </c>
      <c r="D359" t="s">
        <v>2158</v>
      </c>
      <c r="E359" t="s">
        <v>2159</v>
      </c>
      <c r="F359" t="s">
        <v>1081</v>
      </c>
      <c r="G359" t="s">
        <v>2160</v>
      </c>
      <c r="I359" s="82"/>
    </row>
    <row r="360" spans="1:9" ht="15" customHeight="1">
      <c r="A360">
        <v>24094</v>
      </c>
      <c r="B360" t="str">
        <f t="shared" si="5"/>
        <v>24094 DRŽAVNA KOMISIJA ZA KONTROLU POSTUPAKA JAVNE NABAVE</v>
      </c>
      <c r="C360" t="s">
        <v>1078</v>
      </c>
      <c r="D360" t="s">
        <v>2161</v>
      </c>
      <c r="E360" t="s">
        <v>2162</v>
      </c>
      <c r="F360" t="s">
        <v>1081</v>
      </c>
      <c r="G360" t="s">
        <v>2163</v>
      </c>
      <c r="I360" s="82"/>
    </row>
    <row r="361" spans="1:9" ht="15" customHeight="1">
      <c r="A361">
        <v>24141</v>
      </c>
      <c r="B361" t="str">
        <f t="shared" si="5"/>
        <v>24141 SVEUČILIŠTE U DUBROVNIKU</v>
      </c>
      <c r="C361" t="s">
        <v>1195</v>
      </c>
      <c r="D361" t="s">
        <v>2164</v>
      </c>
      <c r="E361" t="s">
        <v>2165</v>
      </c>
      <c r="F361" t="s">
        <v>1081</v>
      </c>
      <c r="G361" t="s">
        <v>2166</v>
      </c>
      <c r="I361" s="82"/>
    </row>
    <row r="362" spans="1:9" ht="15" customHeight="1">
      <c r="A362">
        <v>24168</v>
      </c>
      <c r="B362" t="str">
        <f t="shared" si="5"/>
        <v>24168 SREDIŠNJI REGISTAR OSIGURANIKA</v>
      </c>
      <c r="C362" t="s">
        <v>1729</v>
      </c>
      <c r="D362" t="s">
        <v>2167</v>
      </c>
      <c r="E362" t="s">
        <v>2168</v>
      </c>
      <c r="F362" t="s">
        <v>1081</v>
      </c>
      <c r="G362" t="s">
        <v>2169</v>
      </c>
      <c r="I362" s="82"/>
    </row>
    <row r="363" spans="1:9" ht="15" customHeight="1">
      <c r="A363">
        <v>25860</v>
      </c>
      <c r="B363" t="str">
        <f t="shared" si="5"/>
        <v>25860 AGENCIJA ZA ZAŠTITU OSOBNIH PODATAKA</v>
      </c>
      <c r="C363" t="s">
        <v>1078</v>
      </c>
      <c r="D363" t="s">
        <v>2170</v>
      </c>
      <c r="E363" t="s">
        <v>2171</v>
      </c>
      <c r="F363" t="s">
        <v>1081</v>
      </c>
      <c r="G363" t="s">
        <v>2172</v>
      </c>
      <c r="I363" s="82"/>
    </row>
    <row r="364" spans="1:9" ht="15" customHeight="1">
      <c r="A364">
        <v>25878</v>
      </c>
      <c r="B364" t="str">
        <f t="shared" si="5"/>
        <v>25878 HRVATSKO NARODNO KAZALIŠTE U ZAGREBU</v>
      </c>
      <c r="C364" t="s">
        <v>1108</v>
      </c>
      <c r="D364" t="s">
        <v>2173</v>
      </c>
      <c r="E364" t="s">
        <v>2174</v>
      </c>
      <c r="F364" t="s">
        <v>1081</v>
      </c>
      <c r="G364" t="s">
        <v>2175</v>
      </c>
      <c r="I364" s="82"/>
    </row>
    <row r="365" spans="1:9" ht="15" customHeight="1">
      <c r="A365">
        <v>25917</v>
      </c>
      <c r="B365" t="str">
        <f t="shared" si="5"/>
        <v>25917 HRVATSKA MATICA ISELJENIKA</v>
      </c>
      <c r="C365" t="s">
        <v>2176</v>
      </c>
      <c r="D365" t="s">
        <v>2177</v>
      </c>
      <c r="E365" t="s">
        <v>2178</v>
      </c>
      <c r="F365" t="s">
        <v>1081</v>
      </c>
      <c r="G365" t="s">
        <v>2179</v>
      </c>
      <c r="I365" s="82"/>
    </row>
    <row r="366" spans="1:9" ht="15" customHeight="1">
      <c r="A366">
        <v>25925</v>
      </c>
      <c r="B366" t="str">
        <f t="shared" si="5"/>
        <v>25925 Javna ustanova Park prirode Učka</v>
      </c>
      <c r="C366" t="s">
        <v>1952</v>
      </c>
      <c r="D366" t="s">
        <v>2180</v>
      </c>
      <c r="E366" t="s">
        <v>2181</v>
      </c>
      <c r="F366" t="s">
        <v>1081</v>
      </c>
      <c r="G366" t="s">
        <v>2182</v>
      </c>
      <c r="I366" s="82"/>
    </row>
    <row r="367" spans="1:9" ht="15" customHeight="1">
      <c r="A367">
        <v>25933</v>
      </c>
      <c r="B367" t="str">
        <f t="shared" si="5"/>
        <v>25933 Javna ustanova PARK PRIRODE VELEBIT</v>
      </c>
      <c r="C367" t="s">
        <v>1952</v>
      </c>
      <c r="D367" t="s">
        <v>2183</v>
      </c>
      <c r="E367" t="s">
        <v>2184</v>
      </c>
      <c r="F367" t="s">
        <v>1081</v>
      </c>
      <c r="G367" t="s">
        <v>2185</v>
      </c>
      <c r="I367" s="82"/>
    </row>
    <row r="368" spans="1:9" ht="15" customHeight="1">
      <c r="A368">
        <v>25968</v>
      </c>
      <c r="B368" t="str">
        <f t="shared" si="5"/>
        <v>25968 KLINIČKA BOLNICA SVETI DUH</v>
      </c>
      <c r="C368" t="s">
        <v>2112</v>
      </c>
      <c r="D368" t="s">
        <v>2186</v>
      </c>
      <c r="E368" t="s">
        <v>2187</v>
      </c>
      <c r="F368" t="s">
        <v>1081</v>
      </c>
      <c r="G368" t="s">
        <v>2188</v>
      </c>
      <c r="I368" s="82"/>
    </row>
    <row r="369" spans="1:9" ht="15" customHeight="1">
      <c r="A369">
        <v>26346</v>
      </c>
      <c r="B369" t="str">
        <f t="shared" si="5"/>
        <v>26346 HRVATSKI ZAVOD ZA JAVNO ZDRAVSTVO</v>
      </c>
      <c r="C369" t="s">
        <v>2112</v>
      </c>
      <c r="D369" t="s">
        <v>2189</v>
      </c>
      <c r="E369" t="s">
        <v>2190</v>
      </c>
      <c r="F369" t="s">
        <v>1081</v>
      </c>
      <c r="G369" t="s">
        <v>2191</v>
      </c>
      <c r="I369" s="82"/>
    </row>
    <row r="370" spans="1:9" ht="15" customHeight="1">
      <c r="A370">
        <v>26354</v>
      </c>
      <c r="B370" t="str">
        <f t="shared" si="5"/>
        <v>26354 HRVATSKI ZAVOD ZA TRANSFUZIJSKU MEDICINU</v>
      </c>
      <c r="C370" t="s">
        <v>2112</v>
      </c>
      <c r="D370" t="s">
        <v>2192</v>
      </c>
      <c r="E370" t="s">
        <v>2193</v>
      </c>
      <c r="F370" t="s">
        <v>1081</v>
      </c>
      <c r="G370" t="s">
        <v>2194</v>
      </c>
      <c r="I370" s="82"/>
    </row>
    <row r="371" spans="1:9" ht="15" customHeight="1">
      <c r="A371">
        <v>26379</v>
      </c>
      <c r="B371" t="str">
        <f t="shared" si="5"/>
        <v>26379 KLINIČKI BOLNIČKI CENTAR RIJEKA</v>
      </c>
      <c r="C371" t="s">
        <v>2112</v>
      </c>
      <c r="D371" t="s">
        <v>2195</v>
      </c>
      <c r="E371" t="s">
        <v>2196</v>
      </c>
      <c r="F371" t="s">
        <v>1081</v>
      </c>
      <c r="G371" t="s">
        <v>2197</v>
      </c>
      <c r="I371" s="82"/>
    </row>
    <row r="372" spans="1:9" ht="15" customHeight="1">
      <c r="A372">
        <v>26387</v>
      </c>
      <c r="B372" t="str">
        <f t="shared" si="5"/>
        <v>26387 KLINIČKA BOLNICA MERKUR</v>
      </c>
      <c r="C372" t="s">
        <v>2112</v>
      </c>
      <c r="D372" t="s">
        <v>2198</v>
      </c>
      <c r="E372" t="s">
        <v>2199</v>
      </c>
      <c r="F372" t="s">
        <v>1081</v>
      </c>
      <c r="G372" t="s">
        <v>2200</v>
      </c>
      <c r="I372" s="82"/>
    </row>
    <row r="373" spans="1:9" ht="15" customHeight="1">
      <c r="A373">
        <v>26395</v>
      </c>
      <c r="B373" t="str">
        <f t="shared" si="5"/>
        <v>26395 KLINIČKI BOLNIČKI CENTAR SESTRE MILOSRDNICE</v>
      </c>
      <c r="C373" t="s">
        <v>2112</v>
      </c>
      <c r="D373" t="s">
        <v>2201</v>
      </c>
      <c r="E373" t="s">
        <v>2202</v>
      </c>
      <c r="F373" t="s">
        <v>1081</v>
      </c>
      <c r="G373" t="s">
        <v>2203</v>
      </c>
      <c r="I373" s="82"/>
    </row>
    <row r="374" spans="1:9" ht="15" customHeight="1">
      <c r="A374">
        <v>26400</v>
      </c>
      <c r="B374" t="str">
        <f t="shared" si="5"/>
        <v>26400 KLINIČKI BOLNIČKI CENTAR OSIJEK</v>
      </c>
      <c r="C374" t="s">
        <v>2112</v>
      </c>
      <c r="D374" t="s">
        <v>2204</v>
      </c>
      <c r="E374" t="s">
        <v>2205</v>
      </c>
      <c r="F374" t="s">
        <v>1081</v>
      </c>
      <c r="G374" t="s">
        <v>2206</v>
      </c>
      <c r="I374" s="82"/>
    </row>
    <row r="375" spans="1:9" ht="15" customHeight="1">
      <c r="A375">
        <v>26418</v>
      </c>
      <c r="B375" t="str">
        <f t="shared" si="5"/>
        <v>26418 KLINIČKI BOLNIČKI CENTAR SPLIT</v>
      </c>
      <c r="C375" t="s">
        <v>2112</v>
      </c>
      <c r="D375" t="s">
        <v>2207</v>
      </c>
      <c r="E375" t="s">
        <v>2208</v>
      </c>
      <c r="F375" t="s">
        <v>1081</v>
      </c>
      <c r="G375" t="s">
        <v>2209</v>
      </c>
      <c r="I375" s="82"/>
    </row>
    <row r="376" spans="1:9" ht="15" customHeight="1">
      <c r="A376">
        <v>26426</v>
      </c>
      <c r="B376" t="str">
        <f t="shared" si="5"/>
        <v>26426 KLINIKA ZA ORTOPEDIJU LOVRAN</v>
      </c>
      <c r="C376" t="s">
        <v>2112</v>
      </c>
      <c r="D376" t="s">
        <v>2210</v>
      </c>
      <c r="E376" t="s">
        <v>2211</v>
      </c>
      <c r="F376" t="s">
        <v>1081</v>
      </c>
      <c r="G376" t="s">
        <v>2212</v>
      </c>
      <c r="I376" s="82"/>
    </row>
    <row r="377" spans="1:9" ht="15" customHeight="1">
      <c r="A377">
        <v>26459</v>
      </c>
      <c r="B377" t="str">
        <f t="shared" si="5"/>
        <v>26459 KLINIKA ZA INFEKTIVNE BOLESTI DR. FRAN MIHALJEVIĆ</v>
      </c>
      <c r="C377" t="s">
        <v>2112</v>
      </c>
      <c r="D377" t="s">
        <v>2213</v>
      </c>
      <c r="E377" t="s">
        <v>2214</v>
      </c>
      <c r="F377" t="s">
        <v>1081</v>
      </c>
      <c r="G377" t="s">
        <v>2215</v>
      </c>
      <c r="I377" s="82"/>
    </row>
    <row r="378" spans="1:9" ht="15" customHeight="1">
      <c r="A378">
        <v>26506</v>
      </c>
      <c r="B378" t="str">
        <f t="shared" si="5"/>
        <v>26506 JAVNA USTANOVA  NACIONALNI PARK  SJEVERNI VELEBIT</v>
      </c>
      <c r="C378" t="s">
        <v>1952</v>
      </c>
      <c r="D378" t="s">
        <v>2216</v>
      </c>
      <c r="E378" t="s">
        <v>2217</v>
      </c>
      <c r="F378" t="s">
        <v>1081</v>
      </c>
      <c r="G378" t="s">
        <v>2218</v>
      </c>
      <c r="I378" s="82"/>
    </row>
    <row r="379" spans="1:9" ht="15" customHeight="1">
      <c r="A379">
        <v>26514</v>
      </c>
      <c r="B379" t="str">
        <f t="shared" si="5"/>
        <v>26514 JAVNA USTANOVA PARK PRIRODE PAPUK</v>
      </c>
      <c r="C379" t="s">
        <v>1952</v>
      </c>
      <c r="D379" t="s">
        <v>2219</v>
      </c>
      <c r="E379" t="s">
        <v>2220</v>
      </c>
      <c r="F379" t="s">
        <v>1081</v>
      </c>
      <c r="G379" t="s">
        <v>2221</v>
      </c>
      <c r="I379" s="82"/>
    </row>
    <row r="380" spans="1:9" ht="15" customHeight="1">
      <c r="A380">
        <v>26522</v>
      </c>
      <c r="B380" t="str">
        <f t="shared" si="5"/>
        <v>26522  Javna ustanova Park prirode Vransko jezero</v>
      </c>
      <c r="C380" t="s">
        <v>1952</v>
      </c>
      <c r="D380" t="s">
        <v>2222</v>
      </c>
      <c r="E380" t="s">
        <v>2223</v>
      </c>
      <c r="F380" t="s">
        <v>1081</v>
      </c>
      <c r="G380" t="s">
        <v>2224</v>
      </c>
      <c r="I380" s="82"/>
    </row>
    <row r="381" spans="1:9" ht="15" customHeight="1">
      <c r="A381">
        <v>26539</v>
      </c>
      <c r="B381" t="str">
        <f t="shared" si="5"/>
        <v>26539 Javna ustanova  "Park prirode Žumberak - Samoborsko gorje"</v>
      </c>
      <c r="C381" t="s">
        <v>1952</v>
      </c>
      <c r="D381" t="s">
        <v>2225</v>
      </c>
      <c r="E381" t="s">
        <v>2226</v>
      </c>
      <c r="F381" t="s">
        <v>1081</v>
      </c>
      <c r="G381" t="s">
        <v>2227</v>
      </c>
      <c r="I381" s="82"/>
    </row>
    <row r="382" spans="1:9" ht="15" customHeight="1">
      <c r="A382">
        <v>26547</v>
      </c>
      <c r="B382" t="str">
        <f t="shared" si="5"/>
        <v>26547 CENTAR ZA PRUŽANJE USLUGA U ZAJEDNICI METKOVIĆ</v>
      </c>
      <c r="C382" t="s">
        <v>1729</v>
      </c>
      <c r="D382" t="s">
        <v>2228</v>
      </c>
      <c r="E382" t="s">
        <v>2229</v>
      </c>
      <c r="F382" t="s">
        <v>1081</v>
      </c>
      <c r="G382" t="s">
        <v>2230</v>
      </c>
      <c r="I382" s="82"/>
    </row>
    <row r="383" spans="1:9" ht="15" customHeight="1">
      <c r="A383">
        <v>26555</v>
      </c>
      <c r="B383" t="str">
        <f t="shared" si="5"/>
        <v>26555 CENTAR ZA REHABILITACIJU MALA TEREZIJA</v>
      </c>
      <c r="C383" t="s">
        <v>1729</v>
      </c>
      <c r="D383" t="s">
        <v>2231</v>
      </c>
      <c r="E383" t="s">
        <v>2232</v>
      </c>
      <c r="F383" t="s">
        <v>1081</v>
      </c>
      <c r="G383" t="s">
        <v>2233</v>
      </c>
      <c r="I383" s="82"/>
    </row>
    <row r="384" spans="1:9" ht="15" customHeight="1">
      <c r="A384">
        <v>26571</v>
      </c>
      <c r="B384" t="str">
        <f t="shared" si="5"/>
        <v>26571 KLINIČKA BOLNICA DUBRAVA</v>
      </c>
      <c r="C384" t="s">
        <v>2112</v>
      </c>
      <c r="D384" t="s">
        <v>2234</v>
      </c>
      <c r="E384" t="s">
        <v>2235</v>
      </c>
      <c r="F384" t="s">
        <v>1081</v>
      </c>
      <c r="G384" t="s">
        <v>2236</v>
      </c>
      <c r="I384" s="82"/>
    </row>
    <row r="385" spans="1:9" ht="15" customHeight="1">
      <c r="A385">
        <v>26635</v>
      </c>
      <c r="B385" t="str">
        <f t="shared" si="5"/>
        <v>26635 OPĆA BOLNICA GOSPIĆ</v>
      </c>
      <c r="C385" t="s">
        <v>2112</v>
      </c>
      <c r="D385" t="s">
        <v>2237</v>
      </c>
      <c r="E385" t="s">
        <v>2238</v>
      </c>
      <c r="F385" t="s">
        <v>1081</v>
      </c>
      <c r="G385" t="s">
        <v>2239</v>
      </c>
      <c r="I385" s="82"/>
    </row>
    <row r="386" spans="1:9" ht="15" customHeight="1">
      <c r="A386">
        <v>27280</v>
      </c>
      <c r="B386" t="str">
        <f t="shared" si="5"/>
        <v>27280 OPĆA BOLNICA I BOLNICA BRANITELJA DOMOVINSKG RATA OGULIN</v>
      </c>
      <c r="C386" t="s">
        <v>2112</v>
      </c>
      <c r="D386" t="s">
        <v>2240</v>
      </c>
      <c r="E386" t="s">
        <v>2241</v>
      </c>
      <c r="F386" t="s">
        <v>1081</v>
      </c>
      <c r="G386" t="s">
        <v>2242</v>
      </c>
      <c r="I386" s="82"/>
    </row>
    <row r="387" spans="1:9" ht="15" customHeight="1">
      <c r="A387">
        <v>27298</v>
      </c>
      <c r="B387" t="str">
        <f t="shared" ref="B387:B450" si="6">A387&amp;" "&amp;G387</f>
        <v>27298 OPĆA BOLNICA KARLOVAC</v>
      </c>
      <c r="C387" t="s">
        <v>2112</v>
      </c>
      <c r="D387" t="s">
        <v>2243</v>
      </c>
      <c r="E387" t="s">
        <v>2244</v>
      </c>
      <c r="F387" t="s">
        <v>1081</v>
      </c>
      <c r="G387" t="s">
        <v>2245</v>
      </c>
      <c r="I387" s="82"/>
    </row>
    <row r="388" spans="1:9" ht="15" customHeight="1">
      <c r="A388">
        <v>27773</v>
      </c>
      <c r="B388" t="str">
        <f t="shared" si="6"/>
        <v>27773 OPĆA BOLNICA DR. TOMISLAV BARDEK KOPRIVNICA</v>
      </c>
      <c r="C388" t="s">
        <v>2112</v>
      </c>
      <c r="D388" t="s">
        <v>2246</v>
      </c>
      <c r="E388" t="s">
        <v>2247</v>
      </c>
      <c r="F388" t="s">
        <v>1081</v>
      </c>
      <c r="G388" t="s">
        <v>2248</v>
      </c>
      <c r="I388" s="82"/>
    </row>
    <row r="389" spans="1:9" ht="15" customHeight="1">
      <c r="A389">
        <v>29244</v>
      </c>
      <c r="B389" t="str">
        <f t="shared" si="6"/>
        <v>29244 OPĆA BOLNICA DR. IVO PEDIŠIĆ SISAK</v>
      </c>
      <c r="C389" t="s">
        <v>2112</v>
      </c>
      <c r="D389" t="s">
        <v>2249</v>
      </c>
      <c r="E389" t="s">
        <v>2250</v>
      </c>
      <c r="F389" t="s">
        <v>1081</v>
      </c>
      <c r="G389" t="s">
        <v>2251</v>
      </c>
      <c r="I389" s="82"/>
    </row>
    <row r="390" spans="1:9" ht="15" customHeight="1">
      <c r="A390">
        <v>31528</v>
      </c>
      <c r="B390" t="str">
        <f t="shared" si="6"/>
        <v>31528 OPĆA BOLNICA DUBROVNIK</v>
      </c>
      <c r="C390" t="s">
        <v>2112</v>
      </c>
      <c r="D390" t="s">
        <v>2252</v>
      </c>
      <c r="E390" t="s">
        <v>2253</v>
      </c>
      <c r="F390" t="s">
        <v>1081</v>
      </c>
      <c r="G390" t="s">
        <v>2254</v>
      </c>
      <c r="I390" s="82"/>
    </row>
    <row r="391" spans="1:9" ht="15" customHeight="1">
      <c r="A391">
        <v>32328</v>
      </c>
      <c r="B391" t="str">
        <f t="shared" si="6"/>
        <v>32328 OPĆA BOLNICA VARAŽDIN</v>
      </c>
      <c r="C391" t="s">
        <v>2112</v>
      </c>
      <c r="D391" t="s">
        <v>2255</v>
      </c>
      <c r="E391" t="s">
        <v>2256</v>
      </c>
      <c r="F391" t="s">
        <v>1081</v>
      </c>
      <c r="G391" t="s">
        <v>2257</v>
      </c>
      <c r="I391" s="82"/>
    </row>
    <row r="392" spans="1:9" ht="15" customHeight="1">
      <c r="A392">
        <v>32336</v>
      </c>
      <c r="B392" t="str">
        <f t="shared" si="6"/>
        <v>32336 OPĆA BOLNICA DR. JOSIP BENČEVIĆ, SLAVONSKI BROD</v>
      </c>
      <c r="C392" t="s">
        <v>2112</v>
      </c>
      <c r="D392" t="s">
        <v>2258</v>
      </c>
      <c r="E392" t="s">
        <v>2259</v>
      </c>
      <c r="F392" t="s">
        <v>1081</v>
      </c>
      <c r="G392" t="s">
        <v>2260</v>
      </c>
      <c r="I392" s="82"/>
    </row>
    <row r="393" spans="1:9" ht="15" customHeight="1">
      <c r="A393">
        <v>32352</v>
      </c>
      <c r="B393" t="str">
        <f t="shared" si="6"/>
        <v>32352 OPĆA BOLNICA NOVA GRADIŠKA</v>
      </c>
      <c r="C393" t="s">
        <v>2112</v>
      </c>
      <c r="D393" t="s">
        <v>2261</v>
      </c>
      <c r="E393" t="s">
        <v>2262</v>
      </c>
      <c r="F393" t="s">
        <v>1081</v>
      </c>
      <c r="G393" t="s">
        <v>2263</v>
      </c>
      <c r="I393" s="82"/>
    </row>
    <row r="394" spans="1:9" ht="15" customHeight="1">
      <c r="A394">
        <v>32432</v>
      </c>
      <c r="B394" t="str">
        <f t="shared" si="6"/>
        <v>32432 ŽUPANIJSKA BOLNICA ČAKOVEC</v>
      </c>
      <c r="C394" t="s">
        <v>2112</v>
      </c>
      <c r="D394" t="s">
        <v>2264</v>
      </c>
      <c r="E394" t="s">
        <v>2265</v>
      </c>
      <c r="F394" t="s">
        <v>1081</v>
      </c>
      <c r="G394" t="s">
        <v>2266</v>
      </c>
      <c r="I394" s="82"/>
    </row>
    <row r="395" spans="1:9" ht="15" customHeight="1">
      <c r="A395">
        <v>32457</v>
      </c>
      <c r="B395" t="str">
        <f t="shared" si="6"/>
        <v>32457 OPĆA ŽUPANIJSKA BOLNICA POŽEGA</v>
      </c>
      <c r="C395" t="s">
        <v>2112</v>
      </c>
      <c r="D395" t="s">
        <v>2267</v>
      </c>
      <c r="E395" t="s">
        <v>2268</v>
      </c>
      <c r="F395" t="s">
        <v>1081</v>
      </c>
      <c r="G395" t="s">
        <v>2269</v>
      </c>
      <c r="I395" s="82"/>
    </row>
    <row r="396" spans="1:9" ht="15" customHeight="1">
      <c r="A396">
        <v>32481</v>
      </c>
      <c r="B396" t="str">
        <f t="shared" si="6"/>
        <v>32481 OPĆA ŽUPANIJSKA BOLNICA PAKRAC I BOLNICA HRVATSKIH VETERANA</v>
      </c>
      <c r="C396" t="s">
        <v>2112</v>
      </c>
      <c r="D396" t="s">
        <v>2270</v>
      </c>
      <c r="E396" t="s">
        <v>2271</v>
      </c>
      <c r="F396" t="s">
        <v>1081</v>
      </c>
      <c r="G396" t="s">
        <v>2272</v>
      </c>
      <c r="I396" s="82"/>
    </row>
    <row r="397" spans="1:9" ht="15" customHeight="1">
      <c r="A397">
        <v>33185</v>
      </c>
      <c r="B397" t="str">
        <f t="shared" si="6"/>
        <v>33185 OPĆA BOLNICA VIROVITICA</v>
      </c>
      <c r="C397" t="s">
        <v>2112</v>
      </c>
      <c r="D397" t="s">
        <v>2273</v>
      </c>
      <c r="E397" t="s">
        <v>2274</v>
      </c>
      <c r="F397" t="s">
        <v>1081</v>
      </c>
      <c r="G397" t="s">
        <v>2275</v>
      </c>
      <c r="I397" s="82"/>
    </row>
    <row r="398" spans="1:9" ht="15" customHeight="1">
      <c r="A398">
        <v>33634</v>
      </c>
      <c r="B398" t="str">
        <f t="shared" si="6"/>
        <v>33634 CENTAR ZA PROFESIONALNU REHABILITACIJU OSIJEK</v>
      </c>
      <c r="C398" t="s">
        <v>1729</v>
      </c>
      <c r="D398" t="s">
        <v>2276</v>
      </c>
      <c r="E398" t="s">
        <v>2277</v>
      </c>
      <c r="F398" t="s">
        <v>1081</v>
      </c>
      <c r="G398" t="s">
        <v>2278</v>
      </c>
      <c r="I398" s="82"/>
    </row>
    <row r="399" spans="1:9" ht="15" customHeight="1">
      <c r="A399">
        <v>33739</v>
      </c>
      <c r="B399" t="str">
        <f t="shared" si="6"/>
        <v>33739 OPĆA ŽUPANIJSKA BOLNICA NAŠICE</v>
      </c>
      <c r="C399" t="s">
        <v>2112</v>
      </c>
      <c r="D399" t="s">
        <v>2279</v>
      </c>
      <c r="E399" t="s">
        <v>2280</v>
      </c>
      <c r="F399" t="s">
        <v>1081</v>
      </c>
      <c r="G399" t="s">
        <v>2281</v>
      </c>
      <c r="I399" s="82"/>
    </row>
    <row r="400" spans="1:9" ht="15" customHeight="1">
      <c r="A400">
        <v>33933</v>
      </c>
      <c r="B400" t="str">
        <f t="shared" si="6"/>
        <v>33933 Opća bolnica "Dr Anđelko Višić" Bjelovar</v>
      </c>
      <c r="C400" t="s">
        <v>2112</v>
      </c>
      <c r="D400" t="s">
        <v>2282</v>
      </c>
      <c r="E400" t="s">
        <v>2283</v>
      </c>
      <c r="F400" t="s">
        <v>1081</v>
      </c>
      <c r="G400" t="s">
        <v>2284</v>
      </c>
      <c r="I400" s="82"/>
    </row>
    <row r="401" spans="1:9" ht="15" customHeight="1">
      <c r="A401">
        <v>34024</v>
      </c>
      <c r="B401" t="str">
        <f t="shared" si="6"/>
        <v>34024 OPĆA BOLNICA ZADAR</v>
      </c>
      <c r="C401" t="s">
        <v>2112</v>
      </c>
      <c r="D401" t="s">
        <v>2285</v>
      </c>
      <c r="E401" t="s">
        <v>2286</v>
      </c>
      <c r="F401" t="s">
        <v>1081</v>
      </c>
      <c r="G401" t="s">
        <v>2287</v>
      </c>
      <c r="I401" s="82"/>
    </row>
    <row r="402" spans="1:9" ht="15" customHeight="1">
      <c r="A402">
        <v>34717</v>
      </c>
      <c r="B402" t="str">
        <f t="shared" si="6"/>
        <v>34717 OPĆA ŽUPANIJSKA BOLNICA VINKOVCI</v>
      </c>
      <c r="C402" t="s">
        <v>2112</v>
      </c>
      <c r="D402" t="s">
        <v>2288</v>
      </c>
      <c r="E402" t="s">
        <v>2289</v>
      </c>
      <c r="F402" t="s">
        <v>1081</v>
      </c>
      <c r="G402" t="s">
        <v>2290</v>
      </c>
      <c r="I402" s="82"/>
    </row>
    <row r="403" spans="1:9" ht="15" customHeight="1">
      <c r="A403">
        <v>37068</v>
      </c>
      <c r="B403" t="str">
        <f t="shared" si="6"/>
        <v xml:space="preserve">37068 Opća bolnica Pula - Ospedale Generale di Pola </v>
      </c>
      <c r="C403" t="s">
        <v>2112</v>
      </c>
      <c r="D403" t="s">
        <v>2291</v>
      </c>
      <c r="E403" t="s">
        <v>2292</v>
      </c>
      <c r="F403" t="s">
        <v>1081</v>
      </c>
      <c r="G403" t="s">
        <v>2293</v>
      </c>
      <c r="I403" s="82"/>
    </row>
    <row r="404" spans="1:9" ht="15" customHeight="1">
      <c r="A404">
        <v>37839</v>
      </c>
      <c r="B404" t="str">
        <f t="shared" si="6"/>
        <v>37839 OPĆA BOLNICA ZABOK I BOLNICA HRVATSKIH VETERANA</v>
      </c>
      <c r="C404" t="s">
        <v>2112</v>
      </c>
      <c r="D404" t="s">
        <v>2294</v>
      </c>
      <c r="E404" t="s">
        <v>2295</v>
      </c>
      <c r="F404" t="s">
        <v>1081</v>
      </c>
      <c r="G404" t="s">
        <v>2296</v>
      </c>
      <c r="I404" s="82"/>
    </row>
    <row r="405" spans="1:9" ht="15" customHeight="1">
      <c r="A405">
        <v>37847</v>
      </c>
      <c r="B405" t="str">
        <f t="shared" si="6"/>
        <v>37847 OPĆA BOLNICA ŠIBENSKO-KNINSKE ŽUPANIJE</v>
      </c>
      <c r="C405" t="s">
        <v>2112</v>
      </c>
      <c r="D405" t="s">
        <v>2297</v>
      </c>
      <c r="E405" t="s">
        <v>2298</v>
      </c>
      <c r="F405" t="s">
        <v>1081</v>
      </c>
      <c r="G405" t="s">
        <v>2299</v>
      </c>
      <c r="I405" s="82"/>
    </row>
    <row r="406" spans="1:9" ht="15" customHeight="1">
      <c r="A406">
        <v>38028</v>
      </c>
      <c r="B406" t="str">
        <f t="shared" si="6"/>
        <v>38028 Nacionalna memorijalna bolnica "Dr. Juraj Njavro" Vukovar</v>
      </c>
      <c r="C406" t="s">
        <v>2112</v>
      </c>
      <c r="D406" t="s">
        <v>2300</v>
      </c>
      <c r="E406" t="s">
        <v>2301</v>
      </c>
      <c r="F406" t="s">
        <v>1081</v>
      </c>
      <c r="G406" t="s">
        <v>2302</v>
      </c>
      <c r="I406" s="82"/>
    </row>
    <row r="407" spans="1:9" ht="15" customHeight="1">
      <c r="A407">
        <v>38069</v>
      </c>
      <c r="B407" t="str">
        <f t="shared" si="6"/>
        <v>38069 KLINIČKI BOLNIČKI CENTAR ZAGREB</v>
      </c>
      <c r="C407" t="s">
        <v>2112</v>
      </c>
      <c r="D407" t="s">
        <v>2303</v>
      </c>
      <c r="E407" t="s">
        <v>2304</v>
      </c>
      <c r="F407" t="s">
        <v>1081</v>
      </c>
      <c r="G407" t="s">
        <v>2305</v>
      </c>
      <c r="I407" s="82"/>
    </row>
    <row r="408" spans="1:9" ht="15" customHeight="1">
      <c r="A408">
        <v>38438</v>
      </c>
      <c r="B408" t="str">
        <f t="shared" si="6"/>
        <v>38438 VELEUČILIŠTE MARKO MARULIĆ</v>
      </c>
      <c r="C408" t="s">
        <v>1195</v>
      </c>
      <c r="D408" t="s">
        <v>2306</v>
      </c>
      <c r="E408" t="s">
        <v>2307</v>
      </c>
      <c r="F408" t="s">
        <v>1081</v>
      </c>
      <c r="G408" t="s">
        <v>2308</v>
      </c>
      <c r="I408" s="82"/>
    </row>
    <row r="409" spans="1:9" ht="15" customHeight="1">
      <c r="A409">
        <v>38446</v>
      </c>
      <c r="B409" t="str">
        <f t="shared" si="6"/>
        <v>38446 VELEUČILIŠTE LAVOSLAV RUŽIČKA U VUKOVARU</v>
      </c>
      <c r="C409" t="s">
        <v>1195</v>
      </c>
      <c r="D409" t="s">
        <v>2309</v>
      </c>
      <c r="E409" t="s">
        <v>2310</v>
      </c>
      <c r="F409" t="s">
        <v>1081</v>
      </c>
      <c r="G409" t="s">
        <v>2311</v>
      </c>
      <c r="I409" s="82"/>
    </row>
    <row r="410" spans="1:9" ht="15" customHeight="1">
      <c r="A410">
        <v>38454</v>
      </c>
      <c r="B410" t="str">
        <f t="shared" si="6"/>
        <v>38454 SVEUČILIŠTE U RIJECI, AKADEMIJA PRIMIJENJENIH UMJETNOSTI</v>
      </c>
      <c r="C410" t="s">
        <v>1195</v>
      </c>
      <c r="D410" t="s">
        <v>2312</v>
      </c>
      <c r="E410" t="s">
        <v>2313</v>
      </c>
      <c r="F410" t="s">
        <v>1081</v>
      </c>
      <c r="G410" t="s">
        <v>2314</v>
      </c>
      <c r="I410" s="82"/>
    </row>
    <row r="411" spans="1:9" ht="15" customHeight="1">
      <c r="A411">
        <v>38479</v>
      </c>
      <c r="B411" t="str">
        <f t="shared" si="6"/>
        <v>38479 SVEUČILIŠTE JOSIPA JURJA STROSSMAYERA U OSIJEKU, KATOLIČKI BOGOSLOVNI FAKULTET U ĐAKOVU</v>
      </c>
      <c r="C411" t="s">
        <v>1195</v>
      </c>
      <c r="D411" t="s">
        <v>2315</v>
      </c>
      <c r="E411" t="s">
        <v>2316</v>
      </c>
      <c r="F411" t="s">
        <v>1081</v>
      </c>
      <c r="G411" t="s">
        <v>2317</v>
      </c>
      <c r="I411" s="82"/>
    </row>
    <row r="412" spans="1:9" ht="15" customHeight="1">
      <c r="A412">
        <v>38487</v>
      </c>
      <c r="B412" t="str">
        <f t="shared" si="6"/>
        <v>38487 AGENCIJA ZA ZNANOST I VISOKO OBRAZOVANJE</v>
      </c>
      <c r="C412" t="s">
        <v>1195</v>
      </c>
      <c r="D412" t="s">
        <v>2318</v>
      </c>
      <c r="E412" t="s">
        <v>2319</v>
      </c>
      <c r="F412" t="s">
        <v>1081</v>
      </c>
      <c r="G412" t="s">
        <v>2320</v>
      </c>
      <c r="I412" s="82"/>
    </row>
    <row r="413" spans="1:9" ht="15" customHeight="1">
      <c r="A413">
        <v>38495</v>
      </c>
      <c r="B413" t="str">
        <f t="shared" si="6"/>
        <v>38495 HRVATSKI ZAVOD ZA NORME</v>
      </c>
      <c r="C413" t="s">
        <v>1706</v>
      </c>
      <c r="D413" t="s">
        <v>2321</v>
      </c>
      <c r="E413" t="s">
        <v>2322</v>
      </c>
      <c r="F413" t="s">
        <v>1081</v>
      </c>
      <c r="G413" t="s">
        <v>2323</v>
      </c>
      <c r="I413" s="82"/>
    </row>
    <row r="414" spans="1:9" ht="15" customHeight="1">
      <c r="A414">
        <v>38500</v>
      </c>
      <c r="B414" t="str">
        <f t="shared" si="6"/>
        <v>38500 HRVATSKA AKREDITACIJSKA AGENCIJA</v>
      </c>
      <c r="C414" t="s">
        <v>1706</v>
      </c>
      <c r="D414" t="s">
        <v>2324</v>
      </c>
      <c r="E414" t="s">
        <v>2325</v>
      </c>
      <c r="F414" t="s">
        <v>1081</v>
      </c>
      <c r="G414" t="s">
        <v>2326</v>
      </c>
      <c r="I414" s="82"/>
    </row>
    <row r="415" spans="1:9" ht="15" customHeight="1">
      <c r="A415">
        <v>38655</v>
      </c>
      <c r="B415" t="str">
        <f t="shared" si="6"/>
        <v>38655 DOM ZDRAVLJA MINISTARSTVA UNUTARNJIH POSLOVA REPUBLIKE HRVATSKE</v>
      </c>
      <c r="C415" t="s">
        <v>2112</v>
      </c>
      <c r="D415" t="s">
        <v>2327</v>
      </c>
      <c r="E415" t="s">
        <v>2328</v>
      </c>
      <c r="F415" t="s">
        <v>1081</v>
      </c>
      <c r="G415" t="s">
        <v>2329</v>
      </c>
      <c r="I415" s="82"/>
    </row>
    <row r="416" spans="1:9" ht="15" customHeight="1">
      <c r="A416">
        <v>40623</v>
      </c>
      <c r="B416" t="str">
        <f t="shared" si="6"/>
        <v>40623 HRVATSKI MEMORIJALNO-DOKUMENTACIJSKI CENTAR DOMOVINSKOGA RATA</v>
      </c>
      <c r="C416" t="s">
        <v>1108</v>
      </c>
      <c r="D416" t="s">
        <v>2330</v>
      </c>
      <c r="E416" t="s">
        <v>2331</v>
      </c>
      <c r="F416" t="s">
        <v>1081</v>
      </c>
      <c r="G416" t="s">
        <v>2332</v>
      </c>
      <c r="I416" s="82"/>
    </row>
    <row r="417" spans="1:9" ht="15" customHeight="1">
      <c r="A417">
        <v>40631</v>
      </c>
      <c r="B417" t="str">
        <f t="shared" si="6"/>
        <v>40631 ARHEOLOŠKI MUZEJ NARONA</v>
      </c>
      <c r="C417" t="s">
        <v>1108</v>
      </c>
      <c r="D417" t="s">
        <v>2333</v>
      </c>
      <c r="E417" t="s">
        <v>2334</v>
      </c>
      <c r="F417" t="s">
        <v>1081</v>
      </c>
      <c r="G417" t="s">
        <v>2335</v>
      </c>
      <c r="I417" s="82"/>
    </row>
    <row r="418" spans="1:9" ht="15" customHeight="1">
      <c r="A418">
        <v>40682</v>
      </c>
      <c r="B418" t="str">
        <f t="shared" si="6"/>
        <v>40682 HRVATSKI ŠPORTSKI MUZEJ</v>
      </c>
      <c r="C418" t="s">
        <v>1108</v>
      </c>
      <c r="D418" t="s">
        <v>2336</v>
      </c>
      <c r="E418" t="s">
        <v>2337</v>
      </c>
      <c r="F418" t="s">
        <v>1081</v>
      </c>
      <c r="G418" t="s">
        <v>2338</v>
      </c>
      <c r="I418" s="82"/>
    </row>
    <row r="419" spans="1:9" ht="15" customHeight="1">
      <c r="A419">
        <v>40883</v>
      </c>
      <c r="B419" t="str">
        <f t="shared" si="6"/>
        <v>40883 NACIONALNI CENTAR ZA VANJSKO VREDNOVANJE OBRAZOVANJA</v>
      </c>
      <c r="C419" t="s">
        <v>1195</v>
      </c>
      <c r="D419" t="s">
        <v>2339</v>
      </c>
      <c r="E419" t="s">
        <v>2340</v>
      </c>
      <c r="F419" t="s">
        <v>1081</v>
      </c>
      <c r="G419" t="s">
        <v>2341</v>
      </c>
      <c r="I419" s="82"/>
    </row>
    <row r="420" spans="1:9" ht="15" customHeight="1">
      <c r="A420">
        <v>40947</v>
      </c>
      <c r="B420" t="str">
        <f t="shared" si="6"/>
        <v>40947 SVEUČILIŠTE U RIJECI, UČITELJSKI FAKULTET</v>
      </c>
      <c r="C420" t="s">
        <v>1195</v>
      </c>
      <c r="D420" t="s">
        <v>2342</v>
      </c>
      <c r="E420" t="s">
        <v>2343</v>
      </c>
      <c r="F420" t="s">
        <v>1081</v>
      </c>
      <c r="G420" t="s">
        <v>2344</v>
      </c>
      <c r="I420" s="82"/>
    </row>
    <row r="421" spans="1:9" ht="15" customHeight="1">
      <c r="A421">
        <v>41185</v>
      </c>
      <c r="B421" t="str">
        <f t="shared" si="6"/>
        <v>41185 VELEUČILIŠTE NIKOLA TESLA U GOSPIĆU</v>
      </c>
      <c r="C421" t="s">
        <v>1195</v>
      </c>
      <c r="D421" t="s">
        <v>2345</v>
      </c>
      <c r="E421" t="s">
        <v>2346</v>
      </c>
      <c r="F421" t="s">
        <v>1081</v>
      </c>
      <c r="G421" t="s">
        <v>2347</v>
      </c>
      <c r="I421" s="82"/>
    </row>
    <row r="422" spans="1:9" ht="15" customHeight="1">
      <c r="A422">
        <v>41546</v>
      </c>
      <c r="B422" t="str">
        <f t="shared" si="6"/>
        <v>41546 AGENCIJA ZA OBALNI LINIJSKI POMORSKI PROMET</v>
      </c>
      <c r="C422" t="s">
        <v>1702</v>
      </c>
      <c r="D422" t="s">
        <v>2348</v>
      </c>
      <c r="E422" t="s">
        <v>2349</v>
      </c>
      <c r="F422" t="s">
        <v>1081</v>
      </c>
      <c r="G422" t="s">
        <v>2350</v>
      </c>
      <c r="I422" s="82"/>
    </row>
    <row r="423" spans="1:9" ht="15" customHeight="1">
      <c r="A423">
        <v>42024</v>
      </c>
      <c r="B423" t="str">
        <f t="shared" si="6"/>
        <v>42024 SVEUČILIŠTE JURJA DOBRILE U PULI</v>
      </c>
      <c r="C423" t="s">
        <v>1195</v>
      </c>
      <c r="D423" t="s">
        <v>2351</v>
      </c>
      <c r="E423" t="s">
        <v>2352</v>
      </c>
      <c r="F423" t="s">
        <v>1081</v>
      </c>
      <c r="G423" t="s">
        <v>2353</v>
      </c>
      <c r="I423" s="82"/>
    </row>
    <row r="424" spans="1:9" ht="15" customHeight="1">
      <c r="A424">
        <v>42112</v>
      </c>
      <c r="B424" t="str">
        <f t="shared" si="6"/>
        <v>42112 MUZEJ ANTIČKOG STAKLA U ZADRU</v>
      </c>
      <c r="C424" t="s">
        <v>1108</v>
      </c>
      <c r="D424" t="s">
        <v>2354</v>
      </c>
      <c r="E424" t="s">
        <v>2355</v>
      </c>
      <c r="F424" t="s">
        <v>1081</v>
      </c>
      <c r="G424" t="s">
        <v>2356</v>
      </c>
      <c r="I424" s="82"/>
    </row>
    <row r="425" spans="1:9" ht="15" customHeight="1">
      <c r="A425">
        <v>42434</v>
      </c>
      <c r="B425" t="str">
        <f t="shared" si="6"/>
        <v>42434 DRŽAVNO IZBORNO POVJERENSTVO REPUBLIKE HRVATSKE</v>
      </c>
      <c r="C425" t="s">
        <v>1078</v>
      </c>
      <c r="D425" t="s">
        <v>2357</v>
      </c>
      <c r="E425" t="s">
        <v>2358</v>
      </c>
      <c r="F425" t="s">
        <v>1081</v>
      </c>
      <c r="G425" t="s">
        <v>2359</v>
      </c>
      <c r="I425" s="82"/>
    </row>
    <row r="426" spans="1:9" ht="15" customHeight="1">
      <c r="A426">
        <v>42598</v>
      </c>
      <c r="B426" t="str">
        <f t="shared" si="6"/>
        <v>42598 Javna ustanova  "Park prirode Lastovsko otočje"</v>
      </c>
      <c r="C426" t="s">
        <v>1952</v>
      </c>
      <c r="D426" t="s">
        <v>2360</v>
      </c>
      <c r="E426" t="s">
        <v>2361</v>
      </c>
      <c r="F426" t="s">
        <v>1081</v>
      </c>
      <c r="G426" t="s">
        <v>2362</v>
      </c>
      <c r="I426" s="82"/>
    </row>
    <row r="427" spans="1:9" ht="15" customHeight="1">
      <c r="A427">
        <v>42910</v>
      </c>
      <c r="B427" t="str">
        <f t="shared" si="6"/>
        <v>42910 OPĆINSKI GRAĐANSKI SUD U ZAGREBU</v>
      </c>
      <c r="C427" t="s">
        <v>1434</v>
      </c>
      <c r="D427" t="s">
        <v>2363</v>
      </c>
      <c r="E427" t="s">
        <v>2364</v>
      </c>
      <c r="F427" t="s">
        <v>1081</v>
      </c>
      <c r="G427" t="s">
        <v>2365</v>
      </c>
      <c r="I427" s="82"/>
    </row>
    <row r="428" spans="1:9" ht="15" customHeight="1">
      <c r="A428">
        <v>42928</v>
      </c>
      <c r="B428" t="str">
        <f t="shared" si="6"/>
        <v>42928 OPĆINSKI KAZNENI SUD U ZAGREBU</v>
      </c>
      <c r="C428" t="s">
        <v>1434</v>
      </c>
      <c r="D428" t="s">
        <v>2366</v>
      </c>
      <c r="E428" t="s">
        <v>2367</v>
      </c>
      <c r="F428" t="s">
        <v>1081</v>
      </c>
      <c r="G428" t="s">
        <v>2368</v>
      </c>
      <c r="I428" s="82"/>
    </row>
    <row r="429" spans="1:9" ht="15" customHeight="1">
      <c r="A429">
        <v>42993</v>
      </c>
      <c r="B429" t="str">
        <f t="shared" si="6"/>
        <v>42993 VELEUČILIŠTE U VIROVITICI</v>
      </c>
      <c r="C429" t="s">
        <v>1195</v>
      </c>
      <c r="D429" t="s">
        <v>2369</v>
      </c>
      <c r="E429" t="s">
        <v>2370</v>
      </c>
      <c r="F429" t="s">
        <v>1081</v>
      </c>
      <c r="G429" t="s">
        <v>2371</v>
      </c>
      <c r="I429" s="82"/>
    </row>
    <row r="430" spans="1:9" ht="15" customHeight="1">
      <c r="A430">
        <v>43214</v>
      </c>
      <c r="B430" t="str">
        <f t="shared" si="6"/>
        <v>43214 MINISTARSTVO TURIZMA I SPORTA</v>
      </c>
      <c r="C430" t="s">
        <v>1078</v>
      </c>
      <c r="D430" t="s">
        <v>2372</v>
      </c>
      <c r="E430" t="s">
        <v>2373</v>
      </c>
      <c r="F430" t="s">
        <v>1081</v>
      </c>
      <c r="G430" t="s">
        <v>2374</v>
      </c>
      <c r="I430" s="82"/>
    </row>
    <row r="431" spans="1:9" ht="15" customHeight="1">
      <c r="A431">
        <v>43255</v>
      </c>
      <c r="B431" t="str">
        <f t="shared" si="6"/>
        <v>43255 SREDIŠNJA AGENCIJA ZA FINANCIRANJE I UGOVARANJE PROGRAMA I PROJEKATA EUROPSKE UNIJE</v>
      </c>
      <c r="C431" t="s">
        <v>2375</v>
      </c>
      <c r="D431" t="s">
        <v>2376</v>
      </c>
      <c r="E431" t="s">
        <v>2377</v>
      </c>
      <c r="F431" t="s">
        <v>1081</v>
      </c>
      <c r="G431" t="s">
        <v>2378</v>
      </c>
      <c r="I431" s="82"/>
    </row>
    <row r="432" spans="1:9" ht="15" customHeight="1">
      <c r="A432">
        <v>43327</v>
      </c>
      <c r="B432" t="str">
        <f t="shared" si="6"/>
        <v>43327 DOM ZA STARIJE   OSOBE "MAJKA MARIJA PETKOVIĆ"</v>
      </c>
      <c r="C432" t="s">
        <v>1729</v>
      </c>
      <c r="D432" t="s">
        <v>2379</v>
      </c>
      <c r="E432" t="s">
        <v>2380</v>
      </c>
      <c r="F432" t="s">
        <v>1081</v>
      </c>
      <c r="G432" t="s">
        <v>2381</v>
      </c>
      <c r="I432" s="82"/>
    </row>
    <row r="433" spans="1:9" ht="15" customHeight="1">
      <c r="A433">
        <v>43335</v>
      </c>
      <c r="B433" t="str">
        <f t="shared" si="6"/>
        <v>43335 AGENCIJA ZA MOBILNOST I PROGRAME EUROPSKE UNIJE</v>
      </c>
      <c r="C433" t="s">
        <v>1195</v>
      </c>
      <c r="D433" t="s">
        <v>2382</v>
      </c>
      <c r="E433" t="s">
        <v>2383</v>
      </c>
      <c r="F433" t="s">
        <v>1081</v>
      </c>
      <c r="G433" t="s">
        <v>2384</v>
      </c>
      <c r="I433" s="82"/>
    </row>
    <row r="434" spans="1:9" ht="15" customHeight="1">
      <c r="A434">
        <v>43564</v>
      </c>
      <c r="B434" t="str">
        <f t="shared" si="6"/>
        <v>43564 PRAVOBRANITELJ ZA OSOBE S INVALIDITETOM</v>
      </c>
      <c r="C434" t="s">
        <v>1078</v>
      </c>
      <c r="D434" t="s">
        <v>2385</v>
      </c>
      <c r="E434" t="s">
        <v>2386</v>
      </c>
      <c r="F434" t="s">
        <v>1081</v>
      </c>
      <c r="G434" t="s">
        <v>2387</v>
      </c>
      <c r="I434" s="82"/>
    </row>
    <row r="435" spans="1:9" ht="15" customHeight="1">
      <c r="A435">
        <v>43636</v>
      </c>
      <c r="B435" t="str">
        <f t="shared" si="6"/>
        <v>43636 DRžAVNI ARHIV U VUKOVARU</v>
      </c>
      <c r="C435" t="s">
        <v>1108</v>
      </c>
      <c r="D435" t="s">
        <v>2388</v>
      </c>
      <c r="E435" t="s">
        <v>2389</v>
      </c>
      <c r="F435" t="s">
        <v>1081</v>
      </c>
      <c r="G435" t="s">
        <v>2390</v>
      </c>
      <c r="I435" s="82"/>
    </row>
    <row r="436" spans="1:9" ht="15" customHeight="1">
      <c r="A436">
        <v>43644</v>
      </c>
      <c r="B436" t="str">
        <f t="shared" si="6"/>
        <v>43644 DRŽAVNI ARHIV ZA MEĐIMURJE</v>
      </c>
      <c r="C436" t="s">
        <v>1108</v>
      </c>
      <c r="D436" t="s">
        <v>2391</v>
      </c>
      <c r="E436" t="s">
        <v>2392</v>
      </c>
      <c r="F436" t="s">
        <v>1081</v>
      </c>
      <c r="G436" t="s">
        <v>2393</v>
      </c>
      <c r="I436" s="82"/>
    </row>
    <row r="437" spans="1:9" ht="15" customHeight="1">
      <c r="A437">
        <v>43732</v>
      </c>
      <c r="B437" t="str">
        <f t="shared" si="6"/>
        <v>43732 AGENCIJA ZA REVIZIJU SUSTAVA PROVEDBE PROGRAMA EUROPSKE UNIJE</v>
      </c>
      <c r="C437" t="s">
        <v>1898</v>
      </c>
      <c r="D437" t="s">
        <v>2394</v>
      </c>
      <c r="E437" t="s">
        <v>2395</v>
      </c>
      <c r="F437" t="s">
        <v>1081</v>
      </c>
      <c r="G437" t="s">
        <v>2396</v>
      </c>
      <c r="I437" s="82"/>
    </row>
    <row r="438" spans="1:9" ht="15" customHeight="1">
      <c r="A438">
        <v>43749</v>
      </c>
      <c r="B438" t="str">
        <f t="shared" si="6"/>
        <v>43749 MEĐIMURSKO VELEUČILIŠTE U ČAKOVCU</v>
      </c>
      <c r="C438" t="s">
        <v>1195</v>
      </c>
      <c r="D438" t="s">
        <v>2397</v>
      </c>
      <c r="E438" t="s">
        <v>2398</v>
      </c>
      <c r="F438" t="s">
        <v>1081</v>
      </c>
      <c r="G438" t="s">
        <v>2399</v>
      </c>
      <c r="I438" s="82"/>
    </row>
    <row r="439" spans="1:9" ht="15" customHeight="1">
      <c r="A439">
        <v>43773</v>
      </c>
      <c r="B439" t="str">
        <f t="shared" si="6"/>
        <v>43773 SVEUČILIŠTE U SPLITU, KINEZIOLOŠKI FAKULTET</v>
      </c>
      <c r="C439" t="s">
        <v>1195</v>
      </c>
      <c r="D439" t="s">
        <v>2400</v>
      </c>
      <c r="E439" t="s">
        <v>2401</v>
      </c>
      <c r="F439" t="s">
        <v>1081</v>
      </c>
      <c r="G439" t="s">
        <v>2402</v>
      </c>
      <c r="I439" s="82"/>
    </row>
    <row r="440" spans="1:9" ht="15" customHeight="1">
      <c r="A440">
        <v>43804</v>
      </c>
      <c r="B440" t="str">
        <f t="shared" si="6"/>
        <v>43804 OPĆA I VETERANSKA BOLNICA HRVATSKI PONOS KNIN</v>
      </c>
      <c r="C440" t="s">
        <v>2112</v>
      </c>
      <c r="D440" t="s">
        <v>2403</v>
      </c>
      <c r="E440" t="s">
        <v>2404</v>
      </c>
      <c r="F440" t="s">
        <v>1081</v>
      </c>
      <c r="G440" t="s">
        <v>2405</v>
      </c>
      <c r="I440" s="82"/>
    </row>
    <row r="441" spans="1:9" ht="15" customHeight="1">
      <c r="A441">
        <v>43907</v>
      </c>
      <c r="B441" t="str">
        <f t="shared" si="6"/>
        <v>43907 HRVATSKI MUZEJ TURIZMA</v>
      </c>
      <c r="C441" t="s">
        <v>1108</v>
      </c>
      <c r="D441" t="s">
        <v>2406</v>
      </c>
      <c r="E441" t="s">
        <v>2407</v>
      </c>
      <c r="F441" t="s">
        <v>1081</v>
      </c>
      <c r="G441" t="s">
        <v>2408</v>
      </c>
      <c r="I441" s="82"/>
    </row>
    <row r="442" spans="1:9" ht="15" customHeight="1">
      <c r="A442">
        <v>43915</v>
      </c>
      <c r="B442" t="str">
        <f t="shared" si="6"/>
        <v>43915 DRŽAVNI ARHIV U ŠIBENIKU</v>
      </c>
      <c r="C442" t="s">
        <v>1108</v>
      </c>
      <c r="D442" t="s">
        <v>2409</v>
      </c>
      <c r="E442" t="s">
        <v>2410</v>
      </c>
      <c r="F442" t="s">
        <v>1081</v>
      </c>
      <c r="G442" t="s">
        <v>2411</v>
      </c>
      <c r="I442" s="82"/>
    </row>
    <row r="443" spans="1:9" ht="15" customHeight="1">
      <c r="A443">
        <v>44493</v>
      </c>
      <c r="B443" t="str">
        <f t="shared" si="6"/>
        <v>44493 DRŽAVNI ARHIV U VIROVITICI</v>
      </c>
      <c r="C443" t="s">
        <v>1108</v>
      </c>
      <c r="D443" t="s">
        <v>2412</v>
      </c>
      <c r="E443" t="s">
        <v>2413</v>
      </c>
      <c r="F443" t="s">
        <v>1081</v>
      </c>
      <c r="G443" t="s">
        <v>2414</v>
      </c>
      <c r="I443" s="82"/>
    </row>
    <row r="444" spans="1:9" s="82" customFormat="1" ht="15" customHeight="1">
      <c r="A444">
        <v>44508</v>
      </c>
      <c r="B444" t="str">
        <f t="shared" si="6"/>
        <v>44508 AGENCIJA ZA OSIGURANJE RADNIČKIH TRAŽBINA</v>
      </c>
      <c r="C444" t="s">
        <v>1729</v>
      </c>
      <c r="D444" t="s">
        <v>2415</v>
      </c>
      <c r="E444" t="s">
        <v>2416</v>
      </c>
      <c r="F444" t="s">
        <v>1081</v>
      </c>
      <c r="G444" t="s">
        <v>2417</v>
      </c>
    </row>
    <row r="445" spans="1:9" ht="15" customHeight="1">
      <c r="A445">
        <v>44565</v>
      </c>
      <c r="B445" t="str">
        <f t="shared" si="6"/>
        <v>44565 HRVATSKA AGENCIJA ZA POLJOPRIVREDU I HRANU</v>
      </c>
      <c r="C445" t="s">
        <v>1394</v>
      </c>
      <c r="D445" t="s">
        <v>2418</v>
      </c>
      <c r="E445" t="s">
        <v>2419</v>
      </c>
      <c r="F445" t="s">
        <v>1081</v>
      </c>
      <c r="G445" t="s">
        <v>2420</v>
      </c>
      <c r="I445" s="82"/>
    </row>
    <row r="446" spans="1:9" ht="15" customHeight="1">
      <c r="A446">
        <v>44573</v>
      </c>
      <c r="B446" t="str">
        <f t="shared" si="6"/>
        <v>44573 HRVATSKI ZAVOD ZA HITNU MEDICINU</v>
      </c>
      <c r="C446" t="s">
        <v>2112</v>
      </c>
      <c r="D446" t="s">
        <v>2421</v>
      </c>
      <c r="E446" t="s">
        <v>2422</v>
      </c>
      <c r="F446" t="s">
        <v>1081</v>
      </c>
      <c r="G446" t="s">
        <v>2423</v>
      </c>
      <c r="I446" s="82"/>
    </row>
    <row r="447" spans="1:9" ht="15" customHeight="1">
      <c r="A447">
        <v>44926</v>
      </c>
      <c r="B447" t="str">
        <f t="shared" si="6"/>
        <v>44926 HRVATSKI AUDIOVIZUALNI CENTAR</v>
      </c>
      <c r="C447" t="s">
        <v>1108</v>
      </c>
      <c r="D447" t="s">
        <v>2424</v>
      </c>
      <c r="E447" t="s">
        <v>2425</v>
      </c>
      <c r="F447" t="s">
        <v>1081</v>
      </c>
      <c r="G447" t="s">
        <v>2426</v>
      </c>
      <c r="I447" s="82"/>
    </row>
    <row r="448" spans="1:9" ht="15" customHeight="1">
      <c r="A448">
        <v>45189</v>
      </c>
      <c r="B448" t="str">
        <f t="shared" si="6"/>
        <v>45189 MEĐUNARODNI CENTAR ZA PODVODNU ARHEOLOGIJU</v>
      </c>
      <c r="C448" t="s">
        <v>1108</v>
      </c>
      <c r="D448" t="s">
        <v>2427</v>
      </c>
      <c r="E448" t="s">
        <v>2428</v>
      </c>
      <c r="F448" t="s">
        <v>1081</v>
      </c>
      <c r="G448" t="s">
        <v>2429</v>
      </c>
      <c r="I448" s="82"/>
    </row>
    <row r="449" spans="1:9" ht="15" customHeight="1">
      <c r="A449">
        <v>45228</v>
      </c>
      <c r="B449" t="str">
        <f t="shared" si="6"/>
        <v>45228 AGENCIJA ZA SIGURNOST ŽELJEZNIČKOG PROMETA</v>
      </c>
      <c r="C449" t="s">
        <v>1702</v>
      </c>
      <c r="D449" t="s">
        <v>2430</v>
      </c>
      <c r="E449" t="s">
        <v>2431</v>
      </c>
      <c r="F449" t="s">
        <v>1081</v>
      </c>
      <c r="G449" t="s">
        <v>2432</v>
      </c>
      <c r="I449" s="82"/>
    </row>
    <row r="450" spans="1:9" ht="15" customHeight="1">
      <c r="A450">
        <v>45902</v>
      </c>
      <c r="B450" t="str">
        <f t="shared" si="6"/>
        <v>45902 HRVATSKA REGULATORNA AGENCIJA ZA MREŽNE DJELATNOSTI</v>
      </c>
      <c r="C450" t="s">
        <v>1702</v>
      </c>
      <c r="D450" t="s">
        <v>2433</v>
      </c>
      <c r="E450" t="s">
        <v>2434</v>
      </c>
      <c r="F450" t="s">
        <v>1081</v>
      </c>
      <c r="G450" t="s">
        <v>2435</v>
      </c>
      <c r="I450" s="82"/>
    </row>
    <row r="451" spans="1:9" ht="15" customHeight="1">
      <c r="A451">
        <v>45927</v>
      </c>
      <c r="B451" t="str">
        <f t="shared" ref="B451:B514" si="7">A451&amp;" "&amp;G451</f>
        <v>45927 AGENCIJA ZA PLAĆANJA U POLJOPRIVREDI, RIBARSTVU I RURALNOM RAZVOJU</v>
      </c>
      <c r="C451" t="s">
        <v>1394</v>
      </c>
      <c r="D451" t="s">
        <v>2436</v>
      </c>
      <c r="E451" t="s">
        <v>2437</v>
      </c>
      <c r="F451" t="s">
        <v>1081</v>
      </c>
      <c r="G451" t="s">
        <v>2438</v>
      </c>
      <c r="I451" s="82"/>
    </row>
    <row r="452" spans="1:9" ht="15" customHeight="1">
      <c r="A452">
        <v>45978</v>
      </c>
      <c r="B452" t="str">
        <f t="shared" si="7"/>
        <v>45978 PRAVOSUDNA AKADEMIJA</v>
      </c>
      <c r="C452" t="s">
        <v>1434</v>
      </c>
      <c r="D452" t="s">
        <v>2439</v>
      </c>
      <c r="E452" t="s">
        <v>2440</v>
      </c>
      <c r="F452" t="s">
        <v>1081</v>
      </c>
      <c r="G452" t="s">
        <v>2441</v>
      </c>
      <c r="I452" s="82"/>
    </row>
    <row r="453" spans="1:9" ht="15" customHeight="1">
      <c r="A453">
        <v>45986</v>
      </c>
      <c r="B453" t="str">
        <f t="shared" si="7"/>
        <v>45986 CENTAR ZA REHABILITACIJU KOMAREVO</v>
      </c>
      <c r="C453" t="s">
        <v>1729</v>
      </c>
      <c r="D453" t="s">
        <v>2442</v>
      </c>
      <c r="E453" t="s">
        <v>2443</v>
      </c>
      <c r="F453" t="s">
        <v>1081</v>
      </c>
      <c r="G453" t="s">
        <v>2444</v>
      </c>
      <c r="I453" s="82"/>
    </row>
    <row r="454" spans="1:9" ht="15" customHeight="1">
      <c r="A454">
        <v>46028</v>
      </c>
      <c r="B454" t="str">
        <f t="shared" si="7"/>
        <v>46028 URED PREDSJEDNICE REPUBLIKE HRVATSKE PO PRESTANKU OBNAŠANJA DUŽNOSTI</v>
      </c>
      <c r="C454" t="s">
        <v>1078</v>
      </c>
      <c r="D454" t="s">
        <v>2445</v>
      </c>
      <c r="E454" t="s">
        <v>2446</v>
      </c>
      <c r="F454" t="s">
        <v>1081</v>
      </c>
      <c r="G454" t="s">
        <v>2447</v>
      </c>
      <c r="I454" s="82"/>
    </row>
    <row r="455" spans="1:9" ht="15" customHeight="1">
      <c r="A455">
        <v>46052</v>
      </c>
      <c r="B455" t="str">
        <f t="shared" si="7"/>
        <v>46052 DOM ZA STARIJE OSOBE OKLAJ</v>
      </c>
      <c r="C455" t="s">
        <v>1729</v>
      </c>
      <c r="D455" t="s">
        <v>2448</v>
      </c>
      <c r="E455" t="s">
        <v>2449</v>
      </c>
      <c r="F455" t="s">
        <v>1081</v>
      </c>
      <c r="G455" t="s">
        <v>2450</v>
      </c>
      <c r="I455" s="82"/>
    </row>
    <row r="456" spans="1:9" ht="15" customHeight="1">
      <c r="A456">
        <v>46173</v>
      </c>
      <c r="B456" t="str">
        <f t="shared" si="7"/>
        <v>46173 AGENCIJA ZA STRUKOVNO OBRAZOVANJE I OBRAZOVANJE ODRASLIH</v>
      </c>
      <c r="C456" t="s">
        <v>1195</v>
      </c>
      <c r="D456" t="s">
        <v>2451</v>
      </c>
      <c r="E456" t="s">
        <v>2452</v>
      </c>
      <c r="F456" t="s">
        <v>1081</v>
      </c>
      <c r="G456" t="s">
        <v>2453</v>
      </c>
      <c r="I456" s="82"/>
    </row>
    <row r="457" spans="1:9" ht="15" customHeight="1">
      <c r="A457">
        <v>46237</v>
      </c>
      <c r="B457" t="str">
        <f t="shared" si="7"/>
        <v>46237 HRVATSKA AGENCIJA ZA MALO GOSPODARSTVO, INOVACIJE I INVESTICIJE</v>
      </c>
      <c r="C457" t="s">
        <v>1706</v>
      </c>
      <c r="D457" t="s">
        <v>2454</v>
      </c>
      <c r="E457" t="s">
        <v>2455</v>
      </c>
      <c r="F457" t="s">
        <v>1081</v>
      </c>
      <c r="G457" t="s">
        <v>2456</v>
      </c>
      <c r="I457" s="82"/>
    </row>
    <row r="458" spans="1:9" ht="15" customHeight="1">
      <c r="A458">
        <v>46366</v>
      </c>
      <c r="B458" t="str">
        <f t="shared" si="7"/>
        <v>46366 FOND ZA OBNOVU I RAZVOJ GRADA VUKOVARA</v>
      </c>
      <c r="C458" t="s">
        <v>2375</v>
      </c>
      <c r="D458" t="s">
        <v>2457</v>
      </c>
      <c r="E458" t="s">
        <v>2458</v>
      </c>
      <c r="F458" t="s">
        <v>1081</v>
      </c>
      <c r="G458" t="s">
        <v>2459</v>
      </c>
      <c r="I458" s="82"/>
    </row>
    <row r="459" spans="1:9" ht="15" customHeight="1">
      <c r="A459">
        <v>46420</v>
      </c>
      <c r="B459" t="str">
        <f t="shared" si="7"/>
        <v>46420 DRŽAVNA ŠKOLA ZA JAVNU UPRAVU</v>
      </c>
      <c r="C459" t="s">
        <v>1434</v>
      </c>
      <c r="D459" t="s">
        <v>2460</v>
      </c>
      <c r="E459" t="s">
        <v>2461</v>
      </c>
      <c r="F459" t="s">
        <v>1081</v>
      </c>
      <c r="G459" t="s">
        <v>2462</v>
      </c>
      <c r="I459" s="82"/>
    </row>
    <row r="460" spans="1:9" ht="15" customHeight="1">
      <c r="A460">
        <v>46614</v>
      </c>
      <c r="B460" t="str">
        <f t="shared" si="7"/>
        <v>46614 ODGOJNI ZAVOD U POŽEGI</v>
      </c>
      <c r="C460" t="s">
        <v>1434</v>
      </c>
      <c r="D460" t="s">
        <v>2463</v>
      </c>
      <c r="E460" t="s">
        <v>2464</v>
      </c>
      <c r="F460" t="s">
        <v>1081</v>
      </c>
      <c r="G460" t="s">
        <v>2465</v>
      </c>
      <c r="I460" s="82"/>
    </row>
    <row r="461" spans="1:9" ht="15" customHeight="1">
      <c r="A461">
        <v>46841</v>
      </c>
      <c r="B461" t="str">
        <f t="shared" si="7"/>
        <v>46841 OPĆINSKI RADNI SUD U ZAGREBU</v>
      </c>
      <c r="C461" t="s">
        <v>1434</v>
      </c>
      <c r="D461" t="s">
        <v>2466</v>
      </c>
      <c r="E461" t="s">
        <v>2467</v>
      </c>
      <c r="F461" t="s">
        <v>1081</v>
      </c>
      <c r="G461" t="s">
        <v>2468</v>
      </c>
      <c r="I461" s="82"/>
    </row>
    <row r="462" spans="1:9" ht="15" customHeight="1">
      <c r="A462">
        <v>47037</v>
      </c>
      <c r="B462" t="str">
        <f t="shared" si="7"/>
        <v>47037 MINISTARSTVO HRVATSKIH BRANITELJA</v>
      </c>
      <c r="C462" t="s">
        <v>1078</v>
      </c>
      <c r="D462" t="s">
        <v>2469</v>
      </c>
      <c r="E462" t="s">
        <v>2470</v>
      </c>
      <c r="F462" t="s">
        <v>1081</v>
      </c>
      <c r="G462" t="s">
        <v>2471</v>
      </c>
      <c r="I462" s="82"/>
    </row>
    <row r="463" spans="1:9" ht="15" customHeight="1">
      <c r="A463">
        <v>47053</v>
      </c>
      <c r="B463" t="str">
        <f t="shared" si="7"/>
        <v>47053 MINISTARSTVO GOSPODARSTVA</v>
      </c>
      <c r="C463" t="s">
        <v>1078</v>
      </c>
      <c r="D463" t="s">
        <v>2472</v>
      </c>
      <c r="E463" t="s">
        <v>2473</v>
      </c>
      <c r="F463" t="s">
        <v>1081</v>
      </c>
      <c r="G463" t="s">
        <v>2474</v>
      </c>
      <c r="H463" s="87"/>
      <c r="I463" s="82"/>
    </row>
    <row r="464" spans="1:9" ht="15" customHeight="1">
      <c r="A464">
        <v>47061</v>
      </c>
      <c r="B464" t="str">
        <f t="shared" si="7"/>
        <v>47061 MINISTARSTVO PROSTORNOGA UREĐENJA, GRADITELJSTVA I DRŽAVNE IMOVINE</v>
      </c>
      <c r="C464" t="s">
        <v>1078</v>
      </c>
      <c r="D464" t="s">
        <v>2475</v>
      </c>
      <c r="E464" t="s">
        <v>2476</v>
      </c>
      <c r="F464" t="s">
        <v>1081</v>
      </c>
      <c r="G464" t="s">
        <v>2477</v>
      </c>
      <c r="I464" s="82"/>
    </row>
    <row r="465" spans="1:9" ht="15" customHeight="1">
      <c r="A465">
        <v>47096</v>
      </c>
      <c r="B465" t="str">
        <f t="shared" si="7"/>
        <v>47096 MINISTARSTVO RADA, MIROVINSKOGA SUSTAVA, OBITELJI I SOCIJALNE POLITIKE</v>
      </c>
      <c r="C465" t="s">
        <v>1078</v>
      </c>
      <c r="D465" t="s">
        <v>2478</v>
      </c>
      <c r="E465" t="s">
        <v>2479</v>
      </c>
      <c r="F465" t="s">
        <v>1081</v>
      </c>
      <c r="G465" t="s">
        <v>2480</v>
      </c>
      <c r="I465" s="82"/>
    </row>
    <row r="466" spans="1:9" ht="15" customHeight="1">
      <c r="A466">
        <v>47107</v>
      </c>
      <c r="B466" t="str">
        <f t="shared" si="7"/>
        <v>47107 MINISTARSTVO ZDRAVSTVA</v>
      </c>
      <c r="C466" t="s">
        <v>1078</v>
      </c>
      <c r="D466" t="s">
        <v>2481</v>
      </c>
      <c r="E466" t="s">
        <v>2482</v>
      </c>
      <c r="F466" t="s">
        <v>1081</v>
      </c>
      <c r="G466" t="s">
        <v>2483</v>
      </c>
      <c r="I466" s="82"/>
    </row>
    <row r="467" spans="1:9" ht="15" customHeight="1">
      <c r="A467">
        <v>47123</v>
      </c>
      <c r="B467" t="str">
        <f t="shared" si="7"/>
        <v>47123 MINISTARSTVO REGIONALNOGA RAZVOJA I FONDOVA EUROPSKE UNIJE</v>
      </c>
      <c r="C467" t="s">
        <v>1078</v>
      </c>
      <c r="D467" t="s">
        <v>2484</v>
      </c>
      <c r="E467" t="s">
        <v>2485</v>
      </c>
      <c r="F467" t="s">
        <v>1081</v>
      </c>
      <c r="G467" t="s">
        <v>2486</v>
      </c>
      <c r="I467" s="82"/>
    </row>
    <row r="468" spans="1:9" ht="15" customHeight="1">
      <c r="A468">
        <v>47131</v>
      </c>
      <c r="B468" t="str">
        <f t="shared" si="7"/>
        <v>47131 MINISTARSTVO GOSPODARSTVA  - RAVNATELJSTVO ZA ROBNE ZALIHE</v>
      </c>
      <c r="C468" t="s">
        <v>1706</v>
      </c>
      <c r="D468" t="s">
        <v>2472</v>
      </c>
      <c r="E468" t="s">
        <v>2473</v>
      </c>
      <c r="F468" t="s">
        <v>1081</v>
      </c>
      <c r="G468" t="s">
        <v>2487</v>
      </c>
      <c r="I468" s="82"/>
    </row>
    <row r="469" spans="1:9" ht="15" customHeight="1">
      <c r="A469">
        <v>47140</v>
      </c>
      <c r="B469" t="str">
        <f t="shared" si="7"/>
        <v>47140 UPRAVNI SUD U OSIJEKU</v>
      </c>
      <c r="C469" t="s">
        <v>1434</v>
      </c>
      <c r="D469" t="s">
        <v>2488</v>
      </c>
      <c r="E469" t="s">
        <v>2489</v>
      </c>
      <c r="F469" t="s">
        <v>1081</v>
      </c>
      <c r="G469" t="s">
        <v>2490</v>
      </c>
      <c r="I469" s="82"/>
    </row>
    <row r="470" spans="1:9" ht="15" customHeight="1">
      <c r="A470">
        <v>47158</v>
      </c>
      <c r="B470" t="str">
        <f t="shared" si="7"/>
        <v>47158 UPRAVNI SUD U RIJECI</v>
      </c>
      <c r="C470" t="s">
        <v>1434</v>
      </c>
      <c r="D470" t="s">
        <v>2491</v>
      </c>
      <c r="E470" t="s">
        <v>2492</v>
      </c>
      <c r="F470" t="s">
        <v>1081</v>
      </c>
      <c r="G470" t="s">
        <v>2493</v>
      </c>
      <c r="I470" s="82"/>
    </row>
    <row r="471" spans="1:9" ht="15" customHeight="1">
      <c r="A471">
        <v>47199</v>
      </c>
      <c r="B471" t="str">
        <f t="shared" si="7"/>
        <v>47199 UPRAVNI SUD U ZAGREBU</v>
      </c>
      <c r="C471" t="s">
        <v>1434</v>
      </c>
      <c r="D471" t="s">
        <v>2494</v>
      </c>
      <c r="E471" t="s">
        <v>2495</v>
      </c>
      <c r="F471" t="s">
        <v>1081</v>
      </c>
      <c r="G471" t="s">
        <v>2496</v>
      </c>
      <c r="I471" s="82"/>
    </row>
    <row r="472" spans="1:9" ht="15" customHeight="1">
      <c r="A472">
        <v>47203</v>
      </c>
      <c r="B472" t="str">
        <f t="shared" si="7"/>
        <v>47203 UPRAVNI SUD U SPLITU</v>
      </c>
      <c r="C472" t="s">
        <v>1434</v>
      </c>
      <c r="D472" t="s">
        <v>2497</v>
      </c>
      <c r="E472" t="s">
        <v>2498</v>
      </c>
      <c r="F472" t="s">
        <v>1081</v>
      </c>
      <c r="G472" t="s">
        <v>2499</v>
      </c>
      <c r="I472" s="82"/>
    </row>
    <row r="473" spans="1:9" ht="15" customHeight="1">
      <c r="A473">
        <v>47287</v>
      </c>
      <c r="B473" t="str">
        <f t="shared" si="7"/>
        <v>47287 DRŽAVNO ODVJETNIČKO VIJEĆE</v>
      </c>
      <c r="C473" t="s">
        <v>1434</v>
      </c>
      <c r="D473" t="s">
        <v>2500</v>
      </c>
      <c r="E473" t="s">
        <v>2501</v>
      </c>
      <c r="F473" t="s">
        <v>1081</v>
      </c>
      <c r="G473" t="s">
        <v>2502</v>
      </c>
      <c r="I473" s="82"/>
    </row>
    <row r="474" spans="1:9" ht="15" customHeight="1">
      <c r="A474">
        <v>47295</v>
      </c>
      <c r="B474" t="str">
        <f t="shared" si="7"/>
        <v>47295 DRŽAVNO SUDBENO VIJEĆE</v>
      </c>
      <c r="C474" t="s">
        <v>1434</v>
      </c>
      <c r="D474" t="s">
        <v>2503</v>
      </c>
      <c r="E474" t="s">
        <v>2504</v>
      </c>
      <c r="F474" t="s">
        <v>1081</v>
      </c>
      <c r="G474" t="s">
        <v>2505</v>
      </c>
      <c r="I474" s="82"/>
    </row>
    <row r="475" spans="1:9" ht="15" customHeight="1">
      <c r="A475">
        <v>47334</v>
      </c>
      <c r="B475" t="str">
        <f t="shared" si="7"/>
        <v>47334 SREDIŠNJI DRŽAVNI URED ZA SREDIŠNJU JAVNU NABAVU</v>
      </c>
      <c r="C475" t="s">
        <v>1078</v>
      </c>
      <c r="D475" t="s">
        <v>2506</v>
      </c>
      <c r="E475" t="s">
        <v>2507</v>
      </c>
      <c r="F475" t="s">
        <v>1081</v>
      </c>
      <c r="G475" t="s">
        <v>2508</v>
      </c>
      <c r="I475" s="82"/>
    </row>
    <row r="476" spans="1:9" ht="15" customHeight="1">
      <c r="A476">
        <v>47406</v>
      </c>
      <c r="B476" t="str">
        <f t="shared" si="7"/>
        <v>47406 URED ZASTUPNIKA REPUBLIKE HRVATSKE PRED EUROPSKIM SUDOM ZA LJUDSKA PRAVA</v>
      </c>
      <c r="C476" t="s">
        <v>1089</v>
      </c>
      <c r="D476" t="s">
        <v>2509</v>
      </c>
      <c r="E476" t="s">
        <v>2510</v>
      </c>
      <c r="F476" t="s">
        <v>1081</v>
      </c>
      <c r="G476" t="s">
        <v>2511</v>
      </c>
      <c r="I476" s="82"/>
    </row>
    <row r="477" spans="1:9" ht="15" customHeight="1">
      <c r="A477">
        <v>47422</v>
      </c>
      <c r="B477" t="str">
        <f t="shared" si="7"/>
        <v>47422 URED ZA LJUDSKA PRAVA I PRAVA NACIONALNIH MANJINA</v>
      </c>
      <c r="C477" t="s">
        <v>1089</v>
      </c>
      <c r="D477" t="s">
        <v>2512</v>
      </c>
      <c r="E477" t="s">
        <v>2513</v>
      </c>
      <c r="F477" t="s">
        <v>1081</v>
      </c>
      <c r="G477" t="s">
        <v>2514</v>
      </c>
      <c r="I477" s="82"/>
    </row>
    <row r="478" spans="1:9" ht="15" customHeight="1">
      <c r="A478">
        <v>47439</v>
      </c>
      <c r="B478" t="str">
        <f t="shared" si="7"/>
        <v>47439 SREDIŠNJI DRŽAVNI URED ZA HRVATE IZVAN REPUBLIKE HRVATSKE</v>
      </c>
      <c r="C478" t="s">
        <v>1078</v>
      </c>
      <c r="D478" t="s">
        <v>2515</v>
      </c>
      <c r="E478" t="s">
        <v>2516</v>
      </c>
      <c r="F478" t="s">
        <v>1081</v>
      </c>
      <c r="G478" t="s">
        <v>2517</v>
      </c>
      <c r="I478" s="82"/>
    </row>
    <row r="479" spans="1:9" ht="15" customHeight="1">
      <c r="A479">
        <v>47668</v>
      </c>
      <c r="B479" t="str">
        <f t="shared" si="7"/>
        <v>47668 CENTAR ZA DIJAGNOSTIKU U ZAGREBU</v>
      </c>
      <c r="C479" t="s">
        <v>1434</v>
      </c>
      <c r="D479" t="s">
        <v>2518</v>
      </c>
      <c r="E479" t="s">
        <v>2519</v>
      </c>
      <c r="F479" t="s">
        <v>1081</v>
      </c>
      <c r="G479" t="s">
        <v>2520</v>
      </c>
      <c r="I479" s="82"/>
    </row>
    <row r="480" spans="1:9" ht="15" customHeight="1">
      <c r="A480">
        <v>47852</v>
      </c>
      <c r="B480" t="str">
        <f t="shared" si="7"/>
        <v>47852 POVJERENSTVO ZA ODLUČIVANJE O SUKOBU INTERESA</v>
      </c>
      <c r="C480" t="s">
        <v>1078</v>
      </c>
      <c r="D480" t="s">
        <v>2521</v>
      </c>
      <c r="E480" t="s">
        <v>2522</v>
      </c>
      <c r="F480" t="s">
        <v>1081</v>
      </c>
      <c r="G480" t="s">
        <v>2523</v>
      </c>
      <c r="I480" s="82"/>
    </row>
    <row r="481" spans="1:9" ht="15" customHeight="1">
      <c r="A481">
        <v>47893</v>
      </c>
      <c r="B481" t="str">
        <f t="shared" si="7"/>
        <v>47893 KLINIKA ZA DJEČJE BOLESTI ZAGREB</v>
      </c>
      <c r="C481" t="s">
        <v>2112</v>
      </c>
      <c r="D481" t="s">
        <v>2524</v>
      </c>
      <c r="E481" t="s">
        <v>2525</v>
      </c>
      <c r="F481" t="s">
        <v>1081</v>
      </c>
      <c r="G481" t="s">
        <v>2526</v>
      </c>
      <c r="I481" s="82"/>
    </row>
    <row r="482" spans="1:9" ht="15" customHeight="1">
      <c r="A482">
        <v>47908</v>
      </c>
      <c r="B482" t="str">
        <f t="shared" si="7"/>
        <v>47908 MUZEJ VUČEDOLSKE KULTURE</v>
      </c>
      <c r="C482" t="s">
        <v>1108</v>
      </c>
      <c r="D482" t="s">
        <v>2527</v>
      </c>
      <c r="E482" t="s">
        <v>2528</v>
      </c>
      <c r="F482" t="s">
        <v>1081</v>
      </c>
      <c r="G482" t="s">
        <v>2529</v>
      </c>
      <c r="I482" s="82"/>
    </row>
    <row r="483" spans="1:9" ht="15" customHeight="1">
      <c r="A483">
        <v>48023</v>
      </c>
      <c r="B483" t="str">
        <f t="shared" si="7"/>
        <v xml:space="preserve">48023 SVEUČILIŠTE U RIJECI, FAKULTET ZDRAVSTVENIH STUDIJA </v>
      </c>
      <c r="C483" t="s">
        <v>1195</v>
      </c>
      <c r="D483" t="s">
        <v>2530</v>
      </c>
      <c r="E483" t="s">
        <v>2531</v>
      </c>
      <c r="F483" t="s">
        <v>1081</v>
      </c>
      <c r="G483" t="s">
        <v>2532</v>
      </c>
      <c r="I483" s="82"/>
    </row>
    <row r="484" spans="1:9" ht="15" customHeight="1">
      <c r="A484">
        <v>48031</v>
      </c>
      <c r="B484" t="str">
        <f t="shared" si="7"/>
        <v>48031 AGENCIJA ZA ISTRAŽIVANJE NESREĆA U ZRAČNOM, POMORSKOM I ŽELJEZNIČKOM PROMETU</v>
      </c>
      <c r="C484" t="s">
        <v>1702</v>
      </c>
      <c r="D484" t="s">
        <v>2533</v>
      </c>
      <c r="E484" t="s">
        <v>2534</v>
      </c>
      <c r="F484" t="s">
        <v>1081</v>
      </c>
      <c r="G484" t="s">
        <v>2535</v>
      </c>
      <c r="I484" s="82"/>
    </row>
    <row r="485" spans="1:9" ht="15" customHeight="1">
      <c r="A485">
        <v>48066</v>
      </c>
      <c r="B485" t="str">
        <f t="shared" si="7"/>
        <v>48066 URED KOMISIJE ZA ODNOSE S VJERSKIM ZAJEDNICAMA</v>
      </c>
      <c r="C485" t="s">
        <v>1089</v>
      </c>
      <c r="D485" t="s">
        <v>2536</v>
      </c>
      <c r="E485" t="s">
        <v>2537</v>
      </c>
      <c r="F485" t="s">
        <v>1081</v>
      </c>
      <c r="G485" t="s">
        <v>2538</v>
      </c>
      <c r="I485" s="82"/>
    </row>
    <row r="486" spans="1:9" ht="15" customHeight="1">
      <c r="A486">
        <v>48103</v>
      </c>
      <c r="B486" t="str">
        <f t="shared" si="7"/>
        <v>48103 DRŽAVNA ERGELA ĐAKOVO I LIPIK</v>
      </c>
      <c r="C486" t="s">
        <v>1394</v>
      </c>
      <c r="D486" t="s">
        <v>2539</v>
      </c>
      <c r="E486" t="s">
        <v>2540</v>
      </c>
      <c r="F486" t="s">
        <v>1081</v>
      </c>
      <c r="G486" t="s">
        <v>2541</v>
      </c>
      <c r="I486" s="82"/>
    </row>
    <row r="487" spans="1:9" ht="15" customHeight="1">
      <c r="A487">
        <v>48226</v>
      </c>
      <c r="B487" t="str">
        <f t="shared" si="7"/>
        <v>48226 POVJERENIK ZA INFORMIRANJE</v>
      </c>
      <c r="C487" t="s">
        <v>1078</v>
      </c>
      <c r="D487" t="s">
        <v>2542</v>
      </c>
      <c r="E487" t="s">
        <v>2543</v>
      </c>
      <c r="F487" t="s">
        <v>1081</v>
      </c>
      <c r="G487" t="s">
        <v>2544</v>
      </c>
      <c r="I487" s="82"/>
    </row>
    <row r="488" spans="1:9" ht="15" customHeight="1">
      <c r="A488">
        <v>48242</v>
      </c>
      <c r="B488" t="str">
        <f t="shared" si="7"/>
        <v>48242 ZAVOD ZA VJEŠTAČENJE, PROFESIONALNU REHABILITACIJU I ZAPOŠLJAVANJE OSOBA S INVALIDITETOM</v>
      </c>
      <c r="C488" t="s">
        <v>1729</v>
      </c>
      <c r="D488" t="s">
        <v>2545</v>
      </c>
      <c r="E488" t="s">
        <v>2546</v>
      </c>
      <c r="F488" t="s">
        <v>1081</v>
      </c>
      <c r="G488" t="s">
        <v>2547</v>
      </c>
      <c r="I488" s="82"/>
    </row>
    <row r="489" spans="1:9" ht="15" customHeight="1">
      <c r="A489">
        <v>48267</v>
      </c>
      <c r="B489" t="str">
        <f t="shared" si="7"/>
        <v>48267 SVEUČILIŠTE SJEVER</v>
      </c>
      <c r="C489" t="s">
        <v>1195</v>
      </c>
      <c r="D489" t="s">
        <v>2548</v>
      </c>
      <c r="E489" t="s">
        <v>2549</v>
      </c>
      <c r="F489" t="s">
        <v>1081</v>
      </c>
      <c r="G489" t="s">
        <v>2550</v>
      </c>
      <c r="I489" s="82"/>
    </row>
    <row r="490" spans="1:9" ht="15" customHeight="1">
      <c r="A490">
        <v>48314</v>
      </c>
      <c r="B490" t="str">
        <f t="shared" si="7"/>
        <v>48314 JAVNA USTANOVA MEMORIJALNI CENTAR DOMOVINSKOG RATA VUKOVAR</v>
      </c>
      <c r="C490" t="s">
        <v>2551</v>
      </c>
      <c r="D490" t="s">
        <v>2552</v>
      </c>
      <c r="E490" t="s">
        <v>2553</v>
      </c>
      <c r="F490" t="s">
        <v>1081</v>
      </c>
      <c r="G490" t="s">
        <v>2554</v>
      </c>
      <c r="I490" s="82"/>
    </row>
    <row r="491" spans="1:9" ht="15" customHeight="1">
      <c r="A491">
        <v>48402</v>
      </c>
      <c r="B491" t="str">
        <f t="shared" si="7"/>
        <v>48402 CENTAR ZA POSEBNO SKRBNIŠTVO</v>
      </c>
      <c r="C491" t="s">
        <v>1729</v>
      </c>
      <c r="D491" t="s">
        <v>2555</v>
      </c>
      <c r="E491" t="s">
        <v>2556</v>
      </c>
      <c r="F491" t="s">
        <v>1081</v>
      </c>
      <c r="G491" t="s">
        <v>2557</v>
      </c>
      <c r="I491" s="82"/>
    </row>
    <row r="492" spans="1:9" ht="15" customHeight="1">
      <c r="A492">
        <v>48710</v>
      </c>
      <c r="B492" t="str">
        <f t="shared" si="7"/>
        <v>48710 DOM HRVATSKIH VETERANA</v>
      </c>
      <c r="C492" t="s">
        <v>2551</v>
      </c>
      <c r="D492" t="s">
        <v>2558</v>
      </c>
      <c r="E492" t="s">
        <v>2559</v>
      </c>
      <c r="F492" t="s">
        <v>1081</v>
      </c>
      <c r="G492" t="s">
        <v>2560</v>
      </c>
      <c r="I492" s="82"/>
    </row>
    <row r="493" spans="1:9" ht="15" customHeight="1">
      <c r="A493">
        <v>48752</v>
      </c>
      <c r="B493" t="str">
        <f t="shared" si="7"/>
        <v>48752 TRGOVAČKI SUD U PAZINU</v>
      </c>
      <c r="C493" t="s">
        <v>1434</v>
      </c>
      <c r="D493" t="s">
        <v>2561</v>
      </c>
      <c r="E493" t="s">
        <v>2562</v>
      </c>
      <c r="F493" t="s">
        <v>1081</v>
      </c>
      <c r="G493" t="s">
        <v>2563</v>
      </c>
      <c r="I493" s="82"/>
    </row>
    <row r="494" spans="1:9" ht="15" customHeight="1">
      <c r="A494">
        <v>48769</v>
      </c>
      <c r="B494" t="str">
        <f t="shared" si="7"/>
        <v>48769 OPĆINSKI SUD U NOVOM ZAGREBU</v>
      </c>
      <c r="C494" t="s">
        <v>1434</v>
      </c>
      <c r="D494" t="s">
        <v>2564</v>
      </c>
      <c r="E494" t="s">
        <v>2565</v>
      </c>
      <c r="F494" t="s">
        <v>1081</v>
      </c>
      <c r="G494" t="s">
        <v>2566</v>
      </c>
      <c r="I494" s="82"/>
    </row>
    <row r="495" spans="1:9" ht="15" customHeight="1">
      <c r="A495">
        <v>48785</v>
      </c>
      <c r="B495" t="str">
        <f t="shared" si="7"/>
        <v>48785 OPĆINSKO DRŽAVNO ODVJETNIŠTVO U NOVOM ZAGREBU</v>
      </c>
      <c r="C495" t="s">
        <v>1434</v>
      </c>
      <c r="D495" t="s">
        <v>2567</v>
      </c>
      <c r="E495" t="s">
        <v>2568</v>
      </c>
      <c r="F495" t="s">
        <v>1081</v>
      </c>
      <c r="G495" t="s">
        <v>2569</v>
      </c>
      <c r="I495" s="82"/>
    </row>
    <row r="496" spans="1:9" ht="15" customHeight="1">
      <c r="A496">
        <v>48865</v>
      </c>
      <c r="B496" t="str">
        <f t="shared" si="7"/>
        <v>48865 CENTAR ZA PROFESIONALNU REHABILITACIJU ZAGREB</v>
      </c>
      <c r="C496" t="s">
        <v>1729</v>
      </c>
      <c r="D496" t="s">
        <v>2570</v>
      </c>
      <c r="E496" t="s">
        <v>2571</v>
      </c>
      <c r="F496" t="s">
        <v>1081</v>
      </c>
      <c r="G496" t="s">
        <v>2572</v>
      </c>
      <c r="I496" s="82"/>
    </row>
    <row r="497" spans="1:9" ht="15" customHeight="1">
      <c r="A497">
        <v>49059</v>
      </c>
      <c r="B497" t="str">
        <f t="shared" si="7"/>
        <v>49059 CENTAR ZA PROFESIONALNU REHABILITACIJU RIJEKA</v>
      </c>
      <c r="C497" t="s">
        <v>1729</v>
      </c>
      <c r="D497" t="s">
        <v>2573</v>
      </c>
      <c r="E497" t="s">
        <v>2574</v>
      </c>
      <c r="F497" t="s">
        <v>1081</v>
      </c>
      <c r="G497" t="s">
        <v>2575</v>
      </c>
      <c r="I497" s="82"/>
    </row>
    <row r="498" spans="1:9" ht="15" customHeight="1">
      <c r="A498">
        <v>49075</v>
      </c>
      <c r="B498" t="str">
        <f t="shared" si="7"/>
        <v>49075 AGENCIJA ZA ELEKTRONIČKE MEDIJE</v>
      </c>
      <c r="C498" t="s">
        <v>1108</v>
      </c>
      <c r="D498" t="s">
        <v>2576</v>
      </c>
      <c r="E498" t="s">
        <v>2577</v>
      </c>
      <c r="F498" t="s">
        <v>1081</v>
      </c>
      <c r="G498" t="s">
        <v>2578</v>
      </c>
      <c r="I498" s="82"/>
    </row>
    <row r="499" spans="1:9" ht="15" customHeight="1">
      <c r="A499">
        <v>49083</v>
      </c>
      <c r="B499" t="str">
        <f t="shared" si="7"/>
        <v>49083 HRVATSKA AGENCIJA ZA CIVILNO ZRAKOPLOVSTVO</v>
      </c>
      <c r="C499" t="s">
        <v>1702</v>
      </c>
      <c r="D499" t="s">
        <v>2579</v>
      </c>
      <c r="E499" t="s">
        <v>2580</v>
      </c>
      <c r="F499" t="s">
        <v>1081</v>
      </c>
      <c r="G499" t="s">
        <v>2581</v>
      </c>
      <c r="I499" s="82"/>
    </row>
    <row r="500" spans="1:9" ht="15" customHeight="1">
      <c r="A500">
        <v>49091</v>
      </c>
      <c r="B500" t="str">
        <f t="shared" si="7"/>
        <v>49091 HRVATSKA ENERGETSKA REGULATORNA AGENCIJA</v>
      </c>
      <c r="C500" t="s">
        <v>1706</v>
      </c>
      <c r="D500" t="s">
        <v>2582</v>
      </c>
      <c r="E500" t="s">
        <v>2583</v>
      </c>
      <c r="F500" t="s">
        <v>1081</v>
      </c>
      <c r="G500" t="s">
        <v>2584</v>
      </c>
      <c r="I500" s="82"/>
    </row>
    <row r="501" spans="1:9" ht="15" customHeight="1">
      <c r="A501">
        <v>49286</v>
      </c>
      <c r="B501" t="str">
        <f t="shared" si="7"/>
        <v>49286 ODBOR ZA STANDARDE FINANCIJSKOG IZVJEŠTAVANJA</v>
      </c>
      <c r="C501" t="s">
        <v>1898</v>
      </c>
      <c r="D501" t="s">
        <v>2585</v>
      </c>
      <c r="E501" t="s">
        <v>2586</v>
      </c>
      <c r="F501" t="s">
        <v>1081</v>
      </c>
      <c r="G501" t="s">
        <v>2587</v>
      </c>
      <c r="I501" s="82"/>
    </row>
    <row r="502" spans="1:9" ht="15" customHeight="1">
      <c r="A502">
        <v>49649</v>
      </c>
      <c r="B502" t="str">
        <f t="shared" si="7"/>
        <v>49649 AGENCIJA ZA UGLJIKOVODIKE</v>
      </c>
      <c r="C502" t="s">
        <v>1706</v>
      </c>
      <c r="D502" t="s">
        <v>2588</v>
      </c>
      <c r="E502" t="s">
        <v>2589</v>
      </c>
      <c r="F502" t="s">
        <v>1081</v>
      </c>
      <c r="G502" t="s">
        <v>2590</v>
      </c>
      <c r="I502" s="82"/>
    </row>
    <row r="503" spans="1:9" ht="15" customHeight="1">
      <c r="A503">
        <v>49729</v>
      </c>
      <c r="B503" t="str">
        <f t="shared" si="7"/>
        <v>49729 CENTAR ZA PROFESIONALNU REHABILITACIJU SPLIT</v>
      </c>
      <c r="C503" t="s">
        <v>1729</v>
      </c>
      <c r="D503" t="s">
        <v>2591</v>
      </c>
      <c r="E503" t="s">
        <v>2592</v>
      </c>
      <c r="F503" t="s">
        <v>1081</v>
      </c>
      <c r="G503" t="s">
        <v>2593</v>
      </c>
      <c r="I503" s="82"/>
    </row>
    <row r="504" spans="1:9" ht="15" customHeight="1">
      <c r="A504">
        <v>49796</v>
      </c>
      <c r="B504" t="str">
        <f t="shared" si="7"/>
        <v>49796 SVEUČILIŠTE J.J. STROSMAYERA U OSIJEKU - FAKULTET ZA DENTALNU MEDICINU I ZDRAVSTVO</v>
      </c>
      <c r="C504" t="s">
        <v>1195</v>
      </c>
      <c r="D504" t="s">
        <v>2594</v>
      </c>
      <c r="E504" t="s">
        <v>2595</v>
      </c>
      <c r="F504" t="s">
        <v>1081</v>
      </c>
      <c r="G504" t="s">
        <v>2596</v>
      </c>
      <c r="I504" s="82"/>
    </row>
    <row r="505" spans="1:9" ht="15" customHeight="1">
      <c r="A505">
        <v>50090</v>
      </c>
      <c r="B505" t="str">
        <f t="shared" si="7"/>
        <v>50090 ARHEOLOŠKI MUZEJ OSIJEK</v>
      </c>
      <c r="C505" t="s">
        <v>1108</v>
      </c>
      <c r="D505" t="s">
        <v>2597</v>
      </c>
      <c r="E505" t="s">
        <v>2598</v>
      </c>
      <c r="F505" t="s">
        <v>1081</v>
      </c>
      <c r="G505" t="s">
        <v>2599</v>
      </c>
      <c r="I505" s="82"/>
    </row>
    <row r="506" spans="1:9" ht="15" customHeight="1">
      <c r="A506">
        <v>50215</v>
      </c>
      <c r="B506" t="str">
        <f t="shared" si="7"/>
        <v>50215 SVEUČILIŠTE JOSIPA JURJA STROSSMAYERA U OSIJEKU - AKADEMIJA ZA UMJETNOST I KULTURU U OSIJEKU</v>
      </c>
      <c r="C506" t="s">
        <v>1195</v>
      </c>
      <c r="D506" t="s">
        <v>2600</v>
      </c>
      <c r="E506" t="s">
        <v>2601</v>
      </c>
      <c r="F506" t="s">
        <v>1081</v>
      </c>
      <c r="G506" t="s">
        <v>2602</v>
      </c>
      <c r="I506" s="82"/>
    </row>
    <row r="507" spans="1:9" ht="15" customHeight="1">
      <c r="A507">
        <v>50395</v>
      </c>
      <c r="B507" t="str">
        <f t="shared" si="7"/>
        <v>50395 KAZNIONICA U POŽEGI</v>
      </c>
      <c r="C507" t="s">
        <v>1434</v>
      </c>
      <c r="D507" t="s">
        <v>2603</v>
      </c>
      <c r="E507" t="s">
        <v>2604</v>
      </c>
      <c r="F507" t="s">
        <v>1081</v>
      </c>
      <c r="G507" t="s">
        <v>2605</v>
      </c>
      <c r="I507" s="82"/>
    </row>
    <row r="508" spans="1:9" ht="15" customHeight="1">
      <c r="A508">
        <v>50400</v>
      </c>
      <c r="B508" t="str">
        <f t="shared" si="7"/>
        <v>50400 ZATVOR U POŽEGI</v>
      </c>
      <c r="C508" t="s">
        <v>1434</v>
      </c>
      <c r="D508" t="s">
        <v>2606</v>
      </c>
      <c r="E508" t="s">
        <v>2607</v>
      </c>
      <c r="F508" t="s">
        <v>1081</v>
      </c>
      <c r="G508" t="s">
        <v>2608</v>
      </c>
      <c r="I508" s="82"/>
    </row>
    <row r="509" spans="1:9" ht="15" customHeight="1">
      <c r="A509">
        <v>50483</v>
      </c>
      <c r="B509" t="str">
        <f t="shared" si="7"/>
        <v>50483 OPĆINSKO DRŽAVNO ODVJETNIŠTVO U METKOVIĆU</v>
      </c>
      <c r="C509" t="s">
        <v>1434</v>
      </c>
      <c r="D509" t="s">
        <v>2609</v>
      </c>
      <c r="E509" t="s">
        <v>2610</v>
      </c>
      <c r="F509" t="s">
        <v>1081</v>
      </c>
      <c r="G509" t="s">
        <v>2611</v>
      </c>
      <c r="I509" s="82"/>
    </row>
    <row r="510" spans="1:9" ht="15" customHeight="1">
      <c r="A510">
        <v>50491</v>
      </c>
      <c r="B510" t="str">
        <f t="shared" si="7"/>
        <v>50491 OPĆINSKO DRŽAVNO ODVJETNIŠTVO U PAZINU</v>
      </c>
      <c r="C510" t="s">
        <v>1434</v>
      </c>
      <c r="D510" t="s">
        <v>2612</v>
      </c>
      <c r="E510" t="s">
        <v>2613</v>
      </c>
      <c r="F510" t="s">
        <v>1081</v>
      </c>
      <c r="G510" t="s">
        <v>2614</v>
      </c>
      <c r="I510" s="82"/>
    </row>
    <row r="511" spans="1:9" ht="15" customHeight="1">
      <c r="A511">
        <v>50506</v>
      </c>
      <c r="B511" t="str">
        <f t="shared" si="7"/>
        <v>50506 OPĆINSKO DRŽAVNO ODVJETNIŠTVO U VINKOVCIMA</v>
      </c>
      <c r="C511" t="s">
        <v>1434</v>
      </c>
      <c r="D511" t="s">
        <v>2615</v>
      </c>
      <c r="E511" t="s">
        <v>2616</v>
      </c>
      <c r="F511" t="s">
        <v>1081</v>
      </c>
      <c r="G511" t="s">
        <v>2617</v>
      </c>
      <c r="I511" s="82"/>
    </row>
    <row r="512" spans="1:9" ht="15" customHeight="1">
      <c r="A512">
        <v>50514</v>
      </c>
      <c r="B512" t="str">
        <f t="shared" si="7"/>
        <v>50514 OPĆINSKI SUD U CRIKVENICI</v>
      </c>
      <c r="C512" t="s">
        <v>1434</v>
      </c>
      <c r="D512" t="s">
        <v>2618</v>
      </c>
      <c r="E512" t="s">
        <v>2619</v>
      </c>
      <c r="F512" t="s">
        <v>1081</v>
      </c>
      <c r="G512" t="s">
        <v>2620</v>
      </c>
      <c r="I512" s="82"/>
    </row>
    <row r="513" spans="1:9" ht="15" customHeight="1">
      <c r="A513">
        <v>50522</v>
      </c>
      <c r="B513" t="str">
        <f t="shared" si="7"/>
        <v>50522 OPĆINSKI SUD U ĐAKOVU</v>
      </c>
      <c r="C513" t="s">
        <v>1434</v>
      </c>
      <c r="D513" t="s">
        <v>2621</v>
      </c>
      <c r="E513" t="s">
        <v>2622</v>
      </c>
      <c r="F513" t="s">
        <v>1081</v>
      </c>
      <c r="G513" t="s">
        <v>2623</v>
      </c>
      <c r="I513" s="82"/>
    </row>
    <row r="514" spans="1:9" ht="15" customHeight="1">
      <c r="A514">
        <v>50539</v>
      </c>
      <c r="B514" t="str">
        <f t="shared" si="7"/>
        <v>50539 OPĆINSKI SUD U KUTINI</v>
      </c>
      <c r="C514" t="s">
        <v>1434</v>
      </c>
      <c r="D514" t="s">
        <v>2624</v>
      </c>
      <c r="E514" t="s">
        <v>2625</v>
      </c>
      <c r="F514" t="s">
        <v>1081</v>
      </c>
      <c r="G514" t="s">
        <v>2626</v>
      </c>
      <c r="I514" s="82"/>
    </row>
    <row r="515" spans="1:9" ht="15" customHeight="1">
      <c r="A515">
        <v>50547</v>
      </c>
      <c r="B515" t="str">
        <f t="shared" ref="B515:B560" si="8">A515&amp;" "&amp;G515</f>
        <v>50547 OPĆINSKI SUD U MAKARSKOJ</v>
      </c>
      <c r="C515" t="s">
        <v>1434</v>
      </c>
      <c r="D515" t="s">
        <v>2627</v>
      </c>
      <c r="E515" t="s">
        <v>2628</v>
      </c>
      <c r="F515" t="s">
        <v>1081</v>
      </c>
      <c r="G515" t="s">
        <v>2629</v>
      </c>
      <c r="I515" s="82"/>
    </row>
    <row r="516" spans="1:9" ht="15" customHeight="1">
      <c r="A516">
        <v>50555</v>
      </c>
      <c r="B516" t="str">
        <f t="shared" si="8"/>
        <v>50555 OPĆINSKI SUD U METKOVIĆU</v>
      </c>
      <c r="C516" t="s">
        <v>1434</v>
      </c>
      <c r="D516" t="s">
        <v>2630</v>
      </c>
      <c r="E516" t="s">
        <v>2631</v>
      </c>
      <c r="F516" t="s">
        <v>1081</v>
      </c>
      <c r="G516" t="s">
        <v>2632</v>
      </c>
      <c r="I516" s="82"/>
    </row>
    <row r="517" spans="1:9" ht="15" customHeight="1">
      <c r="A517">
        <v>50563</v>
      </c>
      <c r="B517" t="str">
        <f t="shared" si="8"/>
        <v>50563 OPĆINSKI SUD U PAZINU</v>
      </c>
      <c r="C517" t="s">
        <v>1434</v>
      </c>
      <c r="D517" t="s">
        <v>2633</v>
      </c>
      <c r="E517" t="s">
        <v>2634</v>
      </c>
      <c r="F517" t="s">
        <v>1081</v>
      </c>
      <c r="G517" t="s">
        <v>2635</v>
      </c>
      <c r="I517" s="82"/>
    </row>
    <row r="518" spans="1:9" ht="15" customHeight="1">
      <c r="A518">
        <v>50571</v>
      </c>
      <c r="B518" t="str">
        <f t="shared" si="8"/>
        <v>50571 OPĆINSKI SUD U SESVETAMA</v>
      </c>
      <c r="C518" t="s">
        <v>1434</v>
      </c>
      <c r="D518" t="s">
        <v>2636</v>
      </c>
      <c r="E518" t="s">
        <v>2637</v>
      </c>
      <c r="F518" t="s">
        <v>1081</v>
      </c>
      <c r="G518" t="s">
        <v>2638</v>
      </c>
      <c r="I518" s="82"/>
    </row>
    <row r="519" spans="1:9" ht="15" customHeight="1">
      <c r="A519">
        <v>50580</v>
      </c>
      <c r="B519" t="str">
        <f t="shared" si="8"/>
        <v>50580 OPĆINSKI SUD U VINKOVCIMA</v>
      </c>
      <c r="C519" t="s">
        <v>1434</v>
      </c>
      <c r="D519" t="s">
        <v>2639</v>
      </c>
      <c r="E519" t="s">
        <v>2640</v>
      </c>
      <c r="F519" t="s">
        <v>1081</v>
      </c>
      <c r="G519" t="s">
        <v>2641</v>
      </c>
      <c r="I519" s="82"/>
    </row>
    <row r="520" spans="1:9" ht="15" customHeight="1">
      <c r="A520">
        <v>50598</v>
      </c>
      <c r="B520" t="str">
        <f t="shared" si="8"/>
        <v>50598 TRGOVAČKI SUD U DUBROVNIKU</v>
      </c>
      <c r="C520" t="s">
        <v>1434</v>
      </c>
      <c r="D520" t="s">
        <v>2642</v>
      </c>
      <c r="E520" t="s">
        <v>2643</v>
      </c>
      <c r="F520" t="s">
        <v>1081</v>
      </c>
      <c r="G520" t="s">
        <v>2644</v>
      </c>
      <c r="I520" s="82"/>
    </row>
    <row r="521" spans="1:9" ht="15" customHeight="1">
      <c r="A521">
        <v>50709</v>
      </c>
      <c r="B521" t="str">
        <f t="shared" si="8"/>
        <v>50709 DRŽAVNI INSPEKTORAT</v>
      </c>
      <c r="C521" t="s">
        <v>1078</v>
      </c>
      <c r="D521" t="s">
        <v>2645</v>
      </c>
      <c r="E521" t="s">
        <v>2646</v>
      </c>
      <c r="F521" t="s">
        <v>1081</v>
      </c>
      <c r="G521" t="s">
        <v>2647</v>
      </c>
      <c r="I521" s="82"/>
    </row>
    <row r="522" spans="1:9" ht="15" customHeight="1">
      <c r="A522">
        <v>50848</v>
      </c>
      <c r="B522" t="str">
        <f t="shared" si="8"/>
        <v>50848 VELEUČILIŠTE HRVATSKO ZAGORJE KRAPINA</v>
      </c>
      <c r="C522" t="s">
        <v>1195</v>
      </c>
      <c r="D522" t="s">
        <v>2648</v>
      </c>
      <c r="E522" t="s">
        <v>2649</v>
      </c>
      <c r="F522" t="s">
        <v>1081</v>
      </c>
      <c r="G522" t="s">
        <v>424</v>
      </c>
      <c r="I522" s="82"/>
    </row>
    <row r="523" spans="1:9" ht="15" customHeight="1">
      <c r="A523">
        <v>50928</v>
      </c>
      <c r="B523" t="str">
        <f t="shared" si="8"/>
        <v>50928 VISOKI KAZNENI SUD REPUBLIKE HRVATSKE</v>
      </c>
      <c r="C523" t="s">
        <v>1434</v>
      </c>
      <c r="D523" t="s">
        <v>2650</v>
      </c>
      <c r="E523" t="s">
        <v>2651</v>
      </c>
      <c r="F523" t="s">
        <v>1081</v>
      </c>
      <c r="G523" t="s">
        <v>2652</v>
      </c>
      <c r="I523" s="82"/>
    </row>
    <row r="524" spans="1:9" ht="15" customHeight="1">
      <c r="A524">
        <v>50985</v>
      </c>
      <c r="B524" t="str">
        <f t="shared" si="8"/>
        <v>50985 HRVATSKA VATROGASNA ZAJEDNICA</v>
      </c>
      <c r="C524" t="s">
        <v>1078</v>
      </c>
      <c r="D524" t="s">
        <v>2653</v>
      </c>
      <c r="E524" t="s">
        <v>2654</v>
      </c>
      <c r="F524" t="s">
        <v>1081</v>
      </c>
      <c r="G524" t="s">
        <v>2655</v>
      </c>
      <c r="I524" s="82"/>
    </row>
    <row r="525" spans="1:9" ht="15" customHeight="1">
      <c r="A525">
        <v>51191</v>
      </c>
      <c r="B525" t="str">
        <f t="shared" si="8"/>
        <v>51191 Sveučilište u Zagrebu Fakultet hrvatskih studija</v>
      </c>
      <c r="C525" t="s">
        <v>1195</v>
      </c>
      <c r="D525" t="s">
        <v>2656</v>
      </c>
      <c r="E525" t="s">
        <v>2657</v>
      </c>
      <c r="F525" t="s">
        <v>1081</v>
      </c>
      <c r="G525" t="s">
        <v>2658</v>
      </c>
      <c r="I525" s="82"/>
    </row>
    <row r="526" spans="1:9" ht="15" customHeight="1">
      <c r="A526">
        <v>51255</v>
      </c>
      <c r="B526" t="str">
        <f t="shared" si="8"/>
        <v>51255 JAVNA USTANOVA LUČKA UPRAVA SISAK</v>
      </c>
      <c r="C526" t="s">
        <v>1702</v>
      </c>
      <c r="D526" t="s">
        <v>2659</v>
      </c>
      <c r="E526" t="s">
        <v>2660</v>
      </c>
      <c r="F526" t="s">
        <v>1081</v>
      </c>
      <c r="G526" t="s">
        <v>2661</v>
      </c>
      <c r="I526" s="82"/>
    </row>
    <row r="527" spans="1:9" ht="15" customHeight="1">
      <c r="A527">
        <v>51263</v>
      </c>
      <c r="B527" t="str">
        <f t="shared" si="8"/>
        <v>51263 JAVNA USTANOVALUČKA UPRAVA SLAVONSKI BROD</v>
      </c>
      <c r="C527" t="s">
        <v>1702</v>
      </c>
      <c r="D527" t="s">
        <v>2662</v>
      </c>
      <c r="E527" t="s">
        <v>2663</v>
      </c>
      <c r="F527" t="s">
        <v>1081</v>
      </c>
      <c r="G527" t="s">
        <v>2664</v>
      </c>
      <c r="I527" s="82"/>
    </row>
    <row r="528" spans="1:9" ht="15" customHeight="1">
      <c r="A528">
        <v>51271</v>
      </c>
      <c r="B528" t="str">
        <f t="shared" si="8"/>
        <v>51271 LUČKA UPRAVA ZADAR</v>
      </c>
      <c r="C528" t="s">
        <v>1702</v>
      </c>
      <c r="D528" t="s">
        <v>2665</v>
      </c>
      <c r="E528" t="s">
        <v>2666</v>
      </c>
      <c r="F528" t="s">
        <v>1081</v>
      </c>
      <c r="G528" t="s">
        <v>2667</v>
      </c>
      <c r="I528" s="82"/>
    </row>
    <row r="529" spans="1:9" ht="15" customHeight="1">
      <c r="A529">
        <v>51280</v>
      </c>
      <c r="B529" t="str">
        <f t="shared" si="8"/>
        <v>51280 LUČKA UPRAVA VUKOVAR</v>
      </c>
      <c r="C529" t="s">
        <v>1702</v>
      </c>
      <c r="D529" t="s">
        <v>2668</v>
      </c>
      <c r="E529" t="s">
        <v>2669</v>
      </c>
      <c r="F529" t="s">
        <v>1081</v>
      </c>
      <c r="G529" t="s">
        <v>2670</v>
      </c>
      <c r="I529" s="82"/>
    </row>
    <row r="530" spans="1:9" ht="15" customHeight="1">
      <c r="A530">
        <v>51298</v>
      </c>
      <c r="B530" t="str">
        <f t="shared" si="8"/>
        <v>51298 LUČKA UPRAVA PLOČE</v>
      </c>
      <c r="C530" t="s">
        <v>1702</v>
      </c>
      <c r="D530" t="s">
        <v>2671</v>
      </c>
      <c r="E530" t="s">
        <v>2672</v>
      </c>
      <c r="F530" t="s">
        <v>1081</v>
      </c>
      <c r="G530" t="s">
        <v>2673</v>
      </c>
      <c r="I530" s="82"/>
    </row>
    <row r="531" spans="1:9" ht="15" customHeight="1">
      <c r="A531">
        <v>51302</v>
      </c>
      <c r="B531" t="str">
        <f t="shared" si="8"/>
        <v>51302 LUČKA UPRAVA RIJEKA</v>
      </c>
      <c r="C531" t="s">
        <v>1702</v>
      </c>
      <c r="D531" t="s">
        <v>2674</v>
      </c>
      <c r="E531" t="s">
        <v>2675</v>
      </c>
      <c r="F531" t="s">
        <v>1081</v>
      </c>
      <c r="G531" t="s">
        <v>2676</v>
      </c>
      <c r="I531" s="82"/>
    </row>
    <row r="532" spans="1:9" ht="15" customHeight="1">
      <c r="A532">
        <v>51319</v>
      </c>
      <c r="B532" t="str">
        <f t="shared" si="8"/>
        <v>51319 LUČKA UPRAVA OSIJEK</v>
      </c>
      <c r="C532" t="s">
        <v>1702</v>
      </c>
      <c r="D532" t="s">
        <v>2677</v>
      </c>
      <c r="E532" t="s">
        <v>2678</v>
      </c>
      <c r="F532" t="s">
        <v>1081</v>
      </c>
      <c r="G532" t="s">
        <v>2679</v>
      </c>
      <c r="I532" s="82"/>
    </row>
    <row r="533" spans="1:9" ht="15" customHeight="1">
      <c r="A533">
        <v>51327</v>
      </c>
      <c r="B533" t="str">
        <f t="shared" si="8"/>
        <v>51327 LUČKA UPRAVA SPLIT</v>
      </c>
      <c r="C533" t="s">
        <v>1702</v>
      </c>
      <c r="D533" t="s">
        <v>2680</v>
      </c>
      <c r="E533" t="s">
        <v>2681</v>
      </c>
      <c r="F533" t="s">
        <v>1081</v>
      </c>
      <c r="G533" t="s">
        <v>2682</v>
      </c>
      <c r="I533" s="82"/>
    </row>
    <row r="534" spans="1:9" ht="15" customHeight="1">
      <c r="A534">
        <v>51335</v>
      </c>
      <c r="B534" t="str">
        <f t="shared" si="8"/>
        <v>51335 LUČKA UPRAVA ŠIBENIK</v>
      </c>
      <c r="C534" t="s">
        <v>1702</v>
      </c>
      <c r="D534" t="s">
        <v>2683</v>
      </c>
      <c r="E534" t="s">
        <v>2684</v>
      </c>
      <c r="F534" t="s">
        <v>1081</v>
      </c>
      <c r="G534" t="s">
        <v>2685</v>
      </c>
      <c r="I534" s="82"/>
    </row>
    <row r="535" spans="1:9" ht="15" customHeight="1">
      <c r="A535">
        <v>51343</v>
      </c>
      <c r="B535" t="str">
        <f t="shared" si="8"/>
        <v>51343 LUČKA UPRAVA DUBROVNIK</v>
      </c>
      <c r="C535" t="s">
        <v>1702</v>
      </c>
      <c r="D535" t="s">
        <v>2686</v>
      </c>
      <c r="E535" t="s">
        <v>2687</v>
      </c>
      <c r="F535" t="s">
        <v>1081</v>
      </c>
      <c r="G535" t="s">
        <v>2688</v>
      </c>
      <c r="I535" s="82"/>
    </row>
    <row r="536" spans="1:9" ht="15" customHeight="1">
      <c r="A536">
        <v>51360</v>
      </c>
      <c r="B536" t="str">
        <f t="shared" si="8"/>
        <v>51360 SVEUČILIŠTE U SLAVONSKOM BRODU</v>
      </c>
      <c r="C536" t="s">
        <v>1195</v>
      </c>
      <c r="D536" t="s">
        <v>2689</v>
      </c>
      <c r="E536" t="s">
        <v>2690</v>
      </c>
      <c r="F536" t="s">
        <v>1081</v>
      </c>
      <c r="G536" t="s">
        <v>2691</v>
      </c>
      <c r="I536" s="82"/>
    </row>
    <row r="537" spans="1:9" ht="15" customHeight="1">
      <c r="A537">
        <v>51441</v>
      </c>
      <c r="B537" t="str">
        <f t="shared" si="8"/>
        <v xml:space="preserve">51441 MINISTARSTVO PRAVOSUĐA, UPRAVE I DIGITALNE TRANSFORMACIJE </v>
      </c>
      <c r="C537" t="s">
        <v>1078</v>
      </c>
      <c r="D537" t="s">
        <v>2692</v>
      </c>
      <c r="E537" t="s">
        <v>2693</v>
      </c>
      <c r="F537" t="s">
        <v>1081</v>
      </c>
      <c r="G537" t="s">
        <v>2694</v>
      </c>
      <c r="I537" s="82"/>
    </row>
    <row r="538" spans="1:9" ht="15" customHeight="1">
      <c r="A538">
        <v>51450</v>
      </c>
      <c r="B538" t="str">
        <f t="shared" si="8"/>
        <v>51450 SVEUČILIŠTE JOSIPA JURJA STROSSMAYERA U OSIJEKU - KINEZIOLOŠKI FAKULTET OSIJEK</v>
      </c>
      <c r="C538" t="s">
        <v>1195</v>
      </c>
      <c r="D538" t="s">
        <v>2695</v>
      </c>
      <c r="E538" t="s">
        <v>2696</v>
      </c>
      <c r="F538" t="s">
        <v>1081</v>
      </c>
      <c r="G538" t="s">
        <v>2697</v>
      </c>
      <c r="I538" s="82"/>
    </row>
    <row r="539" spans="1:9" ht="15" customHeight="1">
      <c r="A539">
        <v>51853</v>
      </c>
      <c r="B539" t="str">
        <f t="shared" si="8"/>
        <v>51853 DRŽAVNA VATROGASNA ŠKOLA</v>
      </c>
      <c r="C539" t="s">
        <v>2698</v>
      </c>
      <c r="D539" t="s">
        <v>2699</v>
      </c>
      <c r="E539" t="s">
        <v>2700</v>
      </c>
      <c r="F539" t="s">
        <v>1081</v>
      </c>
      <c r="G539" t="s">
        <v>2701</v>
      </c>
      <c r="I539" s="82"/>
    </row>
    <row r="540" spans="1:9" ht="15" customHeight="1">
      <c r="A540">
        <v>52209</v>
      </c>
      <c r="B540" t="str">
        <f t="shared" si="8"/>
        <v>52209 HRVATSKA ZAKLADA ZA ZNANOST</v>
      </c>
      <c r="C540" t="s">
        <v>1195</v>
      </c>
      <c r="D540" t="s">
        <v>2702</v>
      </c>
      <c r="E540" t="s">
        <v>2703</v>
      </c>
      <c r="F540" t="s">
        <v>1081</v>
      </c>
      <c r="G540" t="s">
        <v>2704</v>
      </c>
      <c r="I540" s="82"/>
    </row>
    <row r="541" spans="1:9" ht="15" customHeight="1">
      <c r="A541">
        <v>52305</v>
      </c>
      <c r="B541" t="str">
        <f t="shared" si="8"/>
        <v>52305 CENTAR ZA PRUŽANJEUSLUGA U ZAJEDNICI MOCIRE</v>
      </c>
      <c r="C541" t="s">
        <v>1729</v>
      </c>
      <c r="D541" t="s">
        <v>2705</v>
      </c>
      <c r="E541" t="s">
        <v>2706</v>
      </c>
      <c r="F541" t="s">
        <v>1081</v>
      </c>
      <c r="G541" t="s">
        <v>2707</v>
      </c>
      <c r="I541" s="82"/>
    </row>
    <row r="542" spans="1:9" ht="15" customHeight="1">
      <c r="A542">
        <v>52313</v>
      </c>
      <c r="B542" t="str">
        <f t="shared" si="8"/>
        <v>52313 VETERANSKI CENTAR</v>
      </c>
      <c r="C542" t="s">
        <v>2551</v>
      </c>
      <c r="D542" t="s">
        <v>2708</v>
      </c>
      <c r="E542" t="s">
        <v>2709</v>
      </c>
      <c r="F542" t="s">
        <v>1081</v>
      </c>
      <c r="G542" t="s">
        <v>2710</v>
      </c>
      <c r="I542" s="82"/>
    </row>
    <row r="543" spans="1:9" ht="15" customHeight="1">
      <c r="A543">
        <v>52321</v>
      </c>
      <c r="B543" t="str">
        <f t="shared" si="8"/>
        <v>52321 POVJERENSTVO ZA FISKALNU POLITIKU</v>
      </c>
      <c r="C543" t="s">
        <v>1078</v>
      </c>
      <c r="D543" t="s">
        <v>2711</v>
      </c>
      <c r="E543" t="s">
        <v>2712</v>
      </c>
      <c r="F543" t="s">
        <v>1081</v>
      </c>
      <c r="G543" t="s">
        <v>2713</v>
      </c>
      <c r="I543" s="82"/>
    </row>
    <row r="544" spans="1:9" ht="15" customHeight="1">
      <c r="A544">
        <v>52356</v>
      </c>
      <c r="B544" t="str">
        <f t="shared" si="8"/>
        <v>52356 OPĆINSKO GRAĐANSKO DRŽAVNO ODVJETNIŠTVO U ZAGREBU</v>
      </c>
      <c r="C544" t="s">
        <v>1434</v>
      </c>
      <c r="D544" t="s">
        <v>2714</v>
      </c>
      <c r="E544" t="s">
        <v>2715</v>
      </c>
      <c r="F544" t="s">
        <v>1081</v>
      </c>
      <c r="G544" t="s">
        <v>2716</v>
      </c>
      <c r="I544" s="82"/>
    </row>
    <row r="545" spans="1:9" s="82" customFormat="1" ht="15" customHeight="1">
      <c r="A545">
        <v>52469</v>
      </c>
      <c r="B545" t="str">
        <f t="shared" si="8"/>
        <v>52469 Institut za vode Josip Juraj Strossmayer</v>
      </c>
      <c r="C545" t="s">
        <v>1952</v>
      </c>
      <c r="D545" t="s">
        <v>2717</v>
      </c>
      <c r="E545" t="s">
        <v>2718</v>
      </c>
      <c r="F545" t="s">
        <v>1081</v>
      </c>
      <c r="G545" t="s">
        <v>2719</v>
      </c>
    </row>
    <row r="546" spans="1:9" ht="15" customHeight="1">
      <c r="A546">
        <v>52565</v>
      </c>
      <c r="B546" t="str">
        <f t="shared" si="8"/>
        <v>52565 SVEUČILIŠTE JOSIPA JURJA STROSSMAYERA U OSIJEKU, FAKULTET TURIZMA I RURALNOG RAZVOJA U POŽEGI</v>
      </c>
      <c r="C546" t="s">
        <v>1195</v>
      </c>
      <c r="D546" t="s">
        <v>2720</v>
      </c>
      <c r="E546" t="s">
        <v>2721</v>
      </c>
      <c r="F546" t="s">
        <v>1081</v>
      </c>
      <c r="G546" t="s">
        <v>2722</v>
      </c>
      <c r="I546" s="82"/>
    </row>
    <row r="547" spans="1:9" ht="15" customHeight="1">
      <c r="A547">
        <v>52645</v>
      </c>
      <c r="B547" t="str">
        <f t="shared" si="8"/>
        <v>52645 Hrvatski zavod za socijalni rad</v>
      </c>
      <c r="C547" t="s">
        <v>1729</v>
      </c>
      <c r="D547" t="s">
        <v>2723</v>
      </c>
      <c r="E547" t="s">
        <v>2724</v>
      </c>
      <c r="F547" t="s">
        <v>1081</v>
      </c>
      <c r="G547" t="s">
        <v>2725</v>
      </c>
      <c r="I547" s="82"/>
    </row>
    <row r="548" spans="1:9" ht="15" customHeight="1">
      <c r="A548">
        <v>52653</v>
      </c>
      <c r="B548" t="str">
        <f t="shared" si="8"/>
        <v>52653 Obiteljski centar</v>
      </c>
      <c r="C548" t="s">
        <v>1729</v>
      </c>
      <c r="D548" t="s">
        <v>2726</v>
      </c>
      <c r="E548" t="s">
        <v>2727</v>
      </c>
      <c r="F548" t="s">
        <v>1081</v>
      </c>
      <c r="G548" t="s">
        <v>2728</v>
      </c>
      <c r="I548" s="82"/>
    </row>
    <row r="549" spans="1:9" ht="15" customHeight="1">
      <c r="A549">
        <v>53919</v>
      </c>
      <c r="B549" t="str">
        <f t="shared" si="8"/>
        <v>53919 Sveučilište u Osijeku, Fakultet primijenjene matematike i informatike</v>
      </c>
      <c r="C549" t="s">
        <v>1195</v>
      </c>
      <c r="D549" t="s">
        <v>2729</v>
      </c>
      <c r="E549" t="s">
        <v>2730</v>
      </c>
      <c r="F549" t="s">
        <v>1081</v>
      </c>
      <c r="G549" t="s">
        <v>2731</v>
      </c>
      <c r="I549" s="82"/>
    </row>
    <row r="550" spans="1:9" ht="15" customHeight="1">
      <c r="A550">
        <v>53951</v>
      </c>
      <c r="B550" t="str">
        <f t="shared" si="8"/>
        <v>53951 SVEUČILIŠTE OBRANE I SIGURNOSTI Dr. FRANJO TUĐMAN</v>
      </c>
      <c r="C550" t="s">
        <v>2732</v>
      </c>
      <c r="D550" t="s">
        <v>2733</v>
      </c>
      <c r="E550" t="s">
        <v>2734</v>
      </c>
      <c r="F550" t="s">
        <v>1081</v>
      </c>
      <c r="G550" t="s">
        <v>2735</v>
      </c>
      <c r="I550" s="82"/>
    </row>
    <row r="551" spans="1:9" ht="15" customHeight="1">
      <c r="A551">
        <v>53960</v>
      </c>
      <c r="B551" t="str">
        <f t="shared" si="8"/>
        <v>53960 Centar za mirno rješavanje sporova</v>
      </c>
      <c r="C551" t="s">
        <v>1434</v>
      </c>
      <c r="D551" t="s">
        <v>2736</v>
      </c>
      <c r="E551" t="s">
        <v>2737</v>
      </c>
      <c r="F551" t="s">
        <v>1081</v>
      </c>
      <c r="G551" t="s">
        <v>2738</v>
      </c>
      <c r="I551" s="82"/>
    </row>
    <row r="552" spans="1:9" ht="15" customHeight="1">
      <c r="A552">
        <v>53978</v>
      </c>
      <c r="B552" t="str">
        <f t="shared" si="8"/>
        <v>53978 Centar za pružanje usluga u zajednici Međimurje</v>
      </c>
      <c r="C552" t="s">
        <v>1729</v>
      </c>
      <c r="D552" t="s">
        <v>2739</v>
      </c>
      <c r="E552" t="s">
        <v>2740</v>
      </c>
      <c r="F552" t="s">
        <v>1081</v>
      </c>
      <c r="G552" t="s">
        <v>2741</v>
      </c>
      <c r="I552" s="82"/>
    </row>
    <row r="553" spans="1:9" ht="15" customHeight="1">
      <c r="A553">
        <v>54108</v>
      </c>
      <c r="B553" t="str">
        <f t="shared" si="8"/>
        <v>54108 CENTAR ZA PRUŽANJE USLUGA U ZAJEDNICI DELNICE</v>
      </c>
      <c r="C553" t="s">
        <v>1729</v>
      </c>
      <c r="D553" t="s">
        <v>2742</v>
      </c>
      <c r="E553" t="s">
        <v>2743</v>
      </c>
      <c r="F553" t="s">
        <v>1081</v>
      </c>
      <c r="G553" t="s">
        <v>2744</v>
      </c>
      <c r="I553" s="82"/>
    </row>
    <row r="554" spans="1:9" ht="15" customHeight="1">
      <c r="A554">
        <v>54149</v>
      </c>
      <c r="B554" t="str">
        <f t="shared" si="8"/>
        <v>54149 Akademija socijalne skrbi</v>
      </c>
      <c r="C554" t="s">
        <v>1729</v>
      </c>
      <c r="D554" t="s">
        <v>2745</v>
      </c>
      <c r="E554" t="s">
        <v>2746</v>
      </c>
      <c r="F554" t="s">
        <v>1081</v>
      </c>
      <c r="G554" t="s">
        <v>2747</v>
      </c>
      <c r="I554" s="82"/>
    </row>
    <row r="555" spans="1:9" ht="15" customHeight="1">
      <c r="A555">
        <v>54173</v>
      </c>
      <c r="B555" t="str">
        <f t="shared" si="8"/>
        <v>54173 MINISTARSTVO ZAŠTITE OKOLIŠA I ZELENE TRANZICIJE</v>
      </c>
      <c r="C555" t="s">
        <v>1078</v>
      </c>
      <c r="D555" t="s">
        <v>2748</v>
      </c>
      <c r="E555" t="s">
        <v>2749</v>
      </c>
      <c r="F555" t="s">
        <v>1081</v>
      </c>
      <c r="G555" t="s">
        <v>2750</v>
      </c>
      <c r="I555" s="82"/>
    </row>
    <row r="556" spans="1:9" ht="15" customHeight="1">
      <c r="A556">
        <v>54181</v>
      </c>
      <c r="B556" t="str">
        <f t="shared" si="8"/>
        <v>54181 MINISTARSTVO DEMOGRAFIJE I USELJENIŠTVA</v>
      </c>
      <c r="C556" t="s">
        <v>1078</v>
      </c>
      <c r="D556" t="s">
        <v>2751</v>
      </c>
      <c r="E556" t="s">
        <v>2752</v>
      </c>
      <c r="F556" t="s">
        <v>1081</v>
      </c>
      <c r="G556" t="s">
        <v>2753</v>
      </c>
      <c r="I556" s="82"/>
    </row>
    <row r="557" spans="1:9" ht="15" customHeight="1">
      <c r="A557">
        <v>54237</v>
      </c>
      <c r="B557" t="str">
        <f t="shared" si="8"/>
        <v>54237 Državni arhiv u Požegi</v>
      </c>
      <c r="C557" t="s">
        <v>1108</v>
      </c>
      <c r="D557" t="s">
        <v>2754</v>
      </c>
      <c r="E557" t="s">
        <v>2755</v>
      </c>
      <c r="F557" t="s">
        <v>1081</v>
      </c>
      <c r="G557" t="s">
        <v>2756</v>
      </c>
      <c r="I557" s="82"/>
    </row>
    <row r="558" spans="1:9" ht="15" customHeight="1">
      <c r="A558">
        <v>54358</v>
      </c>
      <c r="B558" t="str">
        <f t="shared" si="8"/>
        <v>54358 BRANITELJSKI CENTAR</v>
      </c>
      <c r="C558" t="s">
        <v>2551</v>
      </c>
      <c r="D558" t="s">
        <v>2757</v>
      </c>
      <c r="E558" t="s">
        <v>2758</v>
      </c>
      <c r="F558" t="s">
        <v>1081</v>
      </c>
      <c r="G558" t="s">
        <v>2759</v>
      </c>
      <c r="I558" s="82"/>
    </row>
    <row r="559" spans="1:9" ht="15" customHeight="1">
      <c r="A559">
        <v>54399</v>
      </c>
      <c r="B559" t="str">
        <f t="shared" si="8"/>
        <v>54399 URED ZA ODNOSE S JAVNOŠĆU</v>
      </c>
      <c r="C559" t="s">
        <v>1089</v>
      </c>
      <c r="D559" t="s">
        <v>2760</v>
      </c>
      <c r="E559" t="s">
        <v>2761</v>
      </c>
      <c r="F559" t="s">
        <v>1081</v>
      </c>
      <c r="G559" t="s">
        <v>2762</v>
      </c>
      <c r="I559" s="82"/>
    </row>
    <row r="560" spans="1:9" ht="15" customHeight="1">
      <c r="A560">
        <v>54411</v>
      </c>
      <c r="B560" t="str">
        <f t="shared" si="8"/>
        <v>54411  Centar za pružanje usluga u zajednici Dubrovnik</v>
      </c>
      <c r="C560" t="s">
        <v>1729</v>
      </c>
      <c r="D560" t="s">
        <v>2763</v>
      </c>
      <c r="E560" t="s">
        <v>2764</v>
      </c>
      <c r="F560" t="s">
        <v>1081</v>
      </c>
      <c r="G560" t="s">
        <v>2765</v>
      </c>
      <c r="I560" s="82"/>
    </row>
    <row r="561" spans="9:9" ht="15" customHeight="1">
      <c r="I561" s="82"/>
    </row>
    <row r="562" spans="9:9" ht="15" customHeight="1">
      <c r="I562" s="82"/>
    </row>
    <row r="563" spans="9:9" ht="15" customHeight="1">
      <c r="I563" s="82"/>
    </row>
    <row r="564" spans="9:9" ht="15" customHeight="1">
      <c r="I564" s="82"/>
    </row>
    <row r="565" spans="9:9" ht="15" customHeight="1">
      <c r="I565" s="82"/>
    </row>
    <row r="566" spans="9:9" ht="15" customHeight="1">
      <c r="I566" s="82"/>
    </row>
    <row r="567" spans="9:9" ht="15" customHeight="1">
      <c r="I567" s="82"/>
    </row>
    <row r="568" spans="9:9" ht="15" customHeight="1">
      <c r="I568" s="82"/>
    </row>
    <row r="569" spans="9:9" ht="15" customHeight="1">
      <c r="I569" s="82"/>
    </row>
    <row r="570" spans="9:9" ht="15" customHeight="1">
      <c r="I570" s="82"/>
    </row>
    <row r="571" spans="9:9" ht="15" customHeight="1">
      <c r="I571" s="82"/>
    </row>
    <row r="572" spans="9:9" ht="15" customHeight="1">
      <c r="I572" s="82"/>
    </row>
    <row r="573" spans="9:9" ht="15" customHeight="1">
      <c r="I573" s="82"/>
    </row>
    <row r="574" spans="9:9" ht="15" customHeight="1">
      <c r="I574" s="82"/>
    </row>
    <row r="575" spans="9:9" ht="15" customHeight="1">
      <c r="I575" s="82"/>
    </row>
    <row r="576" spans="9:9" ht="15" customHeight="1">
      <c r="I576" s="82"/>
    </row>
    <row r="577" spans="9:9" ht="15" customHeight="1">
      <c r="I577" s="82"/>
    </row>
    <row r="578" spans="9:9" ht="15" customHeight="1">
      <c r="I578" s="82"/>
    </row>
    <row r="579" spans="9:9" ht="15" customHeight="1">
      <c r="I579" s="82"/>
    </row>
    <row r="580" spans="9:9" ht="15" customHeight="1">
      <c r="I580" s="82"/>
    </row>
    <row r="581" spans="9:9" ht="15" customHeight="1">
      <c r="I581" s="82"/>
    </row>
    <row r="582" spans="9:9" ht="15" customHeight="1">
      <c r="I582" s="82"/>
    </row>
    <row r="583" spans="9:9" ht="15" customHeight="1">
      <c r="I583" s="82"/>
    </row>
    <row r="584" spans="9:9" ht="15" customHeight="1">
      <c r="I584" s="82"/>
    </row>
    <row r="585" spans="9:9" ht="15" customHeight="1">
      <c r="I585" s="82"/>
    </row>
    <row r="586" spans="9:9" ht="15" customHeight="1">
      <c r="I586" s="82"/>
    </row>
    <row r="587" spans="9:9" ht="15" customHeight="1">
      <c r="I587" s="82"/>
    </row>
    <row r="588" spans="9:9" ht="15" customHeight="1">
      <c r="I588" s="82"/>
    </row>
    <row r="589" spans="9:9" ht="15" customHeight="1">
      <c r="I589" s="82"/>
    </row>
    <row r="590" spans="9:9" ht="15" customHeight="1">
      <c r="I590" s="82"/>
    </row>
    <row r="591" spans="9:9" ht="15" customHeight="1">
      <c r="I591" s="82"/>
    </row>
    <row r="592" spans="9:9" ht="15" customHeight="1">
      <c r="I592" s="82"/>
    </row>
    <row r="593" spans="9:9" ht="15" customHeight="1">
      <c r="I593" s="82"/>
    </row>
    <row r="594" spans="9:9" ht="15" customHeight="1">
      <c r="I594" s="82"/>
    </row>
    <row r="595" spans="9:9" ht="15" customHeight="1">
      <c r="I595" s="82"/>
    </row>
    <row r="596" spans="9:9" ht="15" customHeight="1">
      <c r="I596" s="82"/>
    </row>
    <row r="597" spans="9:9" ht="15" customHeight="1">
      <c r="I597" s="82"/>
    </row>
    <row r="598" spans="9:9" ht="15" customHeight="1">
      <c r="I598" s="82"/>
    </row>
    <row r="599" spans="9:9" ht="15" customHeight="1">
      <c r="I599" s="82"/>
    </row>
    <row r="600" spans="9:9" ht="15" customHeight="1">
      <c r="I600" s="82"/>
    </row>
    <row r="601" spans="9:9" ht="15" customHeight="1">
      <c r="I601" s="82"/>
    </row>
    <row r="602" spans="9:9" ht="15" customHeight="1">
      <c r="I602" s="82"/>
    </row>
    <row r="603" spans="9:9" ht="15" customHeight="1">
      <c r="I603" s="82"/>
    </row>
    <row r="604" spans="9:9" ht="15" customHeight="1">
      <c r="I604" s="82"/>
    </row>
    <row r="605" spans="9:9" ht="15" customHeight="1">
      <c r="I605" s="82"/>
    </row>
    <row r="606" spans="9:9" ht="15" customHeight="1">
      <c r="I606" s="82"/>
    </row>
    <row r="607" spans="9:9" ht="15" customHeight="1">
      <c r="I607" s="82"/>
    </row>
    <row r="608" spans="9:9" ht="15" customHeight="1">
      <c r="I608" s="82"/>
    </row>
    <row r="609" spans="9:9" ht="15" customHeight="1">
      <c r="I609" s="82"/>
    </row>
    <row r="610" spans="9:9" ht="15" customHeight="1">
      <c r="I610" s="82"/>
    </row>
    <row r="611" spans="9:9" ht="15" customHeight="1">
      <c r="I611" s="82"/>
    </row>
    <row r="612" spans="9:9" ht="15" customHeight="1">
      <c r="I612" s="82"/>
    </row>
    <row r="613" spans="9:9" ht="15" customHeight="1">
      <c r="I613" s="82"/>
    </row>
    <row r="614" spans="9:9" ht="15" customHeight="1">
      <c r="I614" s="82"/>
    </row>
    <row r="615" spans="9:9" ht="15" customHeight="1">
      <c r="I615" s="82"/>
    </row>
    <row r="616" spans="9:9" ht="29.25" customHeight="1"/>
    <row r="687" spans="1:7" s="82" customFormat="1" ht="15" customHeight="1">
      <c r="A687"/>
      <c r="B687"/>
      <c r="C687"/>
      <c r="D687"/>
      <c r="E687"/>
      <c r="F687"/>
      <c r="G687"/>
    </row>
    <row r="688" spans="1:7" s="82" customFormat="1" ht="15" customHeight="1">
      <c r="A688"/>
      <c r="B688"/>
      <c r="C688"/>
      <c r="D688"/>
      <c r="E688"/>
      <c r="F688"/>
      <c r="G688"/>
    </row>
    <row r="689" spans="1:7" s="82" customFormat="1" ht="15" customHeight="1">
      <c r="A689"/>
      <c r="B689"/>
      <c r="C689"/>
      <c r="D689"/>
      <c r="E689"/>
      <c r="F689"/>
      <c r="G689"/>
    </row>
    <row r="690" spans="1:7" s="82" customFormat="1" ht="15" customHeight="1">
      <c r="A690"/>
      <c r="B690"/>
      <c r="C690"/>
      <c r="D690"/>
      <c r="E690"/>
      <c r="F690"/>
      <c r="G690"/>
    </row>
    <row r="691" spans="1:7" s="82" customFormat="1" ht="15" customHeight="1">
      <c r="A691"/>
      <c r="B691"/>
      <c r="C691"/>
      <c r="D691"/>
      <c r="E691"/>
      <c r="F691"/>
      <c r="G691"/>
    </row>
    <row r="692" spans="1:7" s="82" customFormat="1" ht="15" customHeight="1">
      <c r="A692"/>
      <c r="B692"/>
      <c r="C692"/>
      <c r="D692"/>
      <c r="E692"/>
      <c r="F692"/>
      <c r="G692"/>
    </row>
    <row r="693" spans="1:7" s="82" customFormat="1" ht="15" customHeight="1">
      <c r="A693"/>
      <c r="B693"/>
      <c r="C693"/>
      <c r="D693"/>
      <c r="E693"/>
      <c r="F693"/>
      <c r="G693"/>
    </row>
    <row r="694" spans="1:7" s="82" customFormat="1" ht="15" customHeight="1">
      <c r="A694"/>
      <c r="B694"/>
      <c r="C694"/>
      <c r="D694"/>
      <c r="E694"/>
      <c r="F694"/>
      <c r="G694"/>
    </row>
    <row r="695" spans="1:7" s="82" customFormat="1" ht="15" customHeight="1">
      <c r="A695"/>
      <c r="B695"/>
      <c r="C695"/>
      <c r="D695"/>
      <c r="E695"/>
      <c r="F695"/>
      <c r="G695"/>
    </row>
    <row r="696" spans="1:7" s="82" customFormat="1" ht="15" customHeight="1">
      <c r="A696"/>
      <c r="B696"/>
      <c r="C696"/>
      <c r="D696"/>
      <c r="E696"/>
      <c r="F696"/>
      <c r="G696"/>
    </row>
    <row r="697" spans="1:7" s="82" customFormat="1" ht="15" customHeight="1">
      <c r="A697"/>
      <c r="B697"/>
      <c r="C697"/>
      <c r="D697"/>
      <c r="E697"/>
      <c r="F697"/>
      <c r="G697"/>
    </row>
    <row r="698" spans="1:7" s="82" customFormat="1" ht="15" customHeight="1">
      <c r="A698"/>
      <c r="B698"/>
      <c r="C698"/>
      <c r="D698"/>
      <c r="E698"/>
      <c r="F698"/>
      <c r="G698"/>
    </row>
    <row r="699" spans="1:7" s="82" customFormat="1" ht="15" customHeight="1">
      <c r="A699"/>
      <c r="B699"/>
      <c r="C699"/>
      <c r="D699"/>
      <c r="E699"/>
      <c r="F699"/>
      <c r="G699"/>
    </row>
    <row r="701" spans="1:7" s="82" customFormat="1" ht="15" customHeight="1">
      <c r="A701"/>
      <c r="B701"/>
      <c r="C701"/>
      <c r="D701"/>
      <c r="E701"/>
      <c r="F701"/>
      <c r="G701"/>
    </row>
    <row r="702" spans="1:7" s="82" customFormat="1" ht="15" customHeight="1">
      <c r="A702"/>
      <c r="B702"/>
      <c r="C702"/>
      <c r="D702"/>
      <c r="E702"/>
      <c r="F702"/>
      <c r="G702"/>
    </row>
    <row r="703" spans="1:7" s="82" customFormat="1" ht="15" customHeight="1">
      <c r="A703"/>
      <c r="B703"/>
      <c r="C703"/>
      <c r="D703"/>
      <c r="E703"/>
      <c r="F703"/>
      <c r="G703"/>
    </row>
    <row r="704" spans="1:7" s="82" customFormat="1" ht="15" customHeight="1">
      <c r="A704"/>
      <c r="B704"/>
      <c r="C704"/>
      <c r="D704"/>
      <c r="E704"/>
      <c r="F704"/>
      <c r="G704"/>
    </row>
    <row r="705" spans="1:7" s="82" customFormat="1" ht="15" customHeight="1">
      <c r="A705"/>
      <c r="B705"/>
      <c r="C705"/>
      <c r="D705"/>
      <c r="E705"/>
      <c r="F705"/>
      <c r="G705"/>
    </row>
    <row r="706" spans="1:7" s="82" customFormat="1" ht="15" customHeight="1">
      <c r="A706"/>
      <c r="B706"/>
      <c r="C706"/>
      <c r="D706"/>
      <c r="E706"/>
      <c r="F706"/>
      <c r="G706"/>
    </row>
    <row r="707" spans="1:7" s="82" customFormat="1" ht="15" customHeight="1">
      <c r="A707"/>
      <c r="B707"/>
      <c r="C707"/>
      <c r="D707"/>
      <c r="E707"/>
      <c r="F707"/>
      <c r="G707"/>
    </row>
    <row r="708" spans="1:7" s="82" customFormat="1" ht="15" customHeight="1">
      <c r="A708"/>
      <c r="B708"/>
      <c r="C708"/>
      <c r="D708"/>
      <c r="E708"/>
      <c r="F708"/>
      <c r="G708"/>
    </row>
    <row r="709" spans="1:7" s="82" customFormat="1" ht="15" customHeight="1">
      <c r="A709"/>
      <c r="B709"/>
      <c r="C709"/>
      <c r="D709"/>
      <c r="E709"/>
      <c r="F709"/>
      <c r="G709"/>
    </row>
    <row r="710" spans="1:7" s="82" customFormat="1" ht="15" customHeight="1">
      <c r="A710"/>
      <c r="B710"/>
      <c r="C710"/>
      <c r="D710"/>
      <c r="E710"/>
      <c r="F710"/>
      <c r="G710"/>
    </row>
    <row r="711" spans="1:7" s="82" customFormat="1" ht="15" customHeight="1">
      <c r="A711"/>
      <c r="B711"/>
      <c r="C711"/>
      <c r="D711"/>
      <c r="E711"/>
      <c r="F711"/>
      <c r="G711"/>
    </row>
    <row r="712" spans="1:7" s="82" customFormat="1" ht="15" customHeight="1">
      <c r="A712"/>
      <c r="B712"/>
      <c r="C712"/>
      <c r="D712"/>
      <c r="E712"/>
      <c r="F712"/>
      <c r="G7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C5972-52F9-4204-8CC0-475679B3EB4B}">
  <sheetPr>
    <pageSetUpPr fitToPage="1"/>
  </sheetPr>
  <dimension ref="A1:FS1091"/>
  <sheetViews>
    <sheetView zoomScale="55" zoomScaleNormal="55" workbookViewId="0">
      <selection activeCell="Q12" sqref="Q12"/>
    </sheetView>
  </sheetViews>
  <sheetFormatPr defaultRowHeight="15"/>
  <cols>
    <col min="3" max="3" width="120.28515625" customWidth="1"/>
    <col min="4" max="4" width="37.5703125" hidden="1" customWidth="1"/>
    <col min="5" max="5" width="47.42578125" hidden="1" customWidth="1"/>
    <col min="6" max="6" width="37.42578125" customWidth="1"/>
    <col min="7" max="7" width="42.28515625" customWidth="1"/>
    <col min="8" max="8" width="51.7109375" customWidth="1"/>
    <col min="13" max="13" width="39.28515625" customWidth="1"/>
    <col min="14" max="14" width="34.42578125" customWidth="1"/>
    <col min="15" max="15" width="32" customWidth="1"/>
    <col min="16" max="16" width="31.7109375" customWidth="1"/>
    <col min="17" max="17" width="29.28515625" customWidth="1"/>
    <col min="18" max="18" width="30.28515625" customWidth="1"/>
    <col min="23" max="23" width="47.42578125" customWidth="1"/>
    <col min="24" max="24" width="30.42578125" customWidth="1"/>
    <col min="25" max="25" width="31" customWidth="1"/>
    <col min="26" max="26" width="28.140625" customWidth="1"/>
    <col min="27" max="27" width="30.5703125" customWidth="1"/>
    <col min="28" max="28" width="28.28515625" customWidth="1"/>
    <col min="33" max="33" width="24.7109375" customWidth="1"/>
    <col min="34" max="34" width="25.85546875" customWidth="1"/>
    <col min="35" max="35" width="34.85546875" customWidth="1"/>
    <col min="36" max="36" width="29.140625" customWidth="1"/>
    <col min="37" max="37" width="28.140625" customWidth="1"/>
    <col min="38" max="38" width="23.140625" customWidth="1"/>
    <col min="43" max="43" width="28.85546875" customWidth="1"/>
    <col min="44" max="44" width="30.42578125" customWidth="1"/>
    <col min="45" max="45" width="34.7109375" customWidth="1"/>
    <col min="46" max="46" width="21.140625" customWidth="1"/>
    <col min="47" max="47" width="23.7109375" customWidth="1"/>
    <col min="48" max="48" width="25" customWidth="1"/>
    <col min="53" max="53" width="27.5703125" customWidth="1"/>
    <col min="54" max="54" width="26.28515625" customWidth="1"/>
    <col min="55" max="55" width="24.42578125" customWidth="1"/>
    <col min="56" max="56" width="22.140625" customWidth="1"/>
    <col min="57" max="57" width="26.85546875" customWidth="1"/>
    <col min="58" max="58" width="25" customWidth="1"/>
    <col min="62" max="62" width="25" customWidth="1"/>
    <col min="63" max="63" width="22.42578125" style="222" customWidth="1"/>
    <col min="64" max="64" width="19" customWidth="1"/>
    <col min="65" max="65" width="20.5703125" customWidth="1"/>
    <col min="66" max="66" width="24.7109375" customWidth="1"/>
    <col min="67" max="67" width="26.28515625" customWidth="1"/>
    <col min="71" max="71" width="25.5703125" customWidth="1"/>
    <col min="72" max="72" width="26.5703125" customWidth="1"/>
    <col min="73" max="73" width="41.28515625" customWidth="1"/>
    <col min="74" max="74" width="35.42578125" customWidth="1"/>
    <col min="75" max="75" width="31.42578125" customWidth="1"/>
    <col min="76" max="76" width="41.28515625" customWidth="1"/>
    <col min="80" max="80" width="21.140625" customWidth="1"/>
    <col min="81" max="81" width="27.85546875" customWidth="1"/>
    <col min="82" max="82" width="26.85546875" customWidth="1"/>
    <col min="83" max="83" width="30.42578125" customWidth="1"/>
    <col min="84" max="84" width="24.42578125" customWidth="1"/>
    <col min="85" max="85" width="24" customWidth="1"/>
    <col min="90" max="90" width="25.28515625" customWidth="1"/>
    <col min="91" max="91" width="31.28515625" customWidth="1"/>
    <col min="92" max="92" width="26" customWidth="1"/>
    <col min="93" max="93" width="22.42578125" customWidth="1"/>
    <col min="94" max="94" width="28.42578125" customWidth="1"/>
    <col min="95" max="95" width="44.140625" customWidth="1"/>
    <col min="100" max="100" width="22.85546875" customWidth="1"/>
    <col min="101" max="101" width="29.85546875" customWidth="1"/>
    <col min="102" max="102" width="29.7109375" customWidth="1"/>
    <col min="103" max="103" width="27.28515625" customWidth="1"/>
    <col min="104" max="104" width="29.85546875" customWidth="1"/>
    <col min="105" max="105" width="25" customWidth="1"/>
    <col min="110" max="110" width="19.28515625" customWidth="1"/>
    <col min="111" max="111" width="21.85546875" customWidth="1"/>
    <col min="112" max="112" width="26.5703125" customWidth="1"/>
    <col min="113" max="113" width="25" customWidth="1"/>
    <col min="114" max="114" width="24.7109375" customWidth="1"/>
    <col min="115" max="115" width="28.140625" customWidth="1"/>
    <col min="120" max="120" width="35.85546875" customWidth="1"/>
    <col min="121" max="121" width="19.85546875" customWidth="1"/>
    <col min="122" max="122" width="30.7109375" customWidth="1"/>
    <col min="123" max="123" width="46.85546875" customWidth="1"/>
    <col min="124" max="124" width="30.140625" customWidth="1"/>
    <col min="125" max="125" width="31.28515625" customWidth="1"/>
    <col min="130" max="130" width="24.42578125" customWidth="1"/>
    <col min="131" max="131" width="22.7109375" style="222" customWidth="1"/>
    <col min="132" max="132" width="19" customWidth="1"/>
    <col min="133" max="133" width="20.28515625" customWidth="1"/>
    <col min="134" max="135" width="23.7109375" customWidth="1"/>
    <col min="140" max="140" width="38.28515625" customWidth="1"/>
    <col min="141" max="141" width="20.5703125" customWidth="1"/>
    <col min="142" max="142" width="21.5703125" customWidth="1"/>
    <col min="143" max="143" width="19" customWidth="1"/>
    <col min="144" max="144" width="20.85546875" customWidth="1"/>
    <col min="145" max="145" width="20" customWidth="1"/>
    <col min="150" max="150" width="23.42578125" customWidth="1"/>
    <col min="151" max="151" width="23.5703125" customWidth="1"/>
    <col min="152" max="152" width="21.140625" style="222" customWidth="1"/>
    <col min="153" max="153" width="20.28515625" customWidth="1"/>
    <col min="154" max="154" width="21.140625" customWidth="1"/>
    <col min="155" max="155" width="21.85546875" customWidth="1"/>
    <col min="160" max="160" width="19.85546875" customWidth="1"/>
    <col min="161" max="161" width="24.5703125" customWidth="1"/>
    <col min="162" max="162" width="25.140625" customWidth="1"/>
    <col min="163" max="163" width="28.7109375" customWidth="1"/>
    <col min="164" max="164" width="20.28515625" customWidth="1"/>
    <col min="165" max="165" width="23.7109375" customWidth="1"/>
    <col min="170" max="170" width="24" customWidth="1"/>
    <col min="171" max="171" width="24.28515625" customWidth="1"/>
    <col min="172" max="172" width="25.5703125" customWidth="1"/>
    <col min="173" max="173" width="19" customWidth="1"/>
    <col min="174" max="174" width="24" customWidth="1"/>
    <col min="175" max="175" width="20.7109375" customWidth="1"/>
  </cols>
  <sheetData>
    <row r="1" spans="1:175" ht="26.25">
      <c r="A1" s="142"/>
      <c r="B1" s="142"/>
      <c r="C1" s="142"/>
      <c r="D1" s="142"/>
      <c r="E1" s="142"/>
      <c r="F1" s="142"/>
      <c r="G1" s="142"/>
      <c r="H1" s="142"/>
      <c r="BK1" s="235"/>
      <c r="FB1" s="30"/>
    </row>
    <row r="2" spans="1:175" ht="26.25">
      <c r="A2" s="280" t="s">
        <v>0</v>
      </c>
      <c r="B2" s="280"/>
      <c r="C2" s="280"/>
      <c r="D2" s="280"/>
      <c r="E2" s="280"/>
      <c r="F2" s="280"/>
      <c r="G2" s="280"/>
      <c r="H2" s="280"/>
      <c r="BK2" s="235"/>
    </row>
    <row r="3" spans="1:175" ht="26.25">
      <c r="A3" s="142"/>
      <c r="B3" s="142"/>
      <c r="C3" s="142"/>
      <c r="D3" s="142"/>
      <c r="E3" s="142"/>
      <c r="F3" s="142"/>
      <c r="G3" s="142"/>
      <c r="H3" s="142"/>
      <c r="BK3" s="235"/>
    </row>
    <row r="4" spans="1:175" ht="26.25">
      <c r="A4" s="280" t="s">
        <v>1</v>
      </c>
      <c r="B4" s="280"/>
      <c r="C4" s="280"/>
      <c r="D4" s="280"/>
      <c r="E4" s="280"/>
      <c r="F4" s="280"/>
      <c r="G4" s="280"/>
      <c r="H4" s="280"/>
      <c r="BK4" s="235"/>
    </row>
    <row r="5" spans="1:175" ht="26.25">
      <c r="A5" s="142"/>
      <c r="B5" s="142"/>
      <c r="C5" s="142"/>
      <c r="D5" s="142"/>
      <c r="E5" s="142"/>
      <c r="F5" s="142"/>
      <c r="G5" s="142"/>
      <c r="H5" s="142"/>
      <c r="BK5" s="235"/>
    </row>
    <row r="6" spans="1:175" s="143" customFormat="1" ht="26.25">
      <c r="A6" s="280" t="s">
        <v>2</v>
      </c>
      <c r="B6" s="280"/>
      <c r="C6" s="280"/>
      <c r="D6" s="280"/>
      <c r="E6" s="280"/>
      <c r="F6" s="280"/>
      <c r="G6" s="280"/>
      <c r="H6" s="280"/>
      <c r="K6" s="143" t="s">
        <v>2920</v>
      </c>
      <c r="U6" s="143" t="s">
        <v>2921</v>
      </c>
      <c r="AE6" s="143" t="s">
        <v>2922</v>
      </c>
      <c r="AO6" s="143" t="s">
        <v>2923</v>
      </c>
      <c r="AY6" s="143" t="s">
        <v>2924</v>
      </c>
      <c r="BH6" s="143" t="s">
        <v>2936</v>
      </c>
      <c r="BK6" s="236"/>
      <c r="BQ6" s="143" t="s">
        <v>2925</v>
      </c>
      <c r="BZ6" s="143" t="s">
        <v>2926</v>
      </c>
      <c r="CJ6" s="143" t="s">
        <v>2927</v>
      </c>
      <c r="CT6" s="143" t="s">
        <v>2928</v>
      </c>
      <c r="DD6" s="143" t="s">
        <v>2929</v>
      </c>
      <c r="DN6" s="143" t="s">
        <v>2930</v>
      </c>
      <c r="DX6" s="143" t="s">
        <v>2931</v>
      </c>
      <c r="EA6" s="223"/>
      <c r="EH6" s="143" t="s">
        <v>2932</v>
      </c>
      <c r="ER6" s="143" t="s">
        <v>2933</v>
      </c>
      <c r="EV6" s="223"/>
      <c r="FB6" s="143" t="s">
        <v>2934</v>
      </c>
      <c r="FL6" s="143" t="s">
        <v>2935</v>
      </c>
    </row>
    <row r="7" spans="1:175" ht="26.25">
      <c r="A7" s="142"/>
      <c r="B7" s="142"/>
      <c r="C7" s="142"/>
      <c r="D7" s="142"/>
      <c r="E7" s="142"/>
      <c r="F7" s="142"/>
      <c r="G7" s="142"/>
      <c r="H7" s="142"/>
      <c r="BK7" s="235"/>
    </row>
    <row r="8" spans="1:175" ht="78.75" customHeight="1">
      <c r="A8" s="274" t="s">
        <v>3</v>
      </c>
      <c r="B8" s="275"/>
      <c r="C8" s="276"/>
      <c r="D8" s="144" t="s">
        <v>4</v>
      </c>
      <c r="E8" s="144" t="s">
        <v>5</v>
      </c>
      <c r="F8" s="145" t="s">
        <v>6</v>
      </c>
      <c r="G8" s="145" t="s">
        <v>7</v>
      </c>
      <c r="H8" s="145" t="s">
        <v>8</v>
      </c>
      <c r="K8" s="274" t="s">
        <v>3</v>
      </c>
      <c r="L8" s="275"/>
      <c r="M8" s="276"/>
      <c r="N8" s="144" t="s">
        <v>4</v>
      </c>
      <c r="O8" s="144" t="s">
        <v>5</v>
      </c>
      <c r="P8" s="145" t="s">
        <v>6</v>
      </c>
      <c r="Q8" s="145" t="s">
        <v>7</v>
      </c>
      <c r="R8" s="145" t="s">
        <v>8</v>
      </c>
      <c r="U8" s="274" t="s">
        <v>3</v>
      </c>
      <c r="V8" s="275"/>
      <c r="W8" s="276"/>
      <c r="X8" s="144" t="s">
        <v>4</v>
      </c>
      <c r="Y8" s="144" t="s">
        <v>5</v>
      </c>
      <c r="Z8" s="145" t="s">
        <v>6</v>
      </c>
      <c r="AA8" s="145" t="s">
        <v>7</v>
      </c>
      <c r="AB8" s="145" t="s">
        <v>8</v>
      </c>
      <c r="AE8" s="274" t="s">
        <v>3</v>
      </c>
      <c r="AF8" s="275"/>
      <c r="AG8" s="276"/>
      <c r="AH8" s="144" t="s">
        <v>4</v>
      </c>
      <c r="AI8" s="144" t="s">
        <v>5</v>
      </c>
      <c r="AJ8" s="145" t="s">
        <v>6</v>
      </c>
      <c r="AK8" s="145" t="s">
        <v>7</v>
      </c>
      <c r="AL8" s="145" t="s">
        <v>8</v>
      </c>
      <c r="AO8" s="274" t="s">
        <v>3</v>
      </c>
      <c r="AP8" s="275"/>
      <c r="AQ8" s="276"/>
      <c r="AR8" s="144" t="s">
        <v>4</v>
      </c>
      <c r="AS8" s="144" t="s">
        <v>5</v>
      </c>
      <c r="AT8" s="145" t="s">
        <v>6</v>
      </c>
      <c r="AU8" s="145" t="s">
        <v>7</v>
      </c>
      <c r="AV8" s="145" t="s">
        <v>8</v>
      </c>
      <c r="AY8" s="274" t="s">
        <v>3</v>
      </c>
      <c r="AZ8" s="275"/>
      <c r="BA8" s="276"/>
      <c r="BB8" s="144" t="s">
        <v>4</v>
      </c>
      <c r="BC8" s="144" t="s">
        <v>5</v>
      </c>
      <c r="BD8" s="145" t="s">
        <v>6</v>
      </c>
      <c r="BE8" s="145" t="s">
        <v>7</v>
      </c>
      <c r="BF8" s="145" t="s">
        <v>8</v>
      </c>
      <c r="BH8" s="274" t="s">
        <v>3</v>
      </c>
      <c r="BI8" s="275"/>
      <c r="BJ8" s="276"/>
      <c r="BK8" s="233" t="s">
        <v>4</v>
      </c>
      <c r="BL8" s="144" t="s">
        <v>5</v>
      </c>
      <c r="BM8" s="145" t="s">
        <v>6</v>
      </c>
      <c r="BN8" s="145" t="s">
        <v>7</v>
      </c>
      <c r="BO8" s="145" t="s">
        <v>8</v>
      </c>
      <c r="BQ8" s="274" t="s">
        <v>3</v>
      </c>
      <c r="BR8" s="275"/>
      <c r="BS8" s="276"/>
      <c r="BT8" s="144" t="s">
        <v>4</v>
      </c>
      <c r="BU8" s="144" t="s">
        <v>5</v>
      </c>
      <c r="BV8" s="145" t="s">
        <v>6</v>
      </c>
      <c r="BW8" s="145" t="s">
        <v>7</v>
      </c>
      <c r="BX8" s="145" t="s">
        <v>8</v>
      </c>
      <c r="BZ8" s="274" t="s">
        <v>3</v>
      </c>
      <c r="CA8" s="275"/>
      <c r="CB8" s="276"/>
      <c r="CC8" s="144" t="s">
        <v>4</v>
      </c>
      <c r="CD8" s="144" t="s">
        <v>5</v>
      </c>
      <c r="CE8" s="145" t="s">
        <v>6</v>
      </c>
      <c r="CF8" s="145" t="s">
        <v>7</v>
      </c>
      <c r="CG8" s="145" t="s">
        <v>8</v>
      </c>
      <c r="CJ8" s="274" t="s">
        <v>3</v>
      </c>
      <c r="CK8" s="275"/>
      <c r="CL8" s="276"/>
      <c r="CM8" s="144" t="s">
        <v>4</v>
      </c>
      <c r="CN8" s="144" t="s">
        <v>5</v>
      </c>
      <c r="CO8" s="145" t="s">
        <v>6</v>
      </c>
      <c r="CP8" s="145" t="s">
        <v>7</v>
      </c>
      <c r="CQ8" s="145" t="s">
        <v>8</v>
      </c>
      <c r="CT8" s="274" t="s">
        <v>3</v>
      </c>
      <c r="CU8" s="275"/>
      <c r="CV8" s="276"/>
      <c r="CW8" s="144" t="s">
        <v>4</v>
      </c>
      <c r="CX8" s="144" t="s">
        <v>5</v>
      </c>
      <c r="CY8" s="145" t="s">
        <v>6</v>
      </c>
      <c r="CZ8" s="145" t="s">
        <v>7</v>
      </c>
      <c r="DA8" s="145" t="s">
        <v>8</v>
      </c>
      <c r="DD8" s="274" t="s">
        <v>3</v>
      </c>
      <c r="DE8" s="275"/>
      <c r="DF8" s="276"/>
      <c r="DG8" s="144" t="s">
        <v>4</v>
      </c>
      <c r="DH8" s="144" t="s">
        <v>5</v>
      </c>
      <c r="DI8" s="145" t="s">
        <v>6</v>
      </c>
      <c r="DJ8" s="145" t="s">
        <v>7</v>
      </c>
      <c r="DK8" s="145" t="s">
        <v>8</v>
      </c>
      <c r="DN8" s="274" t="s">
        <v>3</v>
      </c>
      <c r="DO8" s="275"/>
      <c r="DP8" s="276"/>
      <c r="DQ8" s="144" t="s">
        <v>4</v>
      </c>
      <c r="DR8" s="144" t="s">
        <v>5</v>
      </c>
      <c r="DS8" s="145" t="s">
        <v>6</v>
      </c>
      <c r="DT8" s="145" t="s">
        <v>7</v>
      </c>
      <c r="DU8" s="145" t="s">
        <v>8</v>
      </c>
      <c r="DX8" s="274" t="s">
        <v>3</v>
      </c>
      <c r="DY8" s="275"/>
      <c r="DZ8" s="276"/>
      <c r="EA8" s="224" t="s">
        <v>4</v>
      </c>
      <c r="EB8" s="144" t="s">
        <v>5</v>
      </c>
      <c r="EC8" s="145" t="s">
        <v>6</v>
      </c>
      <c r="ED8" s="145" t="s">
        <v>7</v>
      </c>
      <c r="EE8" s="145" t="s">
        <v>8</v>
      </c>
      <c r="EH8" s="274" t="s">
        <v>3</v>
      </c>
      <c r="EI8" s="275"/>
      <c r="EJ8" s="276"/>
      <c r="EK8" s="144" t="s">
        <v>4</v>
      </c>
      <c r="EL8" s="144" t="s">
        <v>5</v>
      </c>
      <c r="EM8" s="145" t="s">
        <v>6</v>
      </c>
      <c r="EN8" s="145" t="s">
        <v>7</v>
      </c>
      <c r="EO8" s="145" t="s">
        <v>8</v>
      </c>
      <c r="ER8" s="274" t="s">
        <v>3</v>
      </c>
      <c r="ES8" s="275"/>
      <c r="ET8" s="276"/>
      <c r="EU8" s="144" t="s">
        <v>4</v>
      </c>
      <c r="EV8" s="224" t="s">
        <v>5</v>
      </c>
      <c r="EW8" s="145" t="s">
        <v>6</v>
      </c>
      <c r="EX8" s="145" t="s">
        <v>7</v>
      </c>
      <c r="EY8" s="145" t="s">
        <v>8</v>
      </c>
      <c r="FB8" s="274" t="s">
        <v>3</v>
      </c>
      <c r="FC8" s="275"/>
      <c r="FD8" s="276"/>
      <c r="FE8" s="144" t="s">
        <v>4</v>
      </c>
      <c r="FF8" s="144" t="s">
        <v>5</v>
      </c>
      <c r="FG8" s="145" t="s">
        <v>6</v>
      </c>
      <c r="FH8" s="145" t="s">
        <v>7</v>
      </c>
      <c r="FI8" s="145" t="s">
        <v>8</v>
      </c>
      <c r="FL8" s="274" t="s">
        <v>3</v>
      </c>
      <c r="FM8" s="275"/>
      <c r="FN8" s="276"/>
      <c r="FO8" s="144" t="s">
        <v>4</v>
      </c>
      <c r="FP8" s="144" t="s">
        <v>5</v>
      </c>
      <c r="FQ8" s="145" t="s">
        <v>6</v>
      </c>
      <c r="FR8" s="145" t="s">
        <v>7</v>
      </c>
      <c r="FS8" s="145" t="s">
        <v>8</v>
      </c>
    </row>
    <row r="9" spans="1:175" ht="26.25">
      <c r="A9" s="277">
        <v>1</v>
      </c>
      <c r="B9" s="278"/>
      <c r="C9" s="279"/>
      <c r="D9" s="146">
        <v>2</v>
      </c>
      <c r="E9" s="146">
        <v>3</v>
      </c>
      <c r="F9" s="147">
        <v>4</v>
      </c>
      <c r="G9" s="147">
        <v>5</v>
      </c>
      <c r="H9" s="147">
        <v>6</v>
      </c>
      <c r="K9" s="277">
        <v>1</v>
      </c>
      <c r="L9" s="278"/>
      <c r="M9" s="279"/>
      <c r="N9" s="146">
        <v>2</v>
      </c>
      <c r="O9" s="146">
        <v>3</v>
      </c>
      <c r="P9" s="147">
        <v>4</v>
      </c>
      <c r="Q9" s="147">
        <v>5</v>
      </c>
      <c r="R9" s="147">
        <v>6</v>
      </c>
      <c r="U9" s="277">
        <v>1</v>
      </c>
      <c r="V9" s="278"/>
      <c r="W9" s="279"/>
      <c r="X9" s="146">
        <v>2</v>
      </c>
      <c r="Y9" s="146">
        <v>3</v>
      </c>
      <c r="Z9" s="147">
        <v>4</v>
      </c>
      <c r="AA9" s="147">
        <v>5</v>
      </c>
      <c r="AB9" s="147">
        <v>6</v>
      </c>
      <c r="AE9" s="277">
        <v>1</v>
      </c>
      <c r="AF9" s="278"/>
      <c r="AG9" s="279"/>
      <c r="AH9" s="146">
        <v>2</v>
      </c>
      <c r="AI9" s="146">
        <v>3</v>
      </c>
      <c r="AJ9" s="147">
        <v>4</v>
      </c>
      <c r="AK9" s="147">
        <v>5</v>
      </c>
      <c r="AL9" s="147">
        <v>6</v>
      </c>
      <c r="AO9" s="277">
        <v>1</v>
      </c>
      <c r="AP9" s="278"/>
      <c r="AQ9" s="279"/>
      <c r="AR9" s="146">
        <v>2</v>
      </c>
      <c r="AS9" s="146">
        <v>3</v>
      </c>
      <c r="AT9" s="147">
        <v>4</v>
      </c>
      <c r="AU9" s="147">
        <v>5</v>
      </c>
      <c r="AV9" s="147">
        <v>6</v>
      </c>
      <c r="AY9" s="277">
        <v>1</v>
      </c>
      <c r="AZ9" s="278"/>
      <c r="BA9" s="279"/>
      <c r="BB9" s="146">
        <v>2</v>
      </c>
      <c r="BC9" s="146">
        <v>3</v>
      </c>
      <c r="BD9" s="147">
        <v>4</v>
      </c>
      <c r="BE9" s="147">
        <v>5</v>
      </c>
      <c r="BF9" s="147">
        <v>6</v>
      </c>
      <c r="BH9" s="277">
        <v>1</v>
      </c>
      <c r="BI9" s="278"/>
      <c r="BJ9" s="279"/>
      <c r="BK9" s="234">
        <v>2</v>
      </c>
      <c r="BL9" s="146">
        <v>3</v>
      </c>
      <c r="BM9" s="147">
        <v>4</v>
      </c>
      <c r="BN9" s="147">
        <v>5</v>
      </c>
      <c r="BO9" s="147">
        <v>6</v>
      </c>
      <c r="BQ9" s="277">
        <v>1</v>
      </c>
      <c r="BR9" s="278"/>
      <c r="BS9" s="279"/>
      <c r="BT9" s="146">
        <v>2</v>
      </c>
      <c r="BU9" s="146">
        <v>3</v>
      </c>
      <c r="BV9" s="147">
        <v>4</v>
      </c>
      <c r="BW9" s="147">
        <v>5</v>
      </c>
      <c r="BX9" s="147">
        <v>6</v>
      </c>
      <c r="BZ9" s="277">
        <v>1</v>
      </c>
      <c r="CA9" s="278"/>
      <c r="CB9" s="279"/>
      <c r="CC9" s="146">
        <v>2</v>
      </c>
      <c r="CD9" s="146">
        <v>3</v>
      </c>
      <c r="CE9" s="147">
        <v>4</v>
      </c>
      <c r="CF9" s="147">
        <v>5</v>
      </c>
      <c r="CG9" s="147">
        <v>6</v>
      </c>
      <c r="CJ9" s="277">
        <v>1</v>
      </c>
      <c r="CK9" s="278"/>
      <c r="CL9" s="279"/>
      <c r="CM9" s="146">
        <v>2</v>
      </c>
      <c r="CN9" s="146">
        <v>3</v>
      </c>
      <c r="CO9" s="147">
        <v>4</v>
      </c>
      <c r="CP9" s="147">
        <v>5</v>
      </c>
      <c r="CQ9" s="147">
        <v>6</v>
      </c>
      <c r="CT9" s="277">
        <v>1</v>
      </c>
      <c r="CU9" s="278"/>
      <c r="CV9" s="279"/>
      <c r="CW9" s="146">
        <v>2</v>
      </c>
      <c r="CX9" s="146">
        <v>3</v>
      </c>
      <c r="CY9" s="147">
        <v>4</v>
      </c>
      <c r="CZ9" s="147">
        <v>5</v>
      </c>
      <c r="DA9" s="147">
        <v>6</v>
      </c>
      <c r="DD9" s="277">
        <v>1</v>
      </c>
      <c r="DE9" s="278"/>
      <c r="DF9" s="279"/>
      <c r="DG9" s="146">
        <v>2</v>
      </c>
      <c r="DH9" s="146">
        <v>3</v>
      </c>
      <c r="DI9" s="147">
        <v>4</v>
      </c>
      <c r="DJ9" s="147">
        <v>5</v>
      </c>
      <c r="DK9" s="147">
        <v>6</v>
      </c>
      <c r="DN9" s="277">
        <v>1</v>
      </c>
      <c r="DO9" s="278"/>
      <c r="DP9" s="279"/>
      <c r="DQ9" s="146">
        <v>2</v>
      </c>
      <c r="DR9" s="146">
        <v>3</v>
      </c>
      <c r="DS9" s="147">
        <v>4</v>
      </c>
      <c r="DT9" s="147">
        <v>5</v>
      </c>
      <c r="DU9" s="147">
        <v>6</v>
      </c>
      <c r="DX9" s="277">
        <v>1</v>
      </c>
      <c r="DY9" s="278"/>
      <c r="DZ9" s="279"/>
      <c r="EA9" s="225">
        <v>2</v>
      </c>
      <c r="EB9" s="146">
        <v>3</v>
      </c>
      <c r="EC9" s="147">
        <v>4</v>
      </c>
      <c r="ED9" s="147">
        <v>5</v>
      </c>
      <c r="EE9" s="147">
        <v>6</v>
      </c>
      <c r="EH9" s="277">
        <v>1</v>
      </c>
      <c r="EI9" s="278"/>
      <c r="EJ9" s="279"/>
      <c r="EK9" s="146">
        <v>2</v>
      </c>
      <c r="EL9" s="146">
        <v>3</v>
      </c>
      <c r="EM9" s="147">
        <v>4</v>
      </c>
      <c r="EN9" s="147">
        <v>5</v>
      </c>
      <c r="EO9" s="147">
        <v>6</v>
      </c>
      <c r="ER9" s="277">
        <v>1</v>
      </c>
      <c r="ES9" s="278"/>
      <c r="ET9" s="279"/>
      <c r="EU9" s="146">
        <v>2</v>
      </c>
      <c r="EV9" s="225">
        <v>3</v>
      </c>
      <c r="EW9" s="147">
        <v>4</v>
      </c>
      <c r="EX9" s="147">
        <v>5</v>
      </c>
      <c r="EY9" s="147">
        <v>6</v>
      </c>
      <c r="FB9" s="277">
        <v>1</v>
      </c>
      <c r="FC9" s="278"/>
      <c r="FD9" s="279"/>
      <c r="FE9" s="146">
        <v>2</v>
      </c>
      <c r="FF9" s="146">
        <v>3</v>
      </c>
      <c r="FG9" s="147">
        <v>4</v>
      </c>
      <c r="FH9" s="147">
        <v>5</v>
      </c>
      <c r="FI9" s="147">
        <v>6</v>
      </c>
      <c r="FL9" s="277">
        <v>1</v>
      </c>
      <c r="FM9" s="278"/>
      <c r="FN9" s="279"/>
      <c r="FO9" s="146">
        <v>2</v>
      </c>
      <c r="FP9" s="146">
        <v>3</v>
      </c>
      <c r="FQ9" s="147">
        <v>4</v>
      </c>
      <c r="FR9" s="147">
        <v>5</v>
      </c>
      <c r="FS9" s="147">
        <v>6</v>
      </c>
    </row>
    <row r="10" spans="1:175" ht="69.75" customHeight="1">
      <c r="A10" s="148"/>
      <c r="B10" s="148"/>
      <c r="C10" s="148" t="s">
        <v>9</v>
      </c>
      <c r="D10" s="237">
        <f>+D11+D19</f>
        <v>103651802.89999999</v>
      </c>
      <c r="E10" s="237">
        <f>+E11+E19</f>
        <v>118697359</v>
      </c>
      <c r="F10" s="149">
        <f>+F11+F19</f>
        <v>115296397</v>
      </c>
      <c r="G10" s="149">
        <f>+G11+G19</f>
        <v>113851208</v>
      </c>
      <c r="H10" s="149">
        <f>+H11+H19</f>
        <v>114190211</v>
      </c>
      <c r="K10" s="148"/>
      <c r="L10" s="148"/>
      <c r="M10" s="148" t="s">
        <v>9</v>
      </c>
      <c r="N10" s="149">
        <v>12871901.42</v>
      </c>
      <c r="O10" s="149">
        <v>10982174</v>
      </c>
      <c r="P10" s="149">
        <f>+P11+P19</f>
        <v>12388635</v>
      </c>
      <c r="Q10" s="149">
        <v>12673793</v>
      </c>
      <c r="R10" s="149">
        <v>12191505</v>
      </c>
      <c r="U10" s="148"/>
      <c r="V10" s="148"/>
      <c r="W10" s="148" t="s">
        <v>9</v>
      </c>
      <c r="X10" s="149">
        <v>5349074.3600000003</v>
      </c>
      <c r="Y10" s="149">
        <v>5324261</v>
      </c>
      <c r="Z10" s="149">
        <v>5993903</v>
      </c>
      <c r="AA10" s="149">
        <v>6095648</v>
      </c>
      <c r="AB10" s="149">
        <v>6045770</v>
      </c>
      <c r="AE10" s="148"/>
      <c r="AF10" s="148"/>
      <c r="AG10" s="148" t="s">
        <v>9</v>
      </c>
      <c r="AH10" s="213">
        <v>14070497.26</v>
      </c>
      <c r="AI10" s="213">
        <v>13788801</v>
      </c>
      <c r="AJ10" s="149">
        <v>13915349</v>
      </c>
      <c r="AK10" s="149">
        <v>13151594</v>
      </c>
      <c r="AL10" s="149">
        <v>12998632</v>
      </c>
      <c r="AO10" s="148"/>
      <c r="AP10" s="148"/>
      <c r="AQ10" s="148" t="s">
        <v>9</v>
      </c>
      <c r="AR10" s="149">
        <v>8950198.7599999998</v>
      </c>
      <c r="AS10" s="149">
        <v>27212901</v>
      </c>
      <c r="AT10" s="149">
        <v>9849772</v>
      </c>
      <c r="AU10" s="149">
        <v>9144751</v>
      </c>
      <c r="AV10" s="149">
        <v>9267422</v>
      </c>
      <c r="AY10" s="148"/>
      <c r="AZ10" s="148"/>
      <c r="BA10" s="148" t="s">
        <v>9</v>
      </c>
      <c r="BB10" s="149">
        <v>2153576.1</v>
      </c>
      <c r="BC10" s="149">
        <v>2481975</v>
      </c>
      <c r="BD10" s="149">
        <v>3774385</v>
      </c>
      <c r="BE10" s="149">
        <v>2871642</v>
      </c>
      <c r="BF10" s="149">
        <v>2926641</v>
      </c>
      <c r="BH10" s="148"/>
      <c r="BI10" s="148"/>
      <c r="BJ10" s="148" t="s">
        <v>9</v>
      </c>
      <c r="BK10" s="149">
        <f>+BK11+BK19</f>
        <v>7999948.5999999996</v>
      </c>
      <c r="BL10" s="149">
        <f>+BL11+BL19</f>
        <v>6758442</v>
      </c>
      <c r="BM10" s="149">
        <v>8262742</v>
      </c>
      <c r="BN10" s="149">
        <v>8543393</v>
      </c>
      <c r="BO10" s="149">
        <v>8608719</v>
      </c>
      <c r="BQ10" s="148"/>
      <c r="BR10" s="148"/>
      <c r="BS10" s="148" t="s">
        <v>9</v>
      </c>
      <c r="BT10" s="149">
        <v>4825527</v>
      </c>
      <c r="BU10" s="149">
        <v>4723022</v>
      </c>
      <c r="BV10" s="149">
        <v>6208109</v>
      </c>
      <c r="BW10" s="149">
        <v>5819936</v>
      </c>
      <c r="BX10" s="149">
        <v>5840149</v>
      </c>
      <c r="BZ10" s="148"/>
      <c r="CA10" s="148"/>
      <c r="CB10" s="148" t="s">
        <v>9</v>
      </c>
      <c r="CC10" s="149">
        <v>2664718.1800000002</v>
      </c>
      <c r="CD10" s="149">
        <v>2542889</v>
      </c>
      <c r="CE10" s="149">
        <v>3154998</v>
      </c>
      <c r="CF10" s="149">
        <v>3187879</v>
      </c>
      <c r="CG10" s="149">
        <v>3163012</v>
      </c>
      <c r="CJ10" s="148"/>
      <c r="CK10" s="148"/>
      <c r="CL10" s="148" t="s">
        <v>9</v>
      </c>
      <c r="CM10" s="149">
        <v>10817951</v>
      </c>
      <c r="CN10" s="149">
        <v>10688034</v>
      </c>
      <c r="CO10" s="149">
        <v>12340023</v>
      </c>
      <c r="CP10" s="149">
        <v>12556303</v>
      </c>
      <c r="CQ10" s="149">
        <v>12792601</v>
      </c>
      <c r="CT10" s="148"/>
      <c r="CU10" s="148"/>
      <c r="CV10" s="148" t="s">
        <v>9</v>
      </c>
      <c r="CW10" s="149">
        <v>5021563</v>
      </c>
      <c r="CX10" s="149">
        <v>5204810</v>
      </c>
      <c r="CY10" s="149">
        <v>6307823</v>
      </c>
      <c r="CZ10" s="149">
        <v>5928754</v>
      </c>
      <c r="DA10" s="149">
        <v>6042505</v>
      </c>
      <c r="DD10" s="148"/>
      <c r="DE10" s="148"/>
      <c r="DF10" s="148" t="s">
        <v>9</v>
      </c>
      <c r="DG10" s="149">
        <v>1800843</v>
      </c>
      <c r="DH10" s="149">
        <v>1842382</v>
      </c>
      <c r="DI10" s="149">
        <v>2177244</v>
      </c>
      <c r="DJ10" s="149">
        <v>2216446</v>
      </c>
      <c r="DK10" s="149">
        <v>2237490</v>
      </c>
      <c r="DN10" s="148"/>
      <c r="DO10" s="148"/>
      <c r="DP10" s="148" t="s">
        <v>9</v>
      </c>
      <c r="DQ10" s="213">
        <f>+DQ11+DQ19</f>
        <v>1776846</v>
      </c>
      <c r="DR10" s="213">
        <f>+DR11+DR19</f>
        <v>1736983</v>
      </c>
      <c r="DS10" s="149">
        <v>2114426</v>
      </c>
      <c r="DT10" s="149">
        <v>2171171</v>
      </c>
      <c r="DU10" s="149">
        <v>2256689</v>
      </c>
      <c r="DX10" s="148"/>
      <c r="DY10" s="148"/>
      <c r="DZ10" s="148" t="s">
        <v>9</v>
      </c>
      <c r="EA10" s="226">
        <v>5389662</v>
      </c>
      <c r="EB10" s="149">
        <v>6098367</v>
      </c>
      <c r="EC10" s="149">
        <v>7009057</v>
      </c>
      <c r="ED10" s="149">
        <v>7040954</v>
      </c>
      <c r="EE10" s="149">
        <v>7113832</v>
      </c>
      <c r="EH10" s="148"/>
      <c r="EI10" s="148"/>
      <c r="EJ10" s="148" t="s">
        <v>9</v>
      </c>
      <c r="EK10" s="149">
        <v>5134720.2700000005</v>
      </c>
      <c r="EL10" s="149">
        <v>5264030</v>
      </c>
      <c r="EM10" s="149">
        <v>6213559</v>
      </c>
      <c r="EN10" s="149">
        <v>6262001</v>
      </c>
      <c r="EO10" s="149">
        <v>6345794</v>
      </c>
      <c r="ER10" s="148"/>
      <c r="ES10" s="148"/>
      <c r="ET10" s="148" t="s">
        <v>9</v>
      </c>
      <c r="EU10" s="149">
        <v>5715198</v>
      </c>
      <c r="EV10" s="226">
        <f>EV11</f>
        <v>5239839</v>
      </c>
      <c r="EW10" s="149">
        <v>6075755</v>
      </c>
      <c r="EX10" s="149">
        <v>5986036</v>
      </c>
      <c r="EY10" s="149">
        <v>6023402</v>
      </c>
      <c r="FB10" s="148"/>
      <c r="FC10" s="148"/>
      <c r="FD10" s="148" t="s">
        <v>9</v>
      </c>
      <c r="FE10" s="149">
        <v>7115321.5700000003</v>
      </c>
      <c r="FF10" s="149">
        <v>7131086</v>
      </c>
      <c r="FG10" s="149">
        <v>7670935</v>
      </c>
      <c r="FH10" s="149">
        <v>8337074</v>
      </c>
      <c r="FI10" s="149">
        <v>8462848</v>
      </c>
      <c r="FL10" s="148"/>
      <c r="FM10" s="148"/>
      <c r="FN10" s="148" t="s">
        <v>9</v>
      </c>
      <c r="FO10" s="149">
        <v>1995751</v>
      </c>
      <c r="FP10" s="149">
        <v>1678528</v>
      </c>
      <c r="FQ10" s="149">
        <v>1839682</v>
      </c>
      <c r="FR10" s="149">
        <v>1863833</v>
      </c>
      <c r="FS10" s="149">
        <v>1873200</v>
      </c>
    </row>
    <row r="11" spans="1:175" ht="96.75" customHeight="1">
      <c r="A11" s="150">
        <v>6</v>
      </c>
      <c r="B11" s="150"/>
      <c r="C11" s="150" t="s">
        <v>10</v>
      </c>
      <c r="D11" s="151">
        <f>SUM(D12:D18)</f>
        <v>103429294.24999999</v>
      </c>
      <c r="E11" s="151">
        <f>SUM(E12:E18)</f>
        <v>118694687</v>
      </c>
      <c r="F11" s="151">
        <f>SUM(F12:F18)</f>
        <v>115295777</v>
      </c>
      <c r="G11" s="151">
        <f>SUM(G12:G18)</f>
        <v>113850638</v>
      </c>
      <c r="H11" s="151">
        <f>SUM(H12:H18)</f>
        <v>114189691</v>
      </c>
      <c r="K11" s="150">
        <v>6</v>
      </c>
      <c r="L11" s="150"/>
      <c r="M11" s="150" t="s">
        <v>10</v>
      </c>
      <c r="N11" s="151">
        <v>12867575.119999999</v>
      </c>
      <c r="O11" s="151">
        <v>10982174</v>
      </c>
      <c r="P11" s="151">
        <f>+P12+P13+P14+P15+P16+P17+P18</f>
        <v>12388635</v>
      </c>
      <c r="Q11" s="151">
        <v>12673793</v>
      </c>
      <c r="R11" s="151">
        <v>12191505</v>
      </c>
      <c r="U11" s="150">
        <v>6</v>
      </c>
      <c r="V11" s="150"/>
      <c r="W11" s="150" t="s">
        <v>10</v>
      </c>
      <c r="X11" s="151">
        <v>5348684.6100000003</v>
      </c>
      <c r="Y11" s="151">
        <v>5324051</v>
      </c>
      <c r="Z11" s="151">
        <v>5993903</v>
      </c>
      <c r="AA11" s="151">
        <v>6095648</v>
      </c>
      <c r="AB11" s="151">
        <v>6045770</v>
      </c>
      <c r="AE11" s="150">
        <v>6</v>
      </c>
      <c r="AF11" s="150"/>
      <c r="AG11" s="150" t="s">
        <v>10</v>
      </c>
      <c r="AH11" s="214">
        <v>13853028.26</v>
      </c>
      <c r="AI11" s="214">
        <v>13788801</v>
      </c>
      <c r="AJ11" s="151">
        <v>13915349</v>
      </c>
      <c r="AK11" s="151">
        <v>13151594</v>
      </c>
      <c r="AL11" s="151">
        <v>12998632</v>
      </c>
      <c r="AO11" s="150">
        <v>6</v>
      </c>
      <c r="AP11" s="150"/>
      <c r="AQ11" s="150" t="s">
        <v>10</v>
      </c>
      <c r="AR11" s="151">
        <v>8950117.1600000001</v>
      </c>
      <c r="AS11" s="151">
        <v>27212631</v>
      </c>
      <c r="AT11" s="151">
        <v>9849502</v>
      </c>
      <c r="AU11" s="151">
        <v>9144481</v>
      </c>
      <c r="AV11" s="151">
        <v>9267152</v>
      </c>
      <c r="AY11" s="150">
        <v>6</v>
      </c>
      <c r="AZ11" s="150"/>
      <c r="BA11" s="150" t="s">
        <v>10</v>
      </c>
      <c r="BB11" s="151">
        <v>2153576.1</v>
      </c>
      <c r="BC11" s="151">
        <v>2480468</v>
      </c>
      <c r="BD11" s="151">
        <v>3774385</v>
      </c>
      <c r="BE11" s="151">
        <v>2871642</v>
      </c>
      <c r="BF11" s="151">
        <v>2926641</v>
      </c>
      <c r="BH11" s="150">
        <v>6</v>
      </c>
      <c r="BI11" s="150"/>
      <c r="BJ11" s="150" t="s">
        <v>10</v>
      </c>
      <c r="BK11" s="151">
        <f>SUM(BK12:BK18)</f>
        <v>7999948.5999999996</v>
      </c>
      <c r="BL11" s="151">
        <f>SUM(BL12:BL18)</f>
        <v>6758442</v>
      </c>
      <c r="BM11" s="151">
        <v>8262742</v>
      </c>
      <c r="BN11" s="151">
        <v>8543393</v>
      </c>
      <c r="BO11" s="151">
        <v>8608719</v>
      </c>
      <c r="BQ11" s="150">
        <v>6</v>
      </c>
      <c r="BR11" s="150"/>
      <c r="BS11" s="150" t="s">
        <v>10</v>
      </c>
      <c r="BT11" s="151">
        <v>4825527</v>
      </c>
      <c r="BU11" s="151">
        <v>4723022</v>
      </c>
      <c r="BV11" s="151">
        <v>6208109</v>
      </c>
      <c r="BW11" s="151">
        <v>5819936</v>
      </c>
      <c r="BX11" s="151">
        <v>5840149</v>
      </c>
      <c r="BZ11" s="150">
        <v>6</v>
      </c>
      <c r="CA11" s="150"/>
      <c r="CB11" s="150" t="s">
        <v>10</v>
      </c>
      <c r="CC11" s="151">
        <v>2664718.1800000002</v>
      </c>
      <c r="CD11" s="151">
        <v>2542889</v>
      </c>
      <c r="CE11" s="151">
        <v>3154998</v>
      </c>
      <c r="CF11" s="151">
        <v>3187879</v>
      </c>
      <c r="CG11" s="151">
        <v>3163012</v>
      </c>
      <c r="CJ11" s="150">
        <v>6</v>
      </c>
      <c r="CK11" s="150"/>
      <c r="CL11" s="150" t="s">
        <v>10</v>
      </c>
      <c r="CM11" s="151">
        <v>10817801</v>
      </c>
      <c r="CN11" s="151">
        <v>10687734</v>
      </c>
      <c r="CO11" s="151">
        <v>12339723</v>
      </c>
      <c r="CP11" s="151">
        <v>12556053</v>
      </c>
      <c r="CQ11" s="151">
        <v>12792401</v>
      </c>
      <c r="CT11" s="150">
        <v>6</v>
      </c>
      <c r="CU11" s="150"/>
      <c r="CV11" s="150" t="s">
        <v>10</v>
      </c>
      <c r="CW11" s="151">
        <v>5021563</v>
      </c>
      <c r="CX11" s="151">
        <v>5204810</v>
      </c>
      <c r="CY11" s="151">
        <v>6307823</v>
      </c>
      <c r="CZ11" s="151">
        <v>5928754</v>
      </c>
      <c r="DA11" s="151">
        <v>6042505</v>
      </c>
      <c r="DD11" s="150">
        <v>6</v>
      </c>
      <c r="DE11" s="150"/>
      <c r="DF11" s="150" t="s">
        <v>10</v>
      </c>
      <c r="DG11" s="151">
        <v>1800843</v>
      </c>
      <c r="DH11" s="151">
        <v>1842382</v>
      </c>
      <c r="DI11" s="151">
        <v>2177244</v>
      </c>
      <c r="DJ11" s="151">
        <v>2216446</v>
      </c>
      <c r="DK11" s="151">
        <v>2237490</v>
      </c>
      <c r="DN11" s="150">
        <v>6</v>
      </c>
      <c r="DO11" s="150"/>
      <c r="DP11" s="150" t="s">
        <v>10</v>
      </c>
      <c r="DQ11" s="214">
        <f>SUM(DQ12:DQ18)</f>
        <v>1776846</v>
      </c>
      <c r="DR11" s="214">
        <f>SUM(DR12:DR18)</f>
        <v>1736983</v>
      </c>
      <c r="DS11" s="151">
        <v>2114426</v>
      </c>
      <c r="DT11" s="151">
        <v>2171171</v>
      </c>
      <c r="DU11" s="151">
        <v>2256689</v>
      </c>
      <c r="DX11" s="150">
        <v>6</v>
      </c>
      <c r="DY11" s="150"/>
      <c r="DZ11" s="150" t="s">
        <v>10</v>
      </c>
      <c r="EA11" s="227">
        <v>5389662</v>
      </c>
      <c r="EB11" s="151">
        <v>6098367</v>
      </c>
      <c r="EC11" s="151">
        <v>7009057</v>
      </c>
      <c r="ED11" s="151">
        <v>7040954</v>
      </c>
      <c r="EE11" s="151">
        <v>7113832</v>
      </c>
      <c r="EH11" s="150">
        <v>6</v>
      </c>
      <c r="EI11" s="150"/>
      <c r="EJ11" s="150" t="s">
        <v>10</v>
      </c>
      <c r="EK11" s="151">
        <v>5134720.2700000005</v>
      </c>
      <c r="EL11" s="151">
        <v>5263980</v>
      </c>
      <c r="EM11" s="151">
        <v>6213509</v>
      </c>
      <c r="EN11" s="151">
        <v>6261951</v>
      </c>
      <c r="EO11" s="151">
        <v>6345744</v>
      </c>
      <c r="ER11" s="150">
        <v>6</v>
      </c>
      <c r="ES11" s="150"/>
      <c r="ET11" s="150" t="s">
        <v>10</v>
      </c>
      <c r="EU11" s="151">
        <v>5715106</v>
      </c>
      <c r="EV11" s="227">
        <f>SUM(EV12:EV18)</f>
        <v>5239839</v>
      </c>
      <c r="EW11" s="151">
        <v>6075755</v>
      </c>
      <c r="EX11" s="151">
        <v>5986036</v>
      </c>
      <c r="EY11" s="151">
        <v>6023402</v>
      </c>
      <c r="FB11" s="150">
        <v>6</v>
      </c>
      <c r="FC11" s="150"/>
      <c r="FD11" s="150" t="s">
        <v>10</v>
      </c>
      <c r="FE11" s="151">
        <v>7115321.5700000003</v>
      </c>
      <c r="FF11" s="151">
        <v>7131086</v>
      </c>
      <c r="FG11" s="151">
        <v>7670935</v>
      </c>
      <c r="FH11" s="151">
        <v>8337074</v>
      </c>
      <c r="FI11" s="151">
        <v>8462848</v>
      </c>
      <c r="FL11" s="150">
        <v>6</v>
      </c>
      <c r="FM11" s="150"/>
      <c r="FN11" s="150" t="s">
        <v>10</v>
      </c>
      <c r="FO11" s="151">
        <v>1995751</v>
      </c>
      <c r="FP11" s="151">
        <v>1678528</v>
      </c>
      <c r="FQ11" s="151">
        <v>1839682</v>
      </c>
      <c r="FR11" s="151">
        <v>1863833</v>
      </c>
      <c r="FS11" s="151">
        <v>1873200</v>
      </c>
    </row>
    <row r="12" spans="1:175" ht="81" customHeight="1">
      <c r="A12" s="150"/>
      <c r="B12" s="152">
        <v>61</v>
      </c>
      <c r="C12" s="152" t="s">
        <v>11</v>
      </c>
      <c r="D12" s="153">
        <f>+N12+X12+AH12+AR12+BB12+BK12+BT12+CC12+CM12+CW12+DG12+DQ12+EA12+EK12+EU12+FE12+FO12</f>
        <v>0</v>
      </c>
      <c r="E12" s="153">
        <f t="shared" ref="E12:H18" si="0">+O12+Y12+AI12+AS12+BC12+BL12+BU12+CD12+CN12+CX12+DH12+DR12+EB12+EL12+EV12+FF12+FP12</f>
        <v>0</v>
      </c>
      <c r="F12" s="153">
        <f t="shared" si="0"/>
        <v>0</v>
      </c>
      <c r="G12" s="153">
        <f t="shared" si="0"/>
        <v>0</v>
      </c>
      <c r="H12" s="153">
        <f t="shared" si="0"/>
        <v>0</v>
      </c>
      <c r="K12" s="150"/>
      <c r="L12" s="152">
        <v>61</v>
      </c>
      <c r="M12" s="152" t="s">
        <v>11</v>
      </c>
      <c r="N12" s="153">
        <v>0</v>
      </c>
      <c r="O12" s="153">
        <v>0</v>
      </c>
      <c r="P12" s="154">
        <v>0</v>
      </c>
      <c r="Q12" s="154">
        <v>0</v>
      </c>
      <c r="R12" s="154">
        <v>0</v>
      </c>
      <c r="U12" s="150"/>
      <c r="V12" s="152">
        <v>61</v>
      </c>
      <c r="W12" s="152" t="s">
        <v>11</v>
      </c>
      <c r="X12" s="153"/>
      <c r="Y12" s="153"/>
      <c r="Z12" s="154">
        <v>0</v>
      </c>
      <c r="AA12" s="154">
        <v>0</v>
      </c>
      <c r="AB12" s="154">
        <v>0</v>
      </c>
      <c r="AE12" s="150"/>
      <c r="AF12" s="152">
        <v>61</v>
      </c>
      <c r="AG12" s="152" t="s">
        <v>11</v>
      </c>
      <c r="AH12" s="215"/>
      <c r="AI12" s="215"/>
      <c r="AJ12" s="154">
        <v>0</v>
      </c>
      <c r="AK12" s="154">
        <v>0</v>
      </c>
      <c r="AL12" s="154">
        <v>0</v>
      </c>
      <c r="AO12" s="150"/>
      <c r="AP12" s="152">
        <v>61</v>
      </c>
      <c r="AQ12" s="152" t="s">
        <v>11</v>
      </c>
      <c r="AR12" s="153"/>
      <c r="AS12" s="153"/>
      <c r="AT12" s="154">
        <v>0</v>
      </c>
      <c r="AU12" s="154">
        <v>0</v>
      </c>
      <c r="AV12" s="154">
        <v>0</v>
      </c>
      <c r="AY12" s="150"/>
      <c r="AZ12" s="152">
        <v>61</v>
      </c>
      <c r="BA12" s="152" t="s">
        <v>11</v>
      </c>
      <c r="BB12" s="153">
        <v>0</v>
      </c>
      <c r="BC12" s="153">
        <v>0</v>
      </c>
      <c r="BD12" s="154">
        <v>0</v>
      </c>
      <c r="BE12" s="154">
        <v>0</v>
      </c>
      <c r="BF12" s="154">
        <v>0</v>
      </c>
      <c r="BH12" s="150"/>
      <c r="BI12" s="152">
        <v>61</v>
      </c>
      <c r="BJ12" s="152" t="s">
        <v>11</v>
      </c>
      <c r="BK12" s="149"/>
      <c r="BL12" s="149"/>
      <c r="BM12" s="154">
        <v>0</v>
      </c>
      <c r="BN12" s="154">
        <v>0</v>
      </c>
      <c r="BO12" s="154">
        <v>0</v>
      </c>
      <c r="BQ12" s="150"/>
      <c r="BR12" s="152">
        <v>61</v>
      </c>
      <c r="BS12" s="152" t="s">
        <v>11</v>
      </c>
      <c r="BT12" s="153"/>
      <c r="BU12" s="153"/>
      <c r="BV12" s="154">
        <v>0</v>
      </c>
      <c r="BW12" s="154">
        <v>0</v>
      </c>
      <c r="BX12" s="154">
        <v>0</v>
      </c>
      <c r="BZ12" s="150"/>
      <c r="CA12" s="152">
        <v>61</v>
      </c>
      <c r="CB12" s="152" t="s">
        <v>11</v>
      </c>
      <c r="CC12" s="153"/>
      <c r="CD12" s="153"/>
      <c r="CE12" s="154">
        <v>0</v>
      </c>
      <c r="CF12" s="154">
        <v>0</v>
      </c>
      <c r="CG12" s="154">
        <v>0</v>
      </c>
      <c r="CJ12" s="150"/>
      <c r="CK12" s="152">
        <v>61</v>
      </c>
      <c r="CL12" s="152" t="s">
        <v>11</v>
      </c>
      <c r="CM12" s="153">
        <v>0</v>
      </c>
      <c r="CN12" s="153">
        <v>0</v>
      </c>
      <c r="CO12" s="154">
        <v>0</v>
      </c>
      <c r="CP12" s="154">
        <v>0</v>
      </c>
      <c r="CQ12" s="154">
        <v>0</v>
      </c>
      <c r="CT12" s="150"/>
      <c r="CU12" s="152">
        <v>61</v>
      </c>
      <c r="CV12" s="152" t="s">
        <v>11</v>
      </c>
      <c r="CW12" s="153">
        <v>0</v>
      </c>
      <c r="CX12" s="153">
        <v>0</v>
      </c>
      <c r="CY12" s="154">
        <v>0</v>
      </c>
      <c r="CZ12" s="154">
        <v>0</v>
      </c>
      <c r="DA12" s="154">
        <v>0</v>
      </c>
      <c r="DD12" s="150"/>
      <c r="DE12" s="152">
        <v>61</v>
      </c>
      <c r="DF12" s="152" t="s">
        <v>11</v>
      </c>
      <c r="DG12" s="153"/>
      <c r="DH12" s="153"/>
      <c r="DI12" s="154">
        <v>0</v>
      </c>
      <c r="DJ12" s="154">
        <v>0</v>
      </c>
      <c r="DK12" s="154">
        <v>0</v>
      </c>
      <c r="DN12" s="150"/>
      <c r="DO12" s="152">
        <v>61</v>
      </c>
      <c r="DP12" s="152" t="s">
        <v>11</v>
      </c>
      <c r="DQ12" s="215"/>
      <c r="DR12" s="215"/>
      <c r="DS12" s="154">
        <v>0</v>
      </c>
      <c r="DT12" s="154">
        <v>0</v>
      </c>
      <c r="DU12" s="154">
        <v>0</v>
      </c>
      <c r="DX12" s="150"/>
      <c r="DY12" s="152">
        <v>61</v>
      </c>
      <c r="DZ12" s="152" t="s">
        <v>11</v>
      </c>
      <c r="EA12" s="228"/>
      <c r="EB12" s="153"/>
      <c r="EC12" s="154">
        <v>0</v>
      </c>
      <c r="ED12" s="154">
        <v>0</v>
      </c>
      <c r="EE12" s="154">
        <v>0</v>
      </c>
      <c r="EH12" s="150"/>
      <c r="EI12" s="152">
        <v>61</v>
      </c>
      <c r="EJ12" s="152" t="s">
        <v>11</v>
      </c>
      <c r="EK12" s="153"/>
      <c r="EL12" s="153"/>
      <c r="EM12" s="154">
        <v>0</v>
      </c>
      <c r="EN12" s="154">
        <v>0</v>
      </c>
      <c r="EO12" s="154">
        <v>0</v>
      </c>
      <c r="ER12" s="150"/>
      <c r="ES12" s="152">
        <v>61</v>
      </c>
      <c r="ET12" s="152" t="s">
        <v>11</v>
      </c>
      <c r="EU12" s="153"/>
      <c r="EV12" s="228"/>
      <c r="EW12" s="154">
        <v>0</v>
      </c>
      <c r="EX12" s="154">
        <v>0</v>
      </c>
      <c r="EY12" s="154">
        <v>0</v>
      </c>
      <c r="FB12" s="150"/>
      <c r="FC12" s="152">
        <v>61</v>
      </c>
      <c r="FD12" s="152" t="s">
        <v>11</v>
      </c>
      <c r="FE12" s="153"/>
      <c r="FF12" s="153"/>
      <c r="FG12" s="154">
        <v>0</v>
      </c>
      <c r="FH12" s="154">
        <v>0</v>
      </c>
      <c r="FI12" s="154">
        <v>0</v>
      </c>
      <c r="FL12" s="150"/>
      <c r="FM12" s="152">
        <v>61</v>
      </c>
      <c r="FN12" s="152" t="s">
        <v>11</v>
      </c>
      <c r="FO12" s="153"/>
      <c r="FP12" s="153"/>
      <c r="FQ12" s="154">
        <v>0</v>
      </c>
      <c r="FR12" s="154">
        <v>0</v>
      </c>
      <c r="FS12" s="154">
        <v>0</v>
      </c>
    </row>
    <row r="13" spans="1:175" ht="95.25" customHeight="1">
      <c r="A13" s="150"/>
      <c r="B13" s="152">
        <v>63</v>
      </c>
      <c r="C13" s="152" t="s">
        <v>12</v>
      </c>
      <c r="D13" s="153">
        <f t="shared" ref="D13:D18" si="1">+N13+X13+AH13+AR13+BB13+BK13+BT13+CC13+CM13+CW13+DG13+DQ13+EA13+EK13+EU13+FE13+FO13</f>
        <v>9829903.4400000013</v>
      </c>
      <c r="E13" s="153">
        <f>+O13+Y13+AI13+AS13+BC13+BL13+BU13+CD13+CN13+CX13+DH13+DR13+EB13+EL13+EV13+FF13+FP13</f>
        <v>5787489</v>
      </c>
      <c r="F13" s="153">
        <f t="shared" si="0"/>
        <v>6890849</v>
      </c>
      <c r="G13" s="153">
        <f t="shared" si="0"/>
        <v>4328488</v>
      </c>
      <c r="H13" s="153">
        <f t="shared" si="0"/>
        <v>3275927</v>
      </c>
      <c r="K13" s="150"/>
      <c r="L13" s="152">
        <v>63</v>
      </c>
      <c r="M13" s="152" t="s">
        <v>12</v>
      </c>
      <c r="N13" s="153">
        <v>2659065</v>
      </c>
      <c r="O13" s="153">
        <v>624395</v>
      </c>
      <c r="P13" s="154">
        <v>650231</v>
      </c>
      <c r="Q13" s="154">
        <v>767772</v>
      </c>
      <c r="R13" s="154">
        <v>189596</v>
      </c>
      <c r="U13" s="150"/>
      <c r="V13" s="152">
        <v>63</v>
      </c>
      <c r="W13" s="152" t="s">
        <v>12</v>
      </c>
      <c r="X13" s="153">
        <v>232151.45</v>
      </c>
      <c r="Y13" s="153">
        <v>33050</v>
      </c>
      <c r="Z13" s="154">
        <v>143754</v>
      </c>
      <c r="AA13" s="154">
        <v>111056</v>
      </c>
      <c r="AB13" s="154">
        <v>93592</v>
      </c>
      <c r="AE13" s="150"/>
      <c r="AF13" s="152">
        <v>63</v>
      </c>
      <c r="AG13" s="152" t="s">
        <v>12</v>
      </c>
      <c r="AH13" s="215">
        <v>2683405.9</v>
      </c>
      <c r="AI13" s="215">
        <v>2188883</v>
      </c>
      <c r="AJ13" s="154">
        <v>2008972</v>
      </c>
      <c r="AK13" s="154">
        <v>1072565</v>
      </c>
      <c r="AL13" s="154">
        <v>862478</v>
      </c>
      <c r="AO13" s="150"/>
      <c r="AP13" s="152">
        <v>63</v>
      </c>
      <c r="AQ13" s="152" t="s">
        <v>12</v>
      </c>
      <c r="AR13" s="153">
        <v>911118.3</v>
      </c>
      <c r="AS13" s="153">
        <v>446962</v>
      </c>
      <c r="AT13" s="154">
        <v>372104</v>
      </c>
      <c r="AU13" s="154">
        <v>340980</v>
      </c>
      <c r="AV13" s="154">
        <v>320980</v>
      </c>
      <c r="AY13" s="150"/>
      <c r="AZ13" s="152">
        <v>63</v>
      </c>
      <c r="BA13" s="152" t="s">
        <v>12</v>
      </c>
      <c r="BB13" s="153">
        <v>89956.66</v>
      </c>
      <c r="BC13" s="153">
        <v>98787</v>
      </c>
      <c r="BD13" s="154">
        <v>876900</v>
      </c>
      <c r="BE13" s="154">
        <v>75870</v>
      </c>
      <c r="BF13" s="154">
        <v>75870</v>
      </c>
      <c r="BH13" s="150"/>
      <c r="BI13" s="152">
        <v>63</v>
      </c>
      <c r="BJ13" s="152" t="s">
        <v>12</v>
      </c>
      <c r="BK13" s="151">
        <v>123248.25</v>
      </c>
      <c r="BL13" s="151">
        <v>53754</v>
      </c>
      <c r="BM13" s="154">
        <v>87754</v>
      </c>
      <c r="BN13" s="154">
        <v>88407</v>
      </c>
      <c r="BO13" s="154">
        <v>88407</v>
      </c>
      <c r="BQ13" s="150"/>
      <c r="BR13" s="152">
        <v>63</v>
      </c>
      <c r="BS13" s="152" t="s">
        <v>12</v>
      </c>
      <c r="BT13" s="153">
        <v>150316</v>
      </c>
      <c r="BU13" s="153">
        <v>79632</v>
      </c>
      <c r="BV13" s="154">
        <v>66360</v>
      </c>
      <c r="BW13" s="154">
        <v>39816</v>
      </c>
      <c r="BX13" s="154">
        <v>13272</v>
      </c>
      <c r="BZ13" s="150"/>
      <c r="CA13" s="152">
        <v>63</v>
      </c>
      <c r="CB13" s="152" t="s">
        <v>12</v>
      </c>
      <c r="CC13" s="153">
        <v>213913.53</v>
      </c>
      <c r="CD13" s="153">
        <v>154140</v>
      </c>
      <c r="CE13" s="154">
        <v>332203</v>
      </c>
      <c r="CF13" s="154">
        <v>219408</v>
      </c>
      <c r="CG13" s="154">
        <v>130373</v>
      </c>
      <c r="CJ13" s="150"/>
      <c r="CK13" s="152">
        <v>63</v>
      </c>
      <c r="CL13" s="152" t="s">
        <v>12</v>
      </c>
      <c r="CM13" s="153">
        <v>369755</v>
      </c>
      <c r="CN13" s="153">
        <v>278580</v>
      </c>
      <c r="CO13" s="154">
        <v>448343</v>
      </c>
      <c r="CP13" s="154">
        <v>280430</v>
      </c>
      <c r="CQ13" s="154">
        <v>270277</v>
      </c>
      <c r="CT13" s="150"/>
      <c r="CU13" s="152">
        <v>63</v>
      </c>
      <c r="CV13" s="152" t="s">
        <v>12</v>
      </c>
      <c r="CW13" s="153">
        <v>265815</v>
      </c>
      <c r="CX13" s="153">
        <v>377568</v>
      </c>
      <c r="CY13" s="154">
        <v>422527</v>
      </c>
      <c r="CZ13" s="154">
        <v>218086</v>
      </c>
      <c r="DA13" s="154">
        <v>159242</v>
      </c>
      <c r="DD13" s="150"/>
      <c r="DE13" s="152">
        <v>63</v>
      </c>
      <c r="DF13" s="152" t="s">
        <v>12</v>
      </c>
      <c r="DG13" s="153">
        <v>17141</v>
      </c>
      <c r="DH13" s="153">
        <v>8000</v>
      </c>
      <c r="DI13" s="154">
        <v>8000</v>
      </c>
      <c r="DJ13" s="154">
        <v>8000</v>
      </c>
      <c r="DK13" s="154">
        <v>8000</v>
      </c>
      <c r="DN13" s="150"/>
      <c r="DO13" s="152">
        <v>63</v>
      </c>
      <c r="DP13" s="152" t="s">
        <v>12</v>
      </c>
      <c r="DQ13" s="215">
        <v>12041</v>
      </c>
      <c r="DR13" s="215"/>
      <c r="DS13" s="154">
        <v>0</v>
      </c>
      <c r="DT13" s="154">
        <v>0</v>
      </c>
      <c r="DU13" s="154">
        <v>0</v>
      </c>
      <c r="DX13" s="150"/>
      <c r="DY13" s="152">
        <v>63</v>
      </c>
      <c r="DZ13" s="152" t="s">
        <v>12</v>
      </c>
      <c r="EA13" s="228">
        <v>49744</v>
      </c>
      <c r="EB13" s="153">
        <v>132484</v>
      </c>
      <c r="EC13" s="154">
        <v>232241</v>
      </c>
      <c r="ED13" s="154">
        <v>78350</v>
      </c>
      <c r="EE13" s="154">
        <v>60700</v>
      </c>
      <c r="EH13" s="150"/>
      <c r="EI13" s="152">
        <v>63</v>
      </c>
      <c r="EJ13" s="152" t="s">
        <v>12</v>
      </c>
      <c r="EK13" s="153">
        <v>140580.53</v>
      </c>
      <c r="EL13" s="153">
        <v>69729</v>
      </c>
      <c r="EM13" s="154">
        <v>73770</v>
      </c>
      <c r="EN13" s="154">
        <v>30000</v>
      </c>
      <c r="EO13" s="154">
        <v>30000</v>
      </c>
      <c r="ER13" s="150"/>
      <c r="ES13" s="152">
        <v>63</v>
      </c>
      <c r="ET13" s="152" t="s">
        <v>12</v>
      </c>
      <c r="EU13" s="153">
        <v>886583</v>
      </c>
      <c r="EV13" s="228">
        <v>601612</v>
      </c>
      <c r="EW13" s="154">
        <v>627690</v>
      </c>
      <c r="EX13" s="154">
        <v>442725</v>
      </c>
      <c r="EY13" s="154">
        <v>410992</v>
      </c>
      <c r="FB13" s="150"/>
      <c r="FC13" s="152">
        <v>63</v>
      </c>
      <c r="FD13" s="152" t="s">
        <v>12</v>
      </c>
      <c r="FE13" s="153">
        <v>148804.82</v>
      </c>
      <c r="FF13" s="153">
        <v>57457</v>
      </c>
      <c r="FG13" s="154">
        <v>0</v>
      </c>
      <c r="FH13" s="154">
        <v>0</v>
      </c>
      <c r="FI13" s="154">
        <v>0</v>
      </c>
      <c r="FL13" s="150"/>
      <c r="FM13" s="152">
        <v>63</v>
      </c>
      <c r="FN13" s="152" t="s">
        <v>12</v>
      </c>
      <c r="FO13" s="153">
        <v>876264</v>
      </c>
      <c r="FP13" s="153">
        <v>582456</v>
      </c>
      <c r="FQ13" s="154">
        <v>540000</v>
      </c>
      <c r="FR13" s="154">
        <v>555023</v>
      </c>
      <c r="FS13" s="154">
        <v>562148</v>
      </c>
    </row>
    <row r="14" spans="1:175" ht="93" customHeight="1">
      <c r="A14" s="150"/>
      <c r="B14" s="152">
        <v>64</v>
      </c>
      <c r="C14" s="152" t="s">
        <v>13</v>
      </c>
      <c r="D14" s="153">
        <f t="shared" si="1"/>
        <v>77071.339999999982</v>
      </c>
      <c r="E14" s="153">
        <f t="shared" ref="E14:E18" si="2">+O14+Y14+AI14+AS14+BC14+BL14+BU14+CD14+CN14+CX14+DH14+DR14+EB14+EL14+EV14+FF14+FP14</f>
        <v>48433</v>
      </c>
      <c r="F14" s="153">
        <f t="shared" si="0"/>
        <v>3055</v>
      </c>
      <c r="G14" s="153">
        <f t="shared" si="0"/>
        <v>3565</v>
      </c>
      <c r="H14" s="153">
        <f t="shared" si="0"/>
        <v>3570</v>
      </c>
      <c r="K14" s="150"/>
      <c r="L14" s="152">
        <v>64</v>
      </c>
      <c r="M14" s="152" t="s">
        <v>13</v>
      </c>
      <c r="N14" s="153">
        <v>568.28</v>
      </c>
      <c r="O14" s="153">
        <v>540</v>
      </c>
      <c r="P14" s="154">
        <v>545</v>
      </c>
      <c r="Q14" s="154">
        <v>550</v>
      </c>
      <c r="R14" s="154">
        <v>550</v>
      </c>
      <c r="U14" s="150"/>
      <c r="V14" s="152">
        <v>64</v>
      </c>
      <c r="W14" s="152" t="s">
        <v>13</v>
      </c>
      <c r="X14" s="153">
        <v>45373.56</v>
      </c>
      <c r="Y14" s="153">
        <v>45000</v>
      </c>
      <c r="Z14" s="154">
        <v>0</v>
      </c>
      <c r="AA14" s="154">
        <v>0</v>
      </c>
      <c r="AB14" s="154">
        <v>0</v>
      </c>
      <c r="AE14" s="150"/>
      <c r="AF14" s="152">
        <v>64</v>
      </c>
      <c r="AG14" s="152" t="s">
        <v>13</v>
      </c>
      <c r="AH14" s="215">
        <v>22114.65</v>
      </c>
      <c r="AI14" s="215">
        <v>0</v>
      </c>
      <c r="AJ14" s="154">
        <v>0</v>
      </c>
      <c r="AK14" s="154">
        <v>0</v>
      </c>
      <c r="AL14" s="154">
        <v>0</v>
      </c>
      <c r="AO14" s="150"/>
      <c r="AP14" s="152">
        <v>64</v>
      </c>
      <c r="AQ14" s="152" t="s">
        <v>13</v>
      </c>
      <c r="AR14" s="153">
        <v>80.790000000000006</v>
      </c>
      <c r="AS14" s="153">
        <v>200</v>
      </c>
      <c r="AT14" s="154">
        <v>0</v>
      </c>
      <c r="AU14" s="154">
        <v>0</v>
      </c>
      <c r="AV14" s="154">
        <v>0</v>
      </c>
      <c r="AY14" s="150"/>
      <c r="AZ14" s="152">
        <v>64</v>
      </c>
      <c r="BA14" s="152" t="s">
        <v>13</v>
      </c>
      <c r="BB14" s="153">
        <v>1629.13</v>
      </c>
      <c r="BC14" s="153">
        <v>1500</v>
      </c>
      <c r="BD14" s="154">
        <v>1000</v>
      </c>
      <c r="BE14" s="154">
        <v>1000</v>
      </c>
      <c r="BF14" s="154">
        <v>1000</v>
      </c>
      <c r="BH14" s="150"/>
      <c r="BI14" s="152">
        <v>64</v>
      </c>
      <c r="BJ14" s="152" t="s">
        <v>13</v>
      </c>
      <c r="BK14" s="149">
        <v>1292.78</v>
      </c>
      <c r="BL14" s="149">
        <v>93</v>
      </c>
      <c r="BM14" s="154">
        <v>150</v>
      </c>
      <c r="BN14" s="154">
        <v>150</v>
      </c>
      <c r="BO14" s="154">
        <v>150</v>
      </c>
      <c r="BQ14" s="150"/>
      <c r="BR14" s="152">
        <v>64</v>
      </c>
      <c r="BS14" s="152" t="s">
        <v>13</v>
      </c>
      <c r="BT14" s="153">
        <v>4</v>
      </c>
      <c r="BU14" s="153"/>
      <c r="BV14" s="154">
        <v>0</v>
      </c>
      <c r="BW14" s="154">
        <v>0</v>
      </c>
      <c r="BX14" s="154">
        <v>0</v>
      </c>
      <c r="BZ14" s="150"/>
      <c r="CA14" s="152">
        <v>64</v>
      </c>
      <c r="CB14" s="152" t="s">
        <v>13</v>
      </c>
      <c r="CC14" s="153"/>
      <c r="CD14" s="153"/>
      <c r="CE14" s="154">
        <v>0</v>
      </c>
      <c r="CF14" s="154">
        <v>0</v>
      </c>
      <c r="CG14" s="154">
        <v>0</v>
      </c>
      <c r="CJ14" s="150"/>
      <c r="CK14" s="152">
        <v>64</v>
      </c>
      <c r="CL14" s="152" t="s">
        <v>13</v>
      </c>
      <c r="CM14" s="153"/>
      <c r="CN14" s="153"/>
      <c r="CO14" s="154">
        <v>0</v>
      </c>
      <c r="CP14" s="154">
        <v>0</v>
      </c>
      <c r="CQ14" s="154">
        <v>0</v>
      </c>
      <c r="CT14" s="150"/>
      <c r="CU14" s="152">
        <v>64</v>
      </c>
      <c r="CV14" s="152" t="s">
        <v>13</v>
      </c>
      <c r="CW14" s="153">
        <v>185</v>
      </c>
      <c r="CX14" s="153">
        <v>0</v>
      </c>
      <c r="CY14" s="154">
        <v>0</v>
      </c>
      <c r="CZ14" s="154">
        <v>0</v>
      </c>
      <c r="DA14" s="154">
        <v>0</v>
      </c>
      <c r="DD14" s="150"/>
      <c r="DE14" s="152">
        <v>64</v>
      </c>
      <c r="DF14" s="152" t="s">
        <v>13</v>
      </c>
      <c r="DG14" s="153">
        <v>7</v>
      </c>
      <c r="DH14" s="153"/>
      <c r="DI14" s="154">
        <v>10</v>
      </c>
      <c r="DJ14" s="154">
        <v>15</v>
      </c>
      <c r="DK14" s="154">
        <v>20</v>
      </c>
      <c r="DN14" s="150"/>
      <c r="DO14" s="152">
        <v>64</v>
      </c>
      <c r="DP14" s="152" t="s">
        <v>13</v>
      </c>
      <c r="DQ14" s="215">
        <v>10</v>
      </c>
      <c r="DR14" s="215"/>
      <c r="DS14" s="154">
        <v>0</v>
      </c>
      <c r="DT14" s="154">
        <v>0</v>
      </c>
      <c r="DU14" s="154">
        <v>0</v>
      </c>
      <c r="DX14" s="150"/>
      <c r="DY14" s="152">
        <v>64</v>
      </c>
      <c r="DZ14" s="152" t="s">
        <v>13</v>
      </c>
      <c r="EA14" s="228">
        <v>4500</v>
      </c>
      <c r="EB14" s="153">
        <v>1000</v>
      </c>
      <c r="EC14" s="154">
        <v>1000</v>
      </c>
      <c r="ED14" s="154">
        <v>1500</v>
      </c>
      <c r="EE14" s="154">
        <v>1500</v>
      </c>
      <c r="EH14" s="150"/>
      <c r="EI14" s="152">
        <v>64</v>
      </c>
      <c r="EJ14" s="152" t="s">
        <v>13</v>
      </c>
      <c r="EK14" s="153">
        <v>1005.97</v>
      </c>
      <c r="EL14" s="153">
        <v>100</v>
      </c>
      <c r="EM14" s="154">
        <v>250</v>
      </c>
      <c r="EN14" s="154">
        <v>250</v>
      </c>
      <c r="EO14" s="154">
        <v>250</v>
      </c>
      <c r="ER14" s="150"/>
      <c r="ES14" s="152">
        <v>64</v>
      </c>
      <c r="ET14" s="152" t="s">
        <v>13</v>
      </c>
      <c r="EU14" s="153">
        <v>165</v>
      </c>
      <c r="EV14" s="228"/>
      <c r="EW14" s="154">
        <v>0</v>
      </c>
      <c r="EX14" s="154">
        <v>0</v>
      </c>
      <c r="EY14" s="154">
        <v>0</v>
      </c>
      <c r="FB14" s="150"/>
      <c r="FC14" s="152">
        <v>64</v>
      </c>
      <c r="FD14" s="152" t="s">
        <v>13</v>
      </c>
      <c r="FE14" s="153">
        <v>0.18</v>
      </c>
      <c r="FF14" s="153"/>
      <c r="FG14" s="154">
        <v>0</v>
      </c>
      <c r="FH14" s="154">
        <v>0</v>
      </c>
      <c r="FI14" s="154">
        <v>0</v>
      </c>
      <c r="FL14" s="150"/>
      <c r="FM14" s="152">
        <v>64</v>
      </c>
      <c r="FN14" s="152" t="s">
        <v>13</v>
      </c>
      <c r="FO14" s="153">
        <v>135</v>
      </c>
      <c r="FP14" s="153"/>
      <c r="FQ14" s="154">
        <v>100</v>
      </c>
      <c r="FR14" s="154">
        <v>100</v>
      </c>
      <c r="FS14" s="154">
        <v>100</v>
      </c>
    </row>
    <row r="15" spans="1:175" ht="201.75" customHeight="1">
      <c r="A15" s="150"/>
      <c r="B15" s="152">
        <v>65</v>
      </c>
      <c r="C15" s="152" t="s">
        <v>14</v>
      </c>
      <c r="D15" s="153">
        <f t="shared" si="1"/>
        <v>11959387.880000003</v>
      </c>
      <c r="E15" s="153">
        <f t="shared" si="2"/>
        <v>11170836</v>
      </c>
      <c r="F15" s="153">
        <f t="shared" si="0"/>
        <v>11569028</v>
      </c>
      <c r="G15" s="153">
        <f t="shared" si="0"/>
        <v>12017800</v>
      </c>
      <c r="H15" s="153">
        <f t="shared" si="0"/>
        <v>11892550</v>
      </c>
      <c r="K15" s="150"/>
      <c r="L15" s="152">
        <v>65</v>
      </c>
      <c r="M15" s="152" t="s">
        <v>14</v>
      </c>
      <c r="N15" s="153">
        <v>907773</v>
      </c>
      <c r="O15" s="153">
        <v>768150</v>
      </c>
      <c r="P15" s="154">
        <v>910000</v>
      </c>
      <c r="Q15" s="154">
        <v>911500</v>
      </c>
      <c r="R15" s="154">
        <v>912500</v>
      </c>
      <c r="U15" s="150"/>
      <c r="V15" s="152">
        <v>65</v>
      </c>
      <c r="W15" s="152" t="s">
        <v>14</v>
      </c>
      <c r="X15" s="153">
        <v>597246.63</v>
      </c>
      <c r="Y15" s="153">
        <v>600000</v>
      </c>
      <c r="Z15" s="154">
        <v>600000</v>
      </c>
      <c r="AA15" s="154">
        <v>600000</v>
      </c>
      <c r="AB15" s="154">
        <v>550000</v>
      </c>
      <c r="AE15" s="150"/>
      <c r="AF15" s="152">
        <v>65</v>
      </c>
      <c r="AG15" s="152" t="s">
        <v>14</v>
      </c>
      <c r="AH15" s="215">
        <v>651194.63</v>
      </c>
      <c r="AI15" s="215">
        <v>500000</v>
      </c>
      <c r="AJ15" s="154">
        <v>450000</v>
      </c>
      <c r="AK15" s="154">
        <v>450000</v>
      </c>
      <c r="AL15" s="154">
        <v>450000</v>
      </c>
      <c r="AO15" s="150"/>
      <c r="AP15" s="152">
        <v>65</v>
      </c>
      <c r="AQ15" s="152" t="s">
        <v>14</v>
      </c>
      <c r="AR15" s="153">
        <v>642940.79</v>
      </c>
      <c r="AS15" s="153">
        <v>850000</v>
      </c>
      <c r="AT15" s="154">
        <v>700000</v>
      </c>
      <c r="AU15" s="154">
        <v>700000</v>
      </c>
      <c r="AV15" s="154">
        <v>700000</v>
      </c>
      <c r="AY15" s="150"/>
      <c r="AZ15" s="152">
        <v>65</v>
      </c>
      <c r="BA15" s="152" t="s">
        <v>14</v>
      </c>
      <c r="BB15" s="153">
        <v>217978.15</v>
      </c>
      <c r="BC15" s="153">
        <v>165500</v>
      </c>
      <c r="BD15" s="154">
        <v>270000</v>
      </c>
      <c r="BE15" s="154">
        <v>325000</v>
      </c>
      <c r="BF15" s="154">
        <v>350000</v>
      </c>
      <c r="BH15" s="150"/>
      <c r="BI15" s="152">
        <v>65</v>
      </c>
      <c r="BJ15" s="152" t="s">
        <v>14</v>
      </c>
      <c r="BK15" s="151">
        <v>3699778.13</v>
      </c>
      <c r="BL15" s="151">
        <v>3108986</v>
      </c>
      <c r="BM15" s="154">
        <v>3608986</v>
      </c>
      <c r="BN15" s="154">
        <v>3841708</v>
      </c>
      <c r="BO15" s="154">
        <v>3841708</v>
      </c>
      <c r="BQ15" s="150"/>
      <c r="BR15" s="152">
        <v>65</v>
      </c>
      <c r="BS15" s="152" t="s">
        <v>14</v>
      </c>
      <c r="BT15" s="153">
        <v>675759</v>
      </c>
      <c r="BU15" s="153">
        <v>481000</v>
      </c>
      <c r="BV15" s="154">
        <v>696000</v>
      </c>
      <c r="BW15" s="154">
        <v>696000</v>
      </c>
      <c r="BX15" s="154">
        <v>696000</v>
      </c>
      <c r="BZ15" s="150"/>
      <c r="CA15" s="152">
        <v>65</v>
      </c>
      <c r="CB15" s="152" t="s">
        <v>14</v>
      </c>
      <c r="CC15" s="153">
        <v>152867.35999999999</v>
      </c>
      <c r="CD15" s="153">
        <v>133500</v>
      </c>
      <c r="CE15" s="154">
        <v>109990</v>
      </c>
      <c r="CF15" s="154">
        <v>109990</v>
      </c>
      <c r="CG15" s="154">
        <v>109990</v>
      </c>
      <c r="CJ15" s="150"/>
      <c r="CK15" s="152">
        <v>65</v>
      </c>
      <c r="CL15" s="152" t="s">
        <v>14</v>
      </c>
      <c r="CM15" s="153">
        <v>305457</v>
      </c>
      <c r="CN15" s="153">
        <v>355000</v>
      </c>
      <c r="CO15" s="154">
        <v>355000</v>
      </c>
      <c r="CP15" s="154">
        <v>360000</v>
      </c>
      <c r="CQ15" s="154">
        <v>365000</v>
      </c>
      <c r="CT15" s="150"/>
      <c r="CU15" s="152">
        <v>65</v>
      </c>
      <c r="CV15" s="152" t="s">
        <v>14</v>
      </c>
      <c r="CW15" s="153">
        <v>512658</v>
      </c>
      <c r="CX15" s="153">
        <v>501000</v>
      </c>
      <c r="CY15" s="154">
        <v>512442</v>
      </c>
      <c r="CZ15" s="154">
        <v>512442</v>
      </c>
      <c r="DA15" s="154">
        <v>512442</v>
      </c>
      <c r="DD15" s="150"/>
      <c r="DE15" s="152">
        <v>65</v>
      </c>
      <c r="DF15" s="152" t="s">
        <v>14</v>
      </c>
      <c r="DG15" s="153">
        <v>35058</v>
      </c>
      <c r="DH15" s="153">
        <v>138000</v>
      </c>
      <c r="DI15" s="154">
        <v>224710</v>
      </c>
      <c r="DJ15" s="154">
        <v>230160</v>
      </c>
      <c r="DK15" s="154">
        <v>157910</v>
      </c>
      <c r="DN15" s="150"/>
      <c r="DO15" s="152">
        <v>65</v>
      </c>
      <c r="DP15" s="152" t="s">
        <v>14</v>
      </c>
      <c r="DQ15" s="215">
        <v>287700</v>
      </c>
      <c r="DR15" s="215">
        <v>255000</v>
      </c>
      <c r="DS15" s="154">
        <v>249900</v>
      </c>
      <c r="DT15" s="154">
        <v>256000</v>
      </c>
      <c r="DU15" s="154">
        <v>261000</v>
      </c>
      <c r="DX15" s="150"/>
      <c r="DY15" s="152">
        <v>65</v>
      </c>
      <c r="DZ15" s="152" t="s">
        <v>14</v>
      </c>
      <c r="EA15" s="228">
        <v>1381500</v>
      </c>
      <c r="EB15" s="153">
        <v>1421700</v>
      </c>
      <c r="EC15" s="154">
        <v>1030000</v>
      </c>
      <c r="ED15" s="154">
        <v>1130000</v>
      </c>
      <c r="EE15" s="154">
        <v>1130000</v>
      </c>
      <c r="EH15" s="150"/>
      <c r="EI15" s="152">
        <v>65</v>
      </c>
      <c r="EJ15" s="152" t="s">
        <v>14</v>
      </c>
      <c r="EK15" s="153">
        <v>1015014.14</v>
      </c>
      <c r="EL15" s="153">
        <v>1130000</v>
      </c>
      <c r="EM15" s="154">
        <v>1136000</v>
      </c>
      <c r="EN15" s="154">
        <v>1187000</v>
      </c>
      <c r="EO15" s="154">
        <v>1154000</v>
      </c>
      <c r="ER15" s="150"/>
      <c r="ES15" s="152">
        <v>65</v>
      </c>
      <c r="ET15" s="152" t="s">
        <v>14</v>
      </c>
      <c r="EU15" s="153">
        <v>378108</v>
      </c>
      <c r="EV15" s="228">
        <v>315000</v>
      </c>
      <c r="EW15" s="154">
        <v>225000</v>
      </c>
      <c r="EX15" s="154">
        <v>215000</v>
      </c>
      <c r="EY15" s="154">
        <v>205000</v>
      </c>
      <c r="FB15" s="150"/>
      <c r="FC15" s="152">
        <v>65</v>
      </c>
      <c r="FD15" s="152" t="s">
        <v>14</v>
      </c>
      <c r="FE15" s="153">
        <v>380447.05</v>
      </c>
      <c r="FF15" s="153">
        <v>343000</v>
      </c>
      <c r="FG15" s="154">
        <v>386000</v>
      </c>
      <c r="FH15" s="154">
        <v>388000</v>
      </c>
      <c r="FI15" s="154">
        <v>390000</v>
      </c>
      <c r="FL15" s="150"/>
      <c r="FM15" s="152">
        <v>65</v>
      </c>
      <c r="FN15" s="152" t="s">
        <v>14</v>
      </c>
      <c r="FO15" s="153">
        <v>117908</v>
      </c>
      <c r="FP15" s="153">
        <v>105000</v>
      </c>
      <c r="FQ15" s="154">
        <v>105000</v>
      </c>
      <c r="FR15" s="154">
        <v>105000</v>
      </c>
      <c r="FS15" s="154">
        <v>107000</v>
      </c>
    </row>
    <row r="16" spans="1:175" ht="143.25" customHeight="1">
      <c r="A16" s="150"/>
      <c r="B16" s="152">
        <v>66</v>
      </c>
      <c r="C16" s="152" t="s">
        <v>15</v>
      </c>
      <c r="D16" s="153">
        <f t="shared" si="1"/>
        <v>3492207.2700000005</v>
      </c>
      <c r="E16" s="153">
        <f t="shared" si="2"/>
        <v>3346237</v>
      </c>
      <c r="F16" s="153">
        <f t="shared" si="0"/>
        <v>3441537</v>
      </c>
      <c r="G16" s="153">
        <f t="shared" si="0"/>
        <v>3397220</v>
      </c>
      <c r="H16" s="153">
        <f t="shared" si="0"/>
        <v>3249220</v>
      </c>
      <c r="K16" s="150"/>
      <c r="L16" s="152">
        <v>66</v>
      </c>
      <c r="M16" s="152" t="s">
        <v>15</v>
      </c>
      <c r="N16" s="153">
        <v>232555</v>
      </c>
      <c r="O16" s="153">
        <v>300710</v>
      </c>
      <c r="P16" s="154">
        <v>285515</v>
      </c>
      <c r="Q16" s="154">
        <v>285983</v>
      </c>
      <c r="R16" s="154">
        <v>277860</v>
      </c>
      <c r="U16" s="150"/>
      <c r="V16" s="152">
        <v>66</v>
      </c>
      <c r="W16" s="152" t="s">
        <v>15</v>
      </c>
      <c r="X16" s="153">
        <v>89094.83</v>
      </c>
      <c r="Y16" s="153">
        <v>123000</v>
      </c>
      <c r="Z16" s="154">
        <v>168000</v>
      </c>
      <c r="AA16" s="154">
        <v>168000</v>
      </c>
      <c r="AB16" s="154">
        <v>168000</v>
      </c>
      <c r="AE16" s="150"/>
      <c r="AF16" s="152">
        <v>66</v>
      </c>
      <c r="AG16" s="152" t="s">
        <v>15</v>
      </c>
      <c r="AH16" s="215">
        <v>641905</v>
      </c>
      <c r="AI16" s="215">
        <v>550000</v>
      </c>
      <c r="AJ16" s="154">
        <v>404978</v>
      </c>
      <c r="AK16" s="154">
        <v>404978</v>
      </c>
      <c r="AL16" s="154">
        <v>404978</v>
      </c>
      <c r="AO16" s="150"/>
      <c r="AP16" s="152">
        <v>66</v>
      </c>
      <c r="AQ16" s="152" t="s">
        <v>15</v>
      </c>
      <c r="AR16" s="153">
        <v>455147.29</v>
      </c>
      <c r="AS16" s="153">
        <v>565972</v>
      </c>
      <c r="AT16" s="154">
        <v>318410</v>
      </c>
      <c r="AU16" s="154">
        <v>244460</v>
      </c>
      <c r="AV16" s="154">
        <v>229700</v>
      </c>
      <c r="AY16" s="150"/>
      <c r="AZ16" s="152">
        <v>66</v>
      </c>
      <c r="BA16" s="152" t="s">
        <v>15</v>
      </c>
      <c r="BB16" s="153">
        <v>33084.53</v>
      </c>
      <c r="BC16" s="153">
        <v>133029</v>
      </c>
      <c r="BD16" s="154">
        <v>132023</v>
      </c>
      <c r="BE16" s="154">
        <v>140229</v>
      </c>
      <c r="BF16" s="154">
        <v>112000</v>
      </c>
      <c r="BH16" s="150"/>
      <c r="BI16" s="152">
        <v>66</v>
      </c>
      <c r="BJ16" s="152" t="s">
        <v>15</v>
      </c>
      <c r="BK16" s="149">
        <v>278969.32</v>
      </c>
      <c r="BL16" s="149">
        <v>10000</v>
      </c>
      <c r="BM16" s="154">
        <v>10000</v>
      </c>
      <c r="BN16" s="154">
        <v>10000</v>
      </c>
      <c r="BO16" s="154">
        <v>10000</v>
      </c>
      <c r="BQ16" s="150"/>
      <c r="BR16" s="152">
        <v>66</v>
      </c>
      <c r="BS16" s="152" t="s">
        <v>15</v>
      </c>
      <c r="BT16" s="153">
        <v>125203</v>
      </c>
      <c r="BU16" s="153">
        <v>146850</v>
      </c>
      <c r="BV16" s="154">
        <v>143350</v>
      </c>
      <c r="BW16" s="154">
        <v>143350</v>
      </c>
      <c r="BX16" s="154">
        <v>143350</v>
      </c>
      <c r="BZ16" s="150"/>
      <c r="CA16" s="152">
        <v>66</v>
      </c>
      <c r="CB16" s="152" t="s">
        <v>15</v>
      </c>
      <c r="CC16" s="153">
        <v>98316.09</v>
      </c>
      <c r="CD16" s="153">
        <v>5000</v>
      </c>
      <c r="CE16" s="154">
        <v>1490</v>
      </c>
      <c r="CF16" s="154">
        <v>1490</v>
      </c>
      <c r="CG16" s="154">
        <v>1490</v>
      </c>
      <c r="CJ16" s="150"/>
      <c r="CK16" s="152">
        <v>66</v>
      </c>
      <c r="CL16" s="152" t="s">
        <v>15</v>
      </c>
      <c r="CM16" s="153">
        <v>971066</v>
      </c>
      <c r="CN16" s="153">
        <v>902700</v>
      </c>
      <c r="CO16" s="154">
        <v>1304000</v>
      </c>
      <c r="CP16" s="154">
        <v>1324050</v>
      </c>
      <c r="CQ16" s="154">
        <v>1354100</v>
      </c>
      <c r="CT16" s="150"/>
      <c r="CU16" s="152">
        <v>66</v>
      </c>
      <c r="CV16" s="152" t="s">
        <v>15</v>
      </c>
      <c r="CW16" s="153">
        <v>161307</v>
      </c>
      <c r="CX16" s="153">
        <v>255052</v>
      </c>
      <c r="CY16" s="154">
        <v>213223</v>
      </c>
      <c r="CZ16" s="154">
        <v>184394</v>
      </c>
      <c r="DA16" s="154">
        <v>155142</v>
      </c>
      <c r="DD16" s="150"/>
      <c r="DE16" s="152">
        <v>66</v>
      </c>
      <c r="DF16" s="152" t="s">
        <v>15</v>
      </c>
      <c r="DG16" s="153">
        <v>93560</v>
      </c>
      <c r="DH16" s="153">
        <v>23000</v>
      </c>
      <c r="DI16" s="154">
        <v>18500</v>
      </c>
      <c r="DJ16" s="154">
        <v>20500</v>
      </c>
      <c r="DK16" s="154">
        <v>23000</v>
      </c>
      <c r="DN16" s="150"/>
      <c r="DO16" s="152">
        <v>66</v>
      </c>
      <c r="DP16" s="152" t="s">
        <v>15</v>
      </c>
      <c r="DQ16" s="215">
        <v>20900</v>
      </c>
      <c r="DR16" s="215">
        <v>18700</v>
      </c>
      <c r="DS16" s="154">
        <v>20000</v>
      </c>
      <c r="DT16" s="154">
        <v>40000</v>
      </c>
      <c r="DU16" s="154">
        <v>40000</v>
      </c>
      <c r="DX16" s="150"/>
      <c r="DY16" s="152">
        <v>66</v>
      </c>
      <c r="DZ16" s="152" t="s">
        <v>15</v>
      </c>
      <c r="EA16" s="228">
        <v>89720</v>
      </c>
      <c r="EB16" s="153">
        <v>110400</v>
      </c>
      <c r="EC16" s="154">
        <v>139000</v>
      </c>
      <c r="ED16" s="154">
        <v>139000</v>
      </c>
      <c r="EE16" s="154">
        <v>139000</v>
      </c>
      <c r="EH16" s="150"/>
      <c r="EI16" s="152">
        <v>66</v>
      </c>
      <c r="EJ16" s="152" t="s">
        <v>15</v>
      </c>
      <c r="EK16" s="153">
        <v>33408.050000000003</v>
      </c>
      <c r="EL16" s="153">
        <v>29860</v>
      </c>
      <c r="EM16" s="154">
        <v>41800</v>
      </c>
      <c r="EN16" s="154">
        <v>41800</v>
      </c>
      <c r="EO16" s="154">
        <v>41800</v>
      </c>
      <c r="ER16" s="150"/>
      <c r="ES16" s="152">
        <v>66</v>
      </c>
      <c r="ET16" s="152" t="s">
        <v>15</v>
      </c>
      <c r="EU16" s="153">
        <v>119682</v>
      </c>
      <c r="EV16" s="228">
        <v>134664</v>
      </c>
      <c r="EW16" s="154">
        <v>186848</v>
      </c>
      <c r="EX16" s="154">
        <v>192186</v>
      </c>
      <c r="EY16" s="154">
        <v>90000</v>
      </c>
      <c r="FB16" s="150"/>
      <c r="FC16" s="152">
        <v>66</v>
      </c>
      <c r="FD16" s="152" t="s">
        <v>15</v>
      </c>
      <c r="FE16" s="153">
        <v>37250.160000000003</v>
      </c>
      <c r="FF16" s="153">
        <v>36000</v>
      </c>
      <c r="FG16" s="154">
        <v>40000</v>
      </c>
      <c r="FH16" s="154">
        <v>42000</v>
      </c>
      <c r="FI16" s="154">
        <v>44000</v>
      </c>
      <c r="FL16" s="150"/>
      <c r="FM16" s="152">
        <v>66</v>
      </c>
      <c r="FN16" s="152" t="s">
        <v>15</v>
      </c>
      <c r="FO16" s="153">
        <v>11039</v>
      </c>
      <c r="FP16" s="153">
        <v>1300</v>
      </c>
      <c r="FQ16" s="154">
        <v>14400</v>
      </c>
      <c r="FR16" s="154">
        <v>14800</v>
      </c>
      <c r="FS16" s="154">
        <v>14800</v>
      </c>
    </row>
    <row r="17" spans="1:175" ht="153.75" customHeight="1">
      <c r="A17" s="150"/>
      <c r="B17" s="152">
        <v>67</v>
      </c>
      <c r="C17" s="152" t="s">
        <v>16</v>
      </c>
      <c r="D17" s="153">
        <f t="shared" si="1"/>
        <v>78053045.909999982</v>
      </c>
      <c r="E17" s="153">
        <f t="shared" si="2"/>
        <v>98328225</v>
      </c>
      <c r="F17" s="153">
        <f t="shared" si="0"/>
        <v>93375188</v>
      </c>
      <c r="G17" s="153">
        <f t="shared" si="0"/>
        <v>94087095</v>
      </c>
      <c r="H17" s="153">
        <f t="shared" si="0"/>
        <v>95751829</v>
      </c>
      <c r="K17" s="150"/>
      <c r="L17" s="152">
        <v>67</v>
      </c>
      <c r="M17" s="152" t="s">
        <v>16</v>
      </c>
      <c r="N17" s="153">
        <v>9057821.1500000004</v>
      </c>
      <c r="O17" s="153">
        <v>9283379</v>
      </c>
      <c r="P17" s="154">
        <v>10537344</v>
      </c>
      <c r="Q17" s="154">
        <v>10702988</v>
      </c>
      <c r="R17" s="154">
        <v>10805999</v>
      </c>
      <c r="U17" s="150"/>
      <c r="V17" s="152">
        <v>67</v>
      </c>
      <c r="W17" s="152" t="s">
        <v>16</v>
      </c>
      <c r="X17" s="153">
        <v>4377325.6100000003</v>
      </c>
      <c r="Y17" s="153">
        <v>4523001</v>
      </c>
      <c r="Z17" s="154">
        <v>5082149</v>
      </c>
      <c r="AA17" s="154">
        <v>5216592</v>
      </c>
      <c r="AB17" s="154">
        <v>5234178</v>
      </c>
      <c r="AE17" s="150"/>
      <c r="AF17" s="152">
        <v>67</v>
      </c>
      <c r="AG17" s="152" t="s">
        <v>16</v>
      </c>
      <c r="AH17" s="215">
        <v>9854408</v>
      </c>
      <c r="AI17" s="215">
        <v>10549918</v>
      </c>
      <c r="AJ17" s="154">
        <v>11051399</v>
      </c>
      <c r="AK17" s="154">
        <v>11224051</v>
      </c>
      <c r="AL17" s="154">
        <v>11281176</v>
      </c>
      <c r="AO17" s="150"/>
      <c r="AP17" s="152">
        <v>67</v>
      </c>
      <c r="AQ17" s="152" t="s">
        <v>16</v>
      </c>
      <c r="AR17" s="153">
        <v>6940829.9900000002</v>
      </c>
      <c r="AS17" s="153">
        <v>25349497</v>
      </c>
      <c r="AT17" s="154">
        <v>8458988</v>
      </c>
      <c r="AU17" s="154">
        <v>7859041</v>
      </c>
      <c r="AV17" s="154">
        <v>8016472</v>
      </c>
      <c r="AY17" s="150"/>
      <c r="AZ17" s="152">
        <v>67</v>
      </c>
      <c r="BA17" s="152" t="s">
        <v>16</v>
      </c>
      <c r="BB17" s="153">
        <v>1810759.72</v>
      </c>
      <c r="BC17" s="153">
        <v>2074152</v>
      </c>
      <c r="BD17" s="154">
        <v>2489462</v>
      </c>
      <c r="BE17" s="154">
        <v>2324543</v>
      </c>
      <c r="BF17" s="154">
        <v>2382771</v>
      </c>
      <c r="BH17" s="150"/>
      <c r="BI17" s="152">
        <v>67</v>
      </c>
      <c r="BJ17" s="152" t="s">
        <v>16</v>
      </c>
      <c r="BK17" s="151">
        <v>3896660.12</v>
      </c>
      <c r="BL17" s="151">
        <v>3585609</v>
      </c>
      <c r="BM17" s="154">
        <v>4555852</v>
      </c>
      <c r="BN17" s="154">
        <v>4603128</v>
      </c>
      <c r="BO17" s="154">
        <v>4668454</v>
      </c>
      <c r="BQ17" s="150"/>
      <c r="BR17" s="152">
        <v>67</v>
      </c>
      <c r="BS17" s="152" t="s">
        <v>16</v>
      </c>
      <c r="BT17" s="153">
        <v>3874233</v>
      </c>
      <c r="BU17" s="153">
        <v>4015090</v>
      </c>
      <c r="BV17" s="154">
        <v>5302399</v>
      </c>
      <c r="BW17" s="154">
        <v>4940770</v>
      </c>
      <c r="BX17" s="154">
        <v>4987527</v>
      </c>
      <c r="BZ17" s="150"/>
      <c r="CA17" s="152">
        <v>67</v>
      </c>
      <c r="CB17" s="152" t="s">
        <v>16</v>
      </c>
      <c r="CC17" s="153">
        <v>2199611</v>
      </c>
      <c r="CD17" s="153">
        <v>2250232</v>
      </c>
      <c r="CE17" s="154">
        <v>2711295</v>
      </c>
      <c r="CF17" s="154">
        <v>2856971</v>
      </c>
      <c r="CG17" s="154">
        <v>2921139</v>
      </c>
      <c r="CJ17" s="150"/>
      <c r="CK17" s="152">
        <v>67</v>
      </c>
      <c r="CL17" s="152" t="s">
        <v>16</v>
      </c>
      <c r="CM17" s="153">
        <v>9171500</v>
      </c>
      <c r="CN17" s="153">
        <v>9151454</v>
      </c>
      <c r="CO17" s="154">
        <v>10232380</v>
      </c>
      <c r="CP17" s="154">
        <v>10591573</v>
      </c>
      <c r="CQ17" s="154">
        <v>10803024</v>
      </c>
      <c r="CT17" s="150"/>
      <c r="CU17" s="152">
        <v>67</v>
      </c>
      <c r="CV17" s="152" t="s">
        <v>16</v>
      </c>
      <c r="CW17" s="153">
        <v>4080413</v>
      </c>
      <c r="CX17" s="153">
        <v>4069690</v>
      </c>
      <c r="CY17" s="154">
        <v>5159631</v>
      </c>
      <c r="CZ17" s="154">
        <v>5013832</v>
      </c>
      <c r="DA17" s="154">
        <v>5215679</v>
      </c>
      <c r="DD17" s="150"/>
      <c r="DE17" s="152">
        <v>67</v>
      </c>
      <c r="DF17" s="152" t="s">
        <v>16</v>
      </c>
      <c r="DG17" s="153">
        <v>1654910</v>
      </c>
      <c r="DH17" s="153">
        <v>1672882</v>
      </c>
      <c r="DI17" s="154">
        <v>1925024</v>
      </c>
      <c r="DJ17" s="154">
        <v>1956571</v>
      </c>
      <c r="DK17" s="154">
        <v>2047360</v>
      </c>
      <c r="DN17" s="150"/>
      <c r="DO17" s="152">
        <v>67</v>
      </c>
      <c r="DP17" s="152" t="s">
        <v>16</v>
      </c>
      <c r="DQ17" s="215">
        <v>1456182</v>
      </c>
      <c r="DR17" s="215">
        <v>1463283</v>
      </c>
      <c r="DS17" s="154">
        <v>1844426</v>
      </c>
      <c r="DT17" s="154">
        <v>1874921</v>
      </c>
      <c r="DU17" s="154">
        <v>1955314</v>
      </c>
      <c r="DX17" s="150"/>
      <c r="DY17" s="152">
        <v>67</v>
      </c>
      <c r="DZ17" s="152" t="s">
        <v>16</v>
      </c>
      <c r="EA17" s="228">
        <v>3864198</v>
      </c>
      <c r="EB17" s="153">
        <v>4432783</v>
      </c>
      <c r="EC17" s="154">
        <v>5606816</v>
      </c>
      <c r="ED17" s="154">
        <v>5692104</v>
      </c>
      <c r="EE17" s="154">
        <v>5782632</v>
      </c>
      <c r="EH17" s="150"/>
      <c r="EI17" s="152">
        <v>67</v>
      </c>
      <c r="EJ17" s="152" t="s">
        <v>16</v>
      </c>
      <c r="EK17" s="153">
        <v>3944711.58</v>
      </c>
      <c r="EL17" s="153">
        <v>4034291</v>
      </c>
      <c r="EM17" s="154">
        <v>4956689</v>
      </c>
      <c r="EN17" s="154">
        <v>4997901</v>
      </c>
      <c r="EO17" s="154">
        <v>5114694</v>
      </c>
      <c r="ER17" s="150"/>
      <c r="ES17" s="152">
        <v>67</v>
      </c>
      <c r="ET17" s="152" t="s">
        <v>16</v>
      </c>
      <c r="EU17" s="153">
        <v>4330568</v>
      </c>
      <c r="EV17" s="228">
        <f>3699908+488655</f>
        <v>4188563</v>
      </c>
      <c r="EW17" s="154">
        <v>5036217</v>
      </c>
      <c r="EX17" s="154">
        <v>5136125</v>
      </c>
      <c r="EY17" s="154">
        <v>5317410</v>
      </c>
      <c r="FB17" s="150"/>
      <c r="FC17" s="152">
        <v>67</v>
      </c>
      <c r="FD17" s="152" t="s">
        <v>16</v>
      </c>
      <c r="FE17" s="153">
        <v>6548509.7400000002</v>
      </c>
      <c r="FF17" s="153">
        <v>6694629</v>
      </c>
      <c r="FG17" s="154">
        <v>7244935</v>
      </c>
      <c r="FH17" s="154">
        <v>7907074</v>
      </c>
      <c r="FI17" s="154">
        <v>8028848</v>
      </c>
      <c r="FL17" s="150"/>
      <c r="FM17" s="152">
        <v>67</v>
      </c>
      <c r="FN17" s="152" t="s">
        <v>16</v>
      </c>
      <c r="FO17" s="153">
        <v>990405</v>
      </c>
      <c r="FP17" s="153">
        <v>989772</v>
      </c>
      <c r="FQ17" s="154">
        <v>1180182</v>
      </c>
      <c r="FR17" s="154">
        <v>1188910</v>
      </c>
      <c r="FS17" s="154">
        <v>1189152</v>
      </c>
    </row>
    <row r="18" spans="1:175" ht="147.75" customHeight="1">
      <c r="A18" s="150"/>
      <c r="B18" s="152">
        <v>68</v>
      </c>
      <c r="C18" s="152" t="s">
        <v>17</v>
      </c>
      <c r="D18" s="153">
        <f t="shared" si="1"/>
        <v>17678.410000000003</v>
      </c>
      <c r="E18" s="153">
        <f t="shared" si="2"/>
        <v>13467</v>
      </c>
      <c r="F18" s="153">
        <f t="shared" si="0"/>
        <v>16120</v>
      </c>
      <c r="G18" s="153">
        <f t="shared" si="0"/>
        <v>16470</v>
      </c>
      <c r="H18" s="153">
        <f t="shared" si="0"/>
        <v>16595</v>
      </c>
      <c r="K18" s="150"/>
      <c r="L18" s="152">
        <v>68</v>
      </c>
      <c r="M18" s="152" t="s">
        <v>17</v>
      </c>
      <c r="N18" s="153">
        <v>9792.69</v>
      </c>
      <c r="O18" s="153">
        <v>5000</v>
      </c>
      <c r="P18" s="154">
        <v>5000</v>
      </c>
      <c r="Q18" s="154">
        <v>5000</v>
      </c>
      <c r="R18" s="154">
        <v>5000</v>
      </c>
      <c r="U18" s="150"/>
      <c r="V18" s="152">
        <v>68</v>
      </c>
      <c r="W18" s="152" t="s">
        <v>17</v>
      </c>
      <c r="X18" s="153">
        <v>7492.53</v>
      </c>
      <c r="Y18" s="153"/>
      <c r="Z18" s="154">
        <v>0</v>
      </c>
      <c r="AA18" s="154">
        <v>0</v>
      </c>
      <c r="AB18" s="154">
        <v>0</v>
      </c>
      <c r="AE18" s="150"/>
      <c r="AF18" s="152">
        <v>68</v>
      </c>
      <c r="AG18" s="152" t="s">
        <v>17</v>
      </c>
      <c r="AH18" s="215">
        <v>0.08</v>
      </c>
      <c r="AI18" s="215">
        <v>0</v>
      </c>
      <c r="AJ18" s="154">
        <v>0</v>
      </c>
      <c r="AK18" s="154">
        <v>0</v>
      </c>
      <c r="AL18" s="154">
        <v>0</v>
      </c>
      <c r="AO18" s="150"/>
      <c r="AP18" s="152">
        <v>68</v>
      </c>
      <c r="AQ18" s="152" t="s">
        <v>17</v>
      </c>
      <c r="AR18" s="153"/>
      <c r="AS18" s="153"/>
      <c r="AT18" s="154">
        <v>0</v>
      </c>
      <c r="AU18" s="154">
        <v>0</v>
      </c>
      <c r="AV18" s="154">
        <v>0</v>
      </c>
      <c r="AY18" s="150"/>
      <c r="AZ18" s="152">
        <v>68</v>
      </c>
      <c r="BA18" s="152" t="s">
        <v>17</v>
      </c>
      <c r="BB18" s="153">
        <v>167.91</v>
      </c>
      <c r="BC18" s="153">
        <v>7500</v>
      </c>
      <c r="BD18" s="154">
        <v>5000</v>
      </c>
      <c r="BE18" s="154">
        <v>5000</v>
      </c>
      <c r="BF18" s="154">
        <v>5000</v>
      </c>
      <c r="BH18" s="150"/>
      <c r="BI18" s="152">
        <v>68</v>
      </c>
      <c r="BJ18" s="152" t="s">
        <v>17</v>
      </c>
      <c r="BK18" s="149"/>
      <c r="BL18" s="149"/>
      <c r="BM18" s="154">
        <v>0</v>
      </c>
      <c r="BN18" s="154">
        <v>0</v>
      </c>
      <c r="BO18" s="154">
        <v>0</v>
      </c>
      <c r="BQ18" s="150"/>
      <c r="BR18" s="152">
        <v>68</v>
      </c>
      <c r="BS18" s="152" t="s">
        <v>17</v>
      </c>
      <c r="BT18" s="153">
        <v>12</v>
      </c>
      <c r="BU18" s="153">
        <v>450</v>
      </c>
      <c r="BV18" s="154">
        <v>0</v>
      </c>
      <c r="BW18" s="154">
        <v>0</v>
      </c>
      <c r="BX18" s="154">
        <v>0</v>
      </c>
      <c r="BZ18" s="150"/>
      <c r="CA18" s="152">
        <v>68</v>
      </c>
      <c r="CB18" s="152" t="s">
        <v>17</v>
      </c>
      <c r="CC18" s="153">
        <v>10.199999999999999</v>
      </c>
      <c r="CD18" s="153">
        <v>17</v>
      </c>
      <c r="CE18" s="154">
        <v>20</v>
      </c>
      <c r="CF18" s="154">
        <v>20</v>
      </c>
      <c r="CG18" s="154">
        <v>20</v>
      </c>
      <c r="CJ18" s="150"/>
      <c r="CK18" s="152">
        <v>68</v>
      </c>
      <c r="CL18" s="152" t="s">
        <v>17</v>
      </c>
      <c r="CM18" s="153">
        <v>23</v>
      </c>
      <c r="CN18" s="153">
        <v>0</v>
      </c>
      <c r="CO18" s="154">
        <v>0</v>
      </c>
      <c r="CP18" s="154">
        <v>0</v>
      </c>
      <c r="CQ18" s="154">
        <v>0</v>
      </c>
      <c r="CT18" s="150"/>
      <c r="CU18" s="152">
        <v>68</v>
      </c>
      <c r="CV18" s="152" t="s">
        <v>17</v>
      </c>
      <c r="CW18" s="153"/>
      <c r="CX18" s="153"/>
      <c r="CY18" s="154"/>
      <c r="CZ18" s="154"/>
      <c r="DA18" s="154"/>
      <c r="DD18" s="150"/>
      <c r="DE18" s="152">
        <v>68</v>
      </c>
      <c r="DF18" s="152" t="s">
        <v>17</v>
      </c>
      <c r="DG18" s="153">
        <v>167</v>
      </c>
      <c r="DH18" s="153">
        <v>500</v>
      </c>
      <c r="DI18" s="154">
        <v>1000</v>
      </c>
      <c r="DJ18" s="154">
        <v>1200</v>
      </c>
      <c r="DK18" s="154">
        <v>1200</v>
      </c>
      <c r="DN18" s="150"/>
      <c r="DO18" s="152">
        <v>68</v>
      </c>
      <c r="DP18" s="152" t="s">
        <v>17</v>
      </c>
      <c r="DQ18" s="215">
        <v>13</v>
      </c>
      <c r="DR18" s="215"/>
      <c r="DS18" s="154">
        <v>100</v>
      </c>
      <c r="DT18" s="154">
        <v>250</v>
      </c>
      <c r="DU18" s="154">
        <v>375</v>
      </c>
      <c r="DX18" s="150"/>
      <c r="DY18" s="152">
        <v>68</v>
      </c>
      <c r="DZ18" s="152" t="s">
        <v>17</v>
      </c>
      <c r="EA18" s="228"/>
      <c r="EB18" s="153"/>
      <c r="EC18" s="154"/>
      <c r="ED18" s="154"/>
      <c r="EE18" s="154"/>
      <c r="EH18" s="150"/>
      <c r="EI18" s="152">
        <v>68</v>
      </c>
      <c r="EJ18" s="152" t="s">
        <v>17</v>
      </c>
      <c r="EK18" s="153"/>
      <c r="EL18" s="153">
        <v>0</v>
      </c>
      <c r="EM18" s="154">
        <v>5000</v>
      </c>
      <c r="EN18" s="154">
        <v>5000</v>
      </c>
      <c r="EO18" s="154">
        <v>5000</v>
      </c>
      <c r="ER18" s="150"/>
      <c r="ES18" s="152">
        <v>68</v>
      </c>
      <c r="ET18" s="152" t="s">
        <v>17</v>
      </c>
      <c r="EU18" s="153"/>
      <c r="EV18" s="228"/>
      <c r="EW18" s="154">
        <v>0</v>
      </c>
      <c r="EX18" s="154">
        <v>0</v>
      </c>
      <c r="EY18" s="154">
        <v>0</v>
      </c>
      <c r="FB18" s="150"/>
      <c r="FC18" s="152">
        <v>68</v>
      </c>
      <c r="FD18" s="152" t="s">
        <v>17</v>
      </c>
      <c r="FE18" s="153"/>
      <c r="FF18" s="153"/>
      <c r="FG18" s="154"/>
      <c r="FH18" s="154"/>
      <c r="FI18" s="154"/>
      <c r="FL18" s="150"/>
      <c r="FM18" s="152">
        <v>68</v>
      </c>
      <c r="FN18" s="152" t="s">
        <v>17</v>
      </c>
      <c r="FO18" s="153"/>
      <c r="FP18" s="153"/>
      <c r="FQ18" s="154">
        <v>0</v>
      </c>
      <c r="FR18" s="154">
        <v>0</v>
      </c>
      <c r="FS18" s="154">
        <v>0</v>
      </c>
    </row>
    <row r="19" spans="1:175" ht="119.25" customHeight="1">
      <c r="A19" s="155">
        <v>7</v>
      </c>
      <c r="B19" s="155"/>
      <c r="C19" s="150" t="s">
        <v>18</v>
      </c>
      <c r="D19" s="151">
        <f>+D20+D21</f>
        <v>222508.65</v>
      </c>
      <c r="E19" s="151">
        <f>+E20+E21</f>
        <v>2672</v>
      </c>
      <c r="F19" s="151">
        <f>+F20+F21</f>
        <v>620</v>
      </c>
      <c r="G19" s="151">
        <f>+G20+G21</f>
        <v>570</v>
      </c>
      <c r="H19" s="151">
        <f>+H20+H21</f>
        <v>520</v>
      </c>
      <c r="K19" s="155">
        <v>7</v>
      </c>
      <c r="L19" s="155"/>
      <c r="M19" s="150" t="s">
        <v>18</v>
      </c>
      <c r="N19" s="151">
        <v>4326.3</v>
      </c>
      <c r="O19" s="151">
        <v>0</v>
      </c>
      <c r="P19" s="151">
        <v>0</v>
      </c>
      <c r="Q19" s="151">
        <v>0</v>
      </c>
      <c r="R19" s="151">
        <v>0</v>
      </c>
      <c r="U19" s="155">
        <v>7</v>
      </c>
      <c r="V19" s="155"/>
      <c r="W19" s="150" t="s">
        <v>18</v>
      </c>
      <c r="X19" s="151">
        <v>389.75</v>
      </c>
      <c r="Y19" s="151">
        <v>210</v>
      </c>
      <c r="Z19" s="151">
        <v>0</v>
      </c>
      <c r="AA19" s="151">
        <v>0</v>
      </c>
      <c r="AB19" s="151">
        <v>0</v>
      </c>
      <c r="AE19" s="155">
        <v>7</v>
      </c>
      <c r="AF19" s="155"/>
      <c r="AG19" s="150" t="s">
        <v>18</v>
      </c>
      <c r="AH19" s="216">
        <v>217469</v>
      </c>
      <c r="AI19" s="216">
        <v>0</v>
      </c>
      <c r="AJ19" s="151">
        <v>0</v>
      </c>
      <c r="AK19" s="151">
        <v>0</v>
      </c>
      <c r="AL19" s="151">
        <v>0</v>
      </c>
      <c r="AO19" s="155">
        <v>7</v>
      </c>
      <c r="AP19" s="155"/>
      <c r="AQ19" s="150" t="s">
        <v>18</v>
      </c>
      <c r="AR19" s="151">
        <v>81.599999999999994</v>
      </c>
      <c r="AS19" s="151">
        <v>270</v>
      </c>
      <c r="AT19" s="151">
        <v>270</v>
      </c>
      <c r="AU19" s="151">
        <v>270</v>
      </c>
      <c r="AV19" s="151">
        <v>270</v>
      </c>
      <c r="AY19" s="155">
        <v>7</v>
      </c>
      <c r="AZ19" s="155"/>
      <c r="BA19" s="150" t="s">
        <v>18</v>
      </c>
      <c r="BB19" s="151">
        <v>0</v>
      </c>
      <c r="BC19" s="151">
        <v>1507</v>
      </c>
      <c r="BD19" s="151">
        <v>0</v>
      </c>
      <c r="BE19" s="151">
        <v>0</v>
      </c>
      <c r="BF19" s="151">
        <v>0</v>
      </c>
      <c r="BH19" s="155">
        <v>7</v>
      </c>
      <c r="BI19" s="155"/>
      <c r="BJ19" s="150" t="s">
        <v>18</v>
      </c>
      <c r="BK19" s="151">
        <f>+BK20+BK21</f>
        <v>0</v>
      </c>
      <c r="BL19" s="151">
        <f>+BL20+BL21</f>
        <v>0</v>
      </c>
      <c r="BM19" s="151">
        <v>0</v>
      </c>
      <c r="BN19" s="151">
        <v>0</v>
      </c>
      <c r="BO19" s="151">
        <v>0</v>
      </c>
      <c r="BQ19" s="155">
        <v>7</v>
      </c>
      <c r="BR19" s="155"/>
      <c r="BS19" s="150" t="s">
        <v>18</v>
      </c>
      <c r="BT19" s="151">
        <v>0</v>
      </c>
      <c r="BU19" s="151">
        <v>0</v>
      </c>
      <c r="BV19" s="151">
        <v>0</v>
      </c>
      <c r="BW19" s="151">
        <v>0</v>
      </c>
      <c r="BX19" s="151">
        <v>0</v>
      </c>
      <c r="BZ19" s="155">
        <v>7</v>
      </c>
      <c r="CA19" s="155"/>
      <c r="CB19" s="150" t="s">
        <v>18</v>
      </c>
      <c r="CC19" s="151">
        <v>0</v>
      </c>
      <c r="CD19" s="151">
        <v>0</v>
      </c>
      <c r="CE19" s="151">
        <v>0</v>
      </c>
      <c r="CF19" s="151">
        <v>0</v>
      </c>
      <c r="CG19" s="151">
        <v>0</v>
      </c>
      <c r="CJ19" s="155">
        <v>7</v>
      </c>
      <c r="CK19" s="155"/>
      <c r="CL19" s="150" t="s">
        <v>18</v>
      </c>
      <c r="CM19" s="151">
        <v>150</v>
      </c>
      <c r="CN19" s="151">
        <v>300</v>
      </c>
      <c r="CO19" s="151">
        <v>300</v>
      </c>
      <c r="CP19" s="151">
        <v>250</v>
      </c>
      <c r="CQ19" s="151">
        <v>200</v>
      </c>
      <c r="CT19" s="155">
        <v>7</v>
      </c>
      <c r="CU19" s="155"/>
      <c r="CV19" s="150" t="s">
        <v>18</v>
      </c>
      <c r="CW19" s="151">
        <f>+CW20+CW21</f>
        <v>0</v>
      </c>
      <c r="CX19" s="151">
        <f>+CX20+CX21</f>
        <v>0</v>
      </c>
      <c r="CY19" s="151">
        <f>+CY20+CY21</f>
        <v>0</v>
      </c>
      <c r="CZ19" s="151">
        <f>+CZ20+CZ21</f>
        <v>0</v>
      </c>
      <c r="DA19" s="151">
        <f>+DA20+DA21</f>
        <v>0</v>
      </c>
      <c r="DD19" s="155">
        <v>7</v>
      </c>
      <c r="DE19" s="155"/>
      <c r="DF19" s="150" t="s">
        <v>18</v>
      </c>
      <c r="DG19" s="151">
        <v>0</v>
      </c>
      <c r="DH19" s="151">
        <v>0</v>
      </c>
      <c r="DI19" s="151">
        <v>0</v>
      </c>
      <c r="DJ19" s="151">
        <v>0</v>
      </c>
      <c r="DK19" s="151">
        <v>0</v>
      </c>
      <c r="DN19" s="155">
        <v>7</v>
      </c>
      <c r="DO19" s="155"/>
      <c r="DP19" s="150" t="s">
        <v>18</v>
      </c>
      <c r="DQ19" s="216">
        <f>+DQ20+DQ21</f>
        <v>0</v>
      </c>
      <c r="DR19" s="216">
        <f>+DR20+DR21</f>
        <v>0</v>
      </c>
      <c r="DS19" s="151">
        <f>+DS20+DS21</f>
        <v>0</v>
      </c>
      <c r="DT19" s="151">
        <f>+DT20+DT21</f>
        <v>0</v>
      </c>
      <c r="DU19" s="151">
        <f>+DU20+DU21</f>
        <v>0</v>
      </c>
      <c r="DX19" s="155">
        <v>7</v>
      </c>
      <c r="DY19" s="155"/>
      <c r="DZ19" s="150" t="s">
        <v>18</v>
      </c>
      <c r="EA19" s="227">
        <f>+EA20+EA21</f>
        <v>0</v>
      </c>
      <c r="EB19" s="151">
        <f>+EB20+EB21</f>
        <v>0</v>
      </c>
      <c r="EC19" s="151">
        <f>+EC20+EC21</f>
        <v>0</v>
      </c>
      <c r="ED19" s="151">
        <f>+ED20+ED21</f>
        <v>0</v>
      </c>
      <c r="EE19" s="151">
        <f>+EE20+EE21</f>
        <v>0</v>
      </c>
      <c r="EH19" s="155">
        <v>7</v>
      </c>
      <c r="EI19" s="155"/>
      <c r="EJ19" s="150" t="s">
        <v>18</v>
      </c>
      <c r="EK19" s="151">
        <v>0</v>
      </c>
      <c r="EL19" s="151">
        <v>50</v>
      </c>
      <c r="EM19" s="151">
        <v>50</v>
      </c>
      <c r="EN19" s="151">
        <v>50</v>
      </c>
      <c r="EO19" s="151">
        <v>50</v>
      </c>
      <c r="ER19" s="155">
        <v>7</v>
      </c>
      <c r="ES19" s="155"/>
      <c r="ET19" s="150" t="s">
        <v>18</v>
      </c>
      <c r="EU19" s="151">
        <v>92</v>
      </c>
      <c r="EV19" s="227">
        <v>335</v>
      </c>
      <c r="EW19" s="151">
        <v>0</v>
      </c>
      <c r="EX19" s="151">
        <v>0</v>
      </c>
      <c r="EY19" s="151">
        <v>0</v>
      </c>
      <c r="FB19" s="155">
        <v>7</v>
      </c>
      <c r="FC19" s="155"/>
      <c r="FD19" s="150" t="s">
        <v>18</v>
      </c>
      <c r="FE19" s="151">
        <f>+FE20+FE21</f>
        <v>0</v>
      </c>
      <c r="FF19" s="151">
        <f>+FF20+FF21</f>
        <v>0</v>
      </c>
      <c r="FG19" s="151">
        <f>+FG20+FG21</f>
        <v>0</v>
      </c>
      <c r="FH19" s="151">
        <f>+FH20+FH21</f>
        <v>0</v>
      </c>
      <c r="FI19" s="151">
        <f>+FI20+FI21</f>
        <v>0</v>
      </c>
      <c r="FL19" s="155">
        <v>7</v>
      </c>
      <c r="FM19" s="155"/>
      <c r="FN19" s="150" t="s">
        <v>18</v>
      </c>
      <c r="FO19" s="151">
        <f>+FO20+FO21</f>
        <v>0</v>
      </c>
      <c r="FP19" s="151">
        <f>+FP20+FP21</f>
        <v>0</v>
      </c>
      <c r="FQ19" s="151">
        <f>+FQ20+FQ21</f>
        <v>0</v>
      </c>
      <c r="FR19" s="151">
        <f>+FR20+FR21</f>
        <v>0</v>
      </c>
      <c r="FS19" s="151">
        <f>+FS20+FS21</f>
        <v>0</v>
      </c>
    </row>
    <row r="20" spans="1:175" ht="102.75" customHeight="1">
      <c r="A20" s="155"/>
      <c r="B20" s="156">
        <v>71</v>
      </c>
      <c r="C20" s="152" t="s">
        <v>19</v>
      </c>
      <c r="D20" s="153">
        <f>+N20+X20+AH20+AR20+BB20+BK20+BT20+CC20+CM20+CW20+DG20+DQ20+EA20+EK20+EU20+FE20+FO20</f>
        <v>0</v>
      </c>
      <c r="E20" s="153">
        <f t="shared" ref="E20:H21" si="3">+O20+Y20+AI20+AS20+BC20+BL20+BU20+CD20+CN20+CX20+DH20+DR20+EB20+EL20+EV20+FF20+FP20</f>
        <v>0</v>
      </c>
      <c r="F20" s="153">
        <f t="shared" si="3"/>
        <v>0</v>
      </c>
      <c r="G20" s="153">
        <f t="shared" si="3"/>
        <v>0</v>
      </c>
      <c r="H20" s="153">
        <f t="shared" si="3"/>
        <v>0</v>
      </c>
      <c r="K20" s="155"/>
      <c r="L20" s="156">
        <v>71</v>
      </c>
      <c r="M20" s="152" t="s">
        <v>19</v>
      </c>
      <c r="N20" s="153"/>
      <c r="O20" s="153"/>
      <c r="P20" s="154">
        <v>0</v>
      </c>
      <c r="Q20" s="154">
        <v>0</v>
      </c>
      <c r="R20" s="154">
        <v>0</v>
      </c>
      <c r="U20" s="155"/>
      <c r="V20" s="156">
        <v>71</v>
      </c>
      <c r="W20" s="152" t="s">
        <v>19</v>
      </c>
      <c r="X20" s="153"/>
      <c r="Y20" s="153"/>
      <c r="Z20" s="154">
        <v>0</v>
      </c>
      <c r="AA20" s="154">
        <v>0</v>
      </c>
      <c r="AB20" s="154">
        <v>0</v>
      </c>
      <c r="AE20" s="155"/>
      <c r="AF20" s="156">
        <v>71</v>
      </c>
      <c r="AG20" s="152" t="s">
        <v>19</v>
      </c>
      <c r="AH20" s="215">
        <v>0</v>
      </c>
      <c r="AI20" s="215">
        <v>0</v>
      </c>
      <c r="AJ20" s="154">
        <v>0</v>
      </c>
      <c r="AK20" s="154">
        <v>0</v>
      </c>
      <c r="AL20" s="154">
        <v>0</v>
      </c>
      <c r="AO20" s="155"/>
      <c r="AP20" s="156">
        <v>71</v>
      </c>
      <c r="AQ20" s="152" t="s">
        <v>19</v>
      </c>
      <c r="AR20" s="153"/>
      <c r="AS20" s="153"/>
      <c r="AT20" s="154">
        <v>0</v>
      </c>
      <c r="AU20" s="154">
        <v>0</v>
      </c>
      <c r="AV20" s="154">
        <v>0</v>
      </c>
      <c r="AY20" s="155"/>
      <c r="AZ20" s="156">
        <v>71</v>
      </c>
      <c r="BA20" s="152" t="s">
        <v>19</v>
      </c>
      <c r="BB20" s="153">
        <v>0</v>
      </c>
      <c r="BC20" s="153">
        <v>0</v>
      </c>
      <c r="BD20" s="154">
        <v>0</v>
      </c>
      <c r="BE20" s="154">
        <v>0</v>
      </c>
      <c r="BF20" s="154">
        <v>0</v>
      </c>
      <c r="BH20" s="155"/>
      <c r="BI20" s="156">
        <v>71</v>
      </c>
      <c r="BJ20" s="152" t="s">
        <v>19</v>
      </c>
      <c r="BK20" s="149"/>
      <c r="BL20" s="149"/>
      <c r="BM20" s="154">
        <v>0</v>
      </c>
      <c r="BN20" s="154">
        <v>0</v>
      </c>
      <c r="BO20" s="154">
        <v>0</v>
      </c>
      <c r="BQ20" s="155"/>
      <c r="BR20" s="156">
        <v>71</v>
      </c>
      <c r="BS20" s="152" t="s">
        <v>19</v>
      </c>
      <c r="BT20" s="153"/>
      <c r="BU20" s="153"/>
      <c r="BV20" s="154">
        <v>0</v>
      </c>
      <c r="BW20" s="154">
        <v>0</v>
      </c>
      <c r="BX20" s="154">
        <v>0</v>
      </c>
      <c r="BZ20" s="155"/>
      <c r="CA20" s="156">
        <v>71</v>
      </c>
      <c r="CB20" s="152" t="s">
        <v>19</v>
      </c>
      <c r="CC20" s="153"/>
      <c r="CD20" s="153"/>
      <c r="CE20" s="154"/>
      <c r="CF20" s="154"/>
      <c r="CG20" s="154"/>
      <c r="CJ20" s="155"/>
      <c r="CK20" s="156">
        <v>71</v>
      </c>
      <c r="CL20" s="152" t="s">
        <v>19</v>
      </c>
      <c r="CM20" s="153">
        <v>0</v>
      </c>
      <c r="CN20" s="153">
        <v>0</v>
      </c>
      <c r="CO20" s="154">
        <v>0</v>
      </c>
      <c r="CP20" s="154">
        <v>0</v>
      </c>
      <c r="CQ20" s="154">
        <v>0</v>
      </c>
      <c r="CT20" s="155"/>
      <c r="CU20" s="156">
        <v>71</v>
      </c>
      <c r="CV20" s="152" t="s">
        <v>19</v>
      </c>
      <c r="CW20" s="153"/>
      <c r="CX20" s="153"/>
      <c r="CY20" s="154"/>
      <c r="CZ20" s="154"/>
      <c r="DA20" s="154"/>
      <c r="DD20" s="155"/>
      <c r="DE20" s="156">
        <v>71</v>
      </c>
      <c r="DF20" s="152" t="s">
        <v>19</v>
      </c>
      <c r="DG20" s="153"/>
      <c r="DH20" s="153"/>
      <c r="DI20" s="154">
        <v>0</v>
      </c>
      <c r="DJ20" s="154">
        <v>0</v>
      </c>
      <c r="DK20" s="154">
        <v>0</v>
      </c>
      <c r="DN20" s="155"/>
      <c r="DO20" s="156">
        <v>71</v>
      </c>
      <c r="DP20" s="152" t="s">
        <v>19</v>
      </c>
      <c r="DQ20" s="215"/>
      <c r="DR20" s="215"/>
      <c r="DS20" s="154"/>
      <c r="DT20" s="154"/>
      <c r="DU20" s="154"/>
      <c r="DX20" s="155"/>
      <c r="DY20" s="156">
        <v>71</v>
      </c>
      <c r="DZ20" s="152" t="s">
        <v>19</v>
      </c>
      <c r="EA20" s="228"/>
      <c r="EB20" s="153"/>
      <c r="EC20" s="154"/>
      <c r="ED20" s="154"/>
      <c r="EE20" s="154"/>
      <c r="EH20" s="155"/>
      <c r="EI20" s="156">
        <v>71</v>
      </c>
      <c r="EJ20" s="152" t="s">
        <v>19</v>
      </c>
      <c r="EK20" s="153"/>
      <c r="EL20" s="153"/>
      <c r="EM20" s="154">
        <v>0</v>
      </c>
      <c r="EN20" s="154">
        <v>0</v>
      </c>
      <c r="EO20" s="154">
        <v>0</v>
      </c>
      <c r="ER20" s="155"/>
      <c r="ES20" s="156">
        <v>71</v>
      </c>
      <c r="ET20" s="152" t="s">
        <v>19</v>
      </c>
      <c r="EU20" s="153"/>
      <c r="EV20" s="228"/>
      <c r="EW20" s="154">
        <v>0</v>
      </c>
      <c r="EX20" s="154">
        <v>0</v>
      </c>
      <c r="EY20" s="154">
        <v>0</v>
      </c>
      <c r="FB20" s="155"/>
      <c r="FC20" s="156">
        <v>71</v>
      </c>
      <c r="FD20" s="152" t="s">
        <v>19</v>
      </c>
      <c r="FE20" s="153"/>
      <c r="FF20" s="153"/>
      <c r="FG20" s="154"/>
      <c r="FH20" s="154"/>
      <c r="FI20" s="154"/>
      <c r="FL20" s="155"/>
      <c r="FM20" s="156">
        <v>71</v>
      </c>
      <c r="FN20" s="152" t="s">
        <v>19</v>
      </c>
      <c r="FO20" s="153"/>
      <c r="FP20" s="153"/>
      <c r="FQ20" s="154"/>
      <c r="FR20" s="154"/>
      <c r="FS20" s="154"/>
    </row>
    <row r="21" spans="1:175" ht="100.5" customHeight="1">
      <c r="A21" s="155"/>
      <c r="B21" s="156">
        <v>72</v>
      </c>
      <c r="C21" s="152" t="s">
        <v>20</v>
      </c>
      <c r="D21" s="153">
        <f>+N21+X21+AH21+AR21+BB21+BK21+BT21+CC21+CM21+CW21+DG21+DQ21+EA21+EK21+EU21+FE21+FO21</f>
        <v>222508.65</v>
      </c>
      <c r="E21" s="153">
        <f t="shared" si="3"/>
        <v>2672</v>
      </c>
      <c r="F21" s="153">
        <f t="shared" si="3"/>
        <v>620</v>
      </c>
      <c r="G21" s="153">
        <f t="shared" si="3"/>
        <v>570</v>
      </c>
      <c r="H21" s="153">
        <f t="shared" si="3"/>
        <v>520</v>
      </c>
      <c r="K21" s="155"/>
      <c r="L21" s="156">
        <v>72</v>
      </c>
      <c r="M21" s="152" t="s">
        <v>20</v>
      </c>
      <c r="N21" s="153">
        <v>4326.3</v>
      </c>
      <c r="O21" s="153"/>
      <c r="P21" s="154">
        <v>0</v>
      </c>
      <c r="Q21" s="154">
        <v>0</v>
      </c>
      <c r="R21" s="154">
        <v>0</v>
      </c>
      <c r="U21" s="155"/>
      <c r="V21" s="156">
        <v>72</v>
      </c>
      <c r="W21" s="152" t="s">
        <v>20</v>
      </c>
      <c r="X21" s="153">
        <v>389.75</v>
      </c>
      <c r="Y21" s="153">
        <v>210</v>
      </c>
      <c r="Z21" s="154">
        <v>0</v>
      </c>
      <c r="AA21" s="154">
        <v>0</v>
      </c>
      <c r="AB21" s="154">
        <v>0</v>
      </c>
      <c r="AE21" s="155"/>
      <c r="AF21" s="156">
        <v>72</v>
      </c>
      <c r="AG21" s="152" t="s">
        <v>20</v>
      </c>
      <c r="AH21" s="215">
        <v>217469</v>
      </c>
      <c r="AI21" s="215">
        <v>0</v>
      </c>
      <c r="AJ21" s="154">
        <v>0</v>
      </c>
      <c r="AK21" s="154">
        <v>0</v>
      </c>
      <c r="AL21" s="154">
        <v>0</v>
      </c>
      <c r="AO21" s="155"/>
      <c r="AP21" s="156">
        <v>72</v>
      </c>
      <c r="AQ21" s="152" t="s">
        <v>20</v>
      </c>
      <c r="AR21" s="153">
        <v>81.599999999999994</v>
      </c>
      <c r="AS21" s="153">
        <v>270</v>
      </c>
      <c r="AT21" s="154">
        <v>270</v>
      </c>
      <c r="AU21" s="154">
        <v>270</v>
      </c>
      <c r="AV21" s="154">
        <v>270</v>
      </c>
      <c r="AY21" s="155"/>
      <c r="AZ21" s="156">
        <v>72</v>
      </c>
      <c r="BA21" s="152" t="s">
        <v>20</v>
      </c>
      <c r="BB21" s="153">
        <v>0</v>
      </c>
      <c r="BC21" s="153">
        <v>1507</v>
      </c>
      <c r="BD21" s="154">
        <v>0</v>
      </c>
      <c r="BE21" s="154">
        <v>0</v>
      </c>
      <c r="BF21" s="154">
        <v>0</v>
      </c>
      <c r="BH21" s="155"/>
      <c r="BI21" s="156">
        <v>72</v>
      </c>
      <c r="BJ21" s="152" t="s">
        <v>20</v>
      </c>
      <c r="BK21" s="151"/>
      <c r="BL21" s="151"/>
      <c r="BM21" s="154">
        <v>0</v>
      </c>
      <c r="BN21" s="154">
        <v>0</v>
      </c>
      <c r="BO21" s="154">
        <v>0</v>
      </c>
      <c r="BQ21" s="155"/>
      <c r="BR21" s="156">
        <v>72</v>
      </c>
      <c r="BS21" s="152" t="s">
        <v>20</v>
      </c>
      <c r="BT21" s="153"/>
      <c r="BU21" s="153"/>
      <c r="BV21" s="154">
        <v>0</v>
      </c>
      <c r="BW21" s="154">
        <v>0</v>
      </c>
      <c r="BX21" s="154">
        <v>0</v>
      </c>
      <c r="BZ21" s="155"/>
      <c r="CA21" s="156">
        <v>72</v>
      </c>
      <c r="CB21" s="152" t="s">
        <v>20</v>
      </c>
      <c r="CC21" s="153"/>
      <c r="CD21" s="153"/>
      <c r="CE21" s="154"/>
      <c r="CF21" s="154"/>
      <c r="CG21" s="154"/>
      <c r="CJ21" s="155"/>
      <c r="CK21" s="156">
        <v>72</v>
      </c>
      <c r="CL21" s="152" t="s">
        <v>20</v>
      </c>
      <c r="CM21" s="153">
        <v>150</v>
      </c>
      <c r="CN21" s="153">
        <v>300</v>
      </c>
      <c r="CO21" s="154">
        <v>300</v>
      </c>
      <c r="CP21" s="154">
        <v>250</v>
      </c>
      <c r="CQ21" s="154">
        <v>200</v>
      </c>
      <c r="CT21" s="155"/>
      <c r="CU21" s="156">
        <v>72</v>
      </c>
      <c r="CV21" s="152" t="s">
        <v>20</v>
      </c>
      <c r="CW21" s="153"/>
      <c r="CX21" s="153"/>
      <c r="CY21" s="154"/>
      <c r="CZ21" s="154"/>
      <c r="DA21" s="154"/>
      <c r="DD21" s="155"/>
      <c r="DE21" s="156">
        <v>72</v>
      </c>
      <c r="DF21" s="152" t="s">
        <v>20</v>
      </c>
      <c r="DG21" s="153"/>
      <c r="DH21" s="153"/>
      <c r="DI21" s="154">
        <v>0</v>
      </c>
      <c r="DJ21" s="154">
        <v>0</v>
      </c>
      <c r="DK21" s="154">
        <v>0</v>
      </c>
      <c r="DN21" s="155"/>
      <c r="DO21" s="156">
        <v>72</v>
      </c>
      <c r="DP21" s="152" t="s">
        <v>20</v>
      </c>
      <c r="DQ21" s="215"/>
      <c r="DR21" s="215"/>
      <c r="DS21" s="154"/>
      <c r="DT21" s="154"/>
      <c r="DU21" s="154"/>
      <c r="DX21" s="155"/>
      <c r="DY21" s="156">
        <v>72</v>
      </c>
      <c r="DZ21" s="152" t="s">
        <v>20</v>
      </c>
      <c r="EA21" s="228"/>
      <c r="EB21" s="153"/>
      <c r="EC21" s="154"/>
      <c r="ED21" s="154"/>
      <c r="EE21" s="154"/>
      <c r="EH21" s="155"/>
      <c r="EI21" s="156">
        <v>72</v>
      </c>
      <c r="EJ21" s="152" t="s">
        <v>20</v>
      </c>
      <c r="EK21" s="153"/>
      <c r="EL21" s="153">
        <v>50</v>
      </c>
      <c r="EM21" s="154">
        <v>50</v>
      </c>
      <c r="EN21" s="154">
        <v>50</v>
      </c>
      <c r="EO21" s="154">
        <v>50</v>
      </c>
      <c r="ER21" s="155"/>
      <c r="ES21" s="156">
        <v>72</v>
      </c>
      <c r="ET21" s="152" t="s">
        <v>20</v>
      </c>
      <c r="EU21" s="153">
        <v>92</v>
      </c>
      <c r="EV21" s="228">
        <v>335</v>
      </c>
      <c r="EW21" s="154">
        <v>0</v>
      </c>
      <c r="EX21" s="154">
        <v>0</v>
      </c>
      <c r="EY21" s="154">
        <v>0</v>
      </c>
      <c r="FB21" s="155"/>
      <c r="FC21" s="156">
        <v>72</v>
      </c>
      <c r="FD21" s="152" t="s">
        <v>20</v>
      </c>
      <c r="FE21" s="153"/>
      <c r="FF21" s="153"/>
      <c r="FG21" s="154"/>
      <c r="FH21" s="154"/>
      <c r="FI21" s="154"/>
      <c r="FL21" s="155"/>
      <c r="FM21" s="156">
        <v>72</v>
      </c>
      <c r="FN21" s="152" t="s">
        <v>20</v>
      </c>
      <c r="FO21" s="153"/>
      <c r="FP21" s="153"/>
      <c r="FQ21" s="154"/>
      <c r="FR21" s="154"/>
      <c r="FS21" s="154"/>
    </row>
    <row r="22" spans="1:175" ht="26.25">
      <c r="A22" s="143"/>
      <c r="B22" s="143"/>
      <c r="C22" s="143"/>
      <c r="D22" s="143"/>
      <c r="E22" s="143"/>
      <c r="F22" s="143"/>
      <c r="G22" s="143"/>
      <c r="H22" s="143"/>
      <c r="K22" s="143"/>
      <c r="L22" s="143"/>
      <c r="M22" s="143"/>
      <c r="N22" s="143"/>
      <c r="O22" s="143"/>
      <c r="P22" s="143"/>
      <c r="Q22" s="143"/>
      <c r="R22" s="143"/>
      <c r="U22" s="143"/>
      <c r="V22" s="143"/>
      <c r="W22" s="143"/>
      <c r="X22" s="143"/>
      <c r="Y22" s="143"/>
      <c r="Z22" s="143"/>
      <c r="AA22" s="143"/>
      <c r="AB22" s="143"/>
      <c r="AE22" s="143"/>
      <c r="AF22" s="143"/>
      <c r="AG22" s="143"/>
      <c r="AH22" s="217"/>
      <c r="AI22" s="217"/>
      <c r="AJ22" s="143"/>
      <c r="AK22" s="143"/>
      <c r="AL22" s="143"/>
      <c r="AO22" s="143"/>
      <c r="AP22" s="143"/>
      <c r="AQ22" s="143"/>
      <c r="AR22" s="143"/>
      <c r="AS22" s="143"/>
      <c r="AT22" s="143"/>
      <c r="AU22" s="143"/>
      <c r="AV22" s="143"/>
      <c r="AY22" s="143"/>
      <c r="AZ22" s="143"/>
      <c r="BA22" s="143"/>
      <c r="BB22" s="143"/>
      <c r="BC22" s="143"/>
      <c r="BD22" s="143"/>
      <c r="BE22" s="143"/>
      <c r="BF22" s="143"/>
      <c r="BH22" s="143"/>
      <c r="BI22" s="143"/>
      <c r="BJ22" s="143"/>
      <c r="BK22" s="149"/>
      <c r="BL22" s="149"/>
      <c r="BM22" s="143"/>
      <c r="BN22" s="143"/>
      <c r="BO22" s="143"/>
      <c r="BQ22" s="143"/>
      <c r="BR22" s="143"/>
      <c r="BS22" s="143"/>
      <c r="BT22" s="143"/>
      <c r="BU22" s="143"/>
      <c r="BV22" s="143"/>
      <c r="BW22" s="143"/>
      <c r="BX22" s="143"/>
      <c r="BZ22" s="143"/>
      <c r="CA22" s="143"/>
      <c r="CB22" s="143"/>
      <c r="CC22" s="143"/>
      <c r="CD22" s="143"/>
      <c r="CE22" s="143"/>
      <c r="CF22" s="143"/>
      <c r="CG22" s="143"/>
      <c r="CJ22" s="143"/>
      <c r="CK22" s="143"/>
      <c r="CL22" s="143"/>
      <c r="CM22" s="143"/>
      <c r="CN22" s="143"/>
      <c r="CO22" s="143"/>
      <c r="CP22" s="143"/>
      <c r="CQ22" s="143"/>
      <c r="CT22" s="143"/>
      <c r="CU22" s="143"/>
      <c r="CV22" s="143"/>
      <c r="CW22" s="143"/>
      <c r="CX22" s="143"/>
      <c r="CY22" s="143"/>
      <c r="CZ22" s="143"/>
      <c r="DA22" s="143"/>
      <c r="DD22" s="143"/>
      <c r="DE22" s="143"/>
      <c r="DF22" s="143"/>
      <c r="DG22" s="143"/>
      <c r="DH22" s="143"/>
      <c r="DI22" s="143"/>
      <c r="DJ22" s="143"/>
      <c r="DK22" s="143"/>
      <c r="DN22" s="143"/>
      <c r="DO22" s="143"/>
      <c r="DP22" s="143"/>
      <c r="DQ22" s="217"/>
      <c r="DR22" s="217"/>
      <c r="DS22" s="143"/>
      <c r="DT22" s="143"/>
      <c r="DU22" s="143"/>
      <c r="DX22" s="143"/>
      <c r="DY22" s="143"/>
      <c r="DZ22" s="143"/>
      <c r="EA22" s="223"/>
      <c r="EB22" s="143"/>
      <c r="EC22" s="143"/>
      <c r="ED22" s="143"/>
      <c r="EE22" s="143"/>
      <c r="EH22" s="143"/>
      <c r="EI22" s="143"/>
      <c r="EJ22" s="143"/>
      <c r="EK22" s="143"/>
      <c r="EL22" s="143"/>
      <c r="EM22" s="143"/>
      <c r="EN22" s="143"/>
      <c r="EO22" s="143"/>
      <c r="ER22" s="143"/>
      <c r="ES22" s="143"/>
      <c r="ET22" s="143"/>
      <c r="EU22" s="143"/>
      <c r="EV22" s="223"/>
      <c r="EW22" s="143"/>
      <c r="EX22" s="143"/>
      <c r="EY22" s="143"/>
      <c r="FB22" s="143"/>
      <c r="FC22" s="143"/>
      <c r="FD22" s="143"/>
      <c r="FE22" s="143"/>
      <c r="FF22" s="143"/>
      <c r="FG22" s="143"/>
      <c r="FH22" s="143"/>
      <c r="FI22" s="143"/>
      <c r="FL22" s="143"/>
      <c r="FM22" s="143"/>
      <c r="FN22" s="143"/>
      <c r="FO22" s="143"/>
      <c r="FP22" s="143"/>
      <c r="FQ22" s="143"/>
      <c r="FR22" s="143"/>
      <c r="FS22" s="143"/>
    </row>
    <row r="23" spans="1:175" ht="26.25">
      <c r="A23" s="143"/>
      <c r="B23" s="143"/>
      <c r="C23" s="143"/>
      <c r="D23" s="143"/>
      <c r="E23" s="143"/>
      <c r="F23" s="143"/>
      <c r="G23" s="143"/>
      <c r="H23" s="143"/>
      <c r="K23" s="143"/>
      <c r="L23" s="143"/>
      <c r="M23" s="143"/>
      <c r="N23" s="143"/>
      <c r="O23" s="143"/>
      <c r="P23" s="143"/>
      <c r="Q23" s="143"/>
      <c r="R23" s="143"/>
      <c r="U23" s="143"/>
      <c r="V23" s="143"/>
      <c r="W23" s="143"/>
      <c r="X23" s="143"/>
      <c r="Y23" s="143"/>
      <c r="Z23" s="143"/>
      <c r="AA23" s="143"/>
      <c r="AB23" s="143"/>
      <c r="AE23" s="143"/>
      <c r="AF23" s="143"/>
      <c r="AG23" s="143"/>
      <c r="AH23" s="217"/>
      <c r="AI23" s="217"/>
      <c r="AJ23" s="143"/>
      <c r="AK23" s="143"/>
      <c r="AL23" s="143"/>
      <c r="AO23" s="143"/>
      <c r="AP23" s="143"/>
      <c r="AQ23" s="143"/>
      <c r="AR23" s="143"/>
      <c r="AS23" s="143"/>
      <c r="AT23" s="143"/>
      <c r="AU23" s="143"/>
      <c r="AV23" s="143"/>
      <c r="AY23" s="143"/>
      <c r="AZ23" s="143"/>
      <c r="BA23" s="143"/>
      <c r="BB23" s="143"/>
      <c r="BC23" s="143"/>
      <c r="BD23" s="143"/>
      <c r="BE23" s="143"/>
      <c r="BF23" s="143"/>
      <c r="BH23" s="143"/>
      <c r="BI23" s="143"/>
      <c r="BJ23" s="143"/>
      <c r="BK23" s="151"/>
      <c r="BL23" s="151"/>
      <c r="BM23" s="143"/>
      <c r="BN23" s="143"/>
      <c r="BO23" s="143"/>
      <c r="BQ23" s="143"/>
      <c r="BR23" s="143"/>
      <c r="BS23" s="143"/>
      <c r="BT23" s="143"/>
      <c r="BU23" s="143"/>
      <c r="BV23" s="143"/>
      <c r="BW23" s="143"/>
      <c r="BX23" s="143"/>
      <c r="BZ23" s="143"/>
      <c r="CA23" s="143"/>
      <c r="CB23" s="143"/>
      <c r="CC23" s="143"/>
      <c r="CD23" s="143"/>
      <c r="CE23" s="143"/>
      <c r="CF23" s="143"/>
      <c r="CG23" s="143"/>
      <c r="CJ23" s="143"/>
      <c r="CK23" s="143"/>
      <c r="CL23" s="143"/>
      <c r="CM23" s="143"/>
      <c r="CN23" s="143"/>
      <c r="CO23" s="143"/>
      <c r="CP23" s="143"/>
      <c r="CQ23" s="143"/>
      <c r="CT23" s="143"/>
      <c r="CU23" s="143"/>
      <c r="CV23" s="143"/>
      <c r="CW23" s="143"/>
      <c r="CX23" s="143"/>
      <c r="CY23" s="143"/>
      <c r="CZ23" s="143"/>
      <c r="DA23" s="143"/>
      <c r="DD23" s="143"/>
      <c r="DE23" s="143"/>
      <c r="DF23" s="143"/>
      <c r="DG23" s="143"/>
      <c r="DH23" s="143"/>
      <c r="DI23" s="143"/>
      <c r="DJ23" s="143"/>
      <c r="DK23" s="143"/>
      <c r="DN23" s="143"/>
      <c r="DO23" s="143"/>
      <c r="DP23" s="143"/>
      <c r="DQ23" s="217"/>
      <c r="DR23" s="217"/>
      <c r="DS23" s="143"/>
      <c r="DT23" s="143"/>
      <c r="DU23" s="143"/>
      <c r="DX23" s="143"/>
      <c r="DY23" s="143"/>
      <c r="DZ23" s="143"/>
      <c r="EA23" s="223"/>
      <c r="EB23" s="143"/>
      <c r="EC23" s="143"/>
      <c r="ED23" s="143"/>
      <c r="EE23" s="143"/>
      <c r="EH23" s="143"/>
      <c r="EI23" s="143"/>
      <c r="EJ23" s="143"/>
      <c r="EK23" s="143"/>
      <c r="EL23" s="143"/>
      <c r="EM23" s="143"/>
      <c r="EN23" s="143"/>
      <c r="EO23" s="143"/>
      <c r="ER23" s="143"/>
      <c r="ES23" s="143"/>
      <c r="ET23" s="143"/>
      <c r="EU23" s="143"/>
      <c r="EV23" s="223"/>
      <c r="EW23" s="143"/>
      <c r="EX23" s="143"/>
      <c r="EY23" s="143"/>
      <c r="FB23" s="143"/>
      <c r="FC23" s="143"/>
      <c r="FD23" s="143"/>
      <c r="FE23" s="143"/>
      <c r="FF23" s="143"/>
      <c r="FG23" s="143"/>
      <c r="FH23" s="143"/>
      <c r="FI23" s="143"/>
      <c r="FL23" s="143"/>
      <c r="FM23" s="143"/>
      <c r="FN23" s="143"/>
      <c r="FO23" s="143"/>
      <c r="FP23" s="143"/>
      <c r="FQ23" s="143"/>
      <c r="FR23" s="143"/>
      <c r="FS23" s="143"/>
    </row>
    <row r="24" spans="1:175" ht="78.75" customHeight="1">
      <c r="A24" s="274" t="s">
        <v>3</v>
      </c>
      <c r="B24" s="275"/>
      <c r="C24" s="276"/>
      <c r="D24" s="144" t="s">
        <v>4</v>
      </c>
      <c r="E24" s="144" t="s">
        <v>5</v>
      </c>
      <c r="F24" s="145" t="s">
        <v>6</v>
      </c>
      <c r="G24" s="145" t="s">
        <v>7</v>
      </c>
      <c r="H24" s="145" t="s">
        <v>8</v>
      </c>
      <c r="K24" s="274" t="s">
        <v>3</v>
      </c>
      <c r="L24" s="275"/>
      <c r="M24" s="276"/>
      <c r="N24" s="144" t="s">
        <v>4</v>
      </c>
      <c r="O24" s="144" t="s">
        <v>5</v>
      </c>
      <c r="P24" s="145" t="s">
        <v>6</v>
      </c>
      <c r="Q24" s="145" t="s">
        <v>7</v>
      </c>
      <c r="R24" s="145" t="s">
        <v>8</v>
      </c>
      <c r="U24" s="274" t="s">
        <v>3</v>
      </c>
      <c r="V24" s="275"/>
      <c r="W24" s="276"/>
      <c r="X24" s="144" t="s">
        <v>4</v>
      </c>
      <c r="Y24" s="144" t="s">
        <v>5</v>
      </c>
      <c r="Z24" s="145" t="s">
        <v>6</v>
      </c>
      <c r="AA24" s="145" t="s">
        <v>7</v>
      </c>
      <c r="AB24" s="145" t="s">
        <v>8</v>
      </c>
      <c r="AE24" s="274" t="s">
        <v>3</v>
      </c>
      <c r="AF24" s="275"/>
      <c r="AG24" s="276"/>
      <c r="AH24" s="211" t="s">
        <v>4</v>
      </c>
      <c r="AI24" s="211" t="s">
        <v>5</v>
      </c>
      <c r="AJ24" s="145" t="s">
        <v>6</v>
      </c>
      <c r="AK24" s="145" t="s">
        <v>7</v>
      </c>
      <c r="AL24" s="145" t="s">
        <v>8</v>
      </c>
      <c r="AO24" s="274" t="s">
        <v>3</v>
      </c>
      <c r="AP24" s="275"/>
      <c r="AQ24" s="276"/>
      <c r="AR24" s="144" t="s">
        <v>4</v>
      </c>
      <c r="AS24" s="144" t="s">
        <v>5</v>
      </c>
      <c r="AT24" s="145" t="s">
        <v>6</v>
      </c>
      <c r="AU24" s="145" t="s">
        <v>7</v>
      </c>
      <c r="AV24" s="145" t="s">
        <v>8</v>
      </c>
      <c r="AY24" s="274" t="s">
        <v>3</v>
      </c>
      <c r="AZ24" s="275"/>
      <c r="BA24" s="276"/>
      <c r="BB24" s="144" t="s">
        <v>4</v>
      </c>
      <c r="BC24" s="144" t="s">
        <v>5</v>
      </c>
      <c r="BD24" s="145" t="s">
        <v>6</v>
      </c>
      <c r="BE24" s="145" t="s">
        <v>7</v>
      </c>
      <c r="BF24" s="145" t="s">
        <v>8</v>
      </c>
      <c r="BH24" s="274" t="s">
        <v>3</v>
      </c>
      <c r="BI24" s="275"/>
      <c r="BJ24" s="276"/>
      <c r="BK24" s="149" t="s">
        <v>4</v>
      </c>
      <c r="BL24" s="149" t="s">
        <v>5</v>
      </c>
      <c r="BM24" s="145" t="s">
        <v>6</v>
      </c>
      <c r="BN24" s="145" t="s">
        <v>7</v>
      </c>
      <c r="BO24" s="145" t="s">
        <v>8</v>
      </c>
      <c r="BQ24" s="274" t="s">
        <v>3</v>
      </c>
      <c r="BR24" s="275"/>
      <c r="BS24" s="276"/>
      <c r="BT24" s="144" t="s">
        <v>4</v>
      </c>
      <c r="BU24" s="144" t="s">
        <v>5</v>
      </c>
      <c r="BV24" s="145" t="s">
        <v>6</v>
      </c>
      <c r="BW24" s="145" t="s">
        <v>7</v>
      </c>
      <c r="BX24" s="145" t="s">
        <v>8</v>
      </c>
      <c r="BZ24" s="274" t="s">
        <v>3</v>
      </c>
      <c r="CA24" s="275"/>
      <c r="CB24" s="276"/>
      <c r="CC24" s="144" t="s">
        <v>4</v>
      </c>
      <c r="CD24" s="144" t="s">
        <v>5</v>
      </c>
      <c r="CE24" s="145" t="s">
        <v>6</v>
      </c>
      <c r="CF24" s="145" t="s">
        <v>7</v>
      </c>
      <c r="CG24" s="145" t="s">
        <v>8</v>
      </c>
      <c r="CJ24" s="274" t="s">
        <v>3</v>
      </c>
      <c r="CK24" s="275"/>
      <c r="CL24" s="276"/>
      <c r="CM24" s="144" t="s">
        <v>4</v>
      </c>
      <c r="CN24" s="144" t="s">
        <v>5</v>
      </c>
      <c r="CO24" s="145" t="s">
        <v>6</v>
      </c>
      <c r="CP24" s="145" t="s">
        <v>7</v>
      </c>
      <c r="CQ24" s="145" t="s">
        <v>8</v>
      </c>
      <c r="CT24" s="274" t="s">
        <v>3</v>
      </c>
      <c r="CU24" s="275"/>
      <c r="CV24" s="276"/>
      <c r="CW24" s="144" t="s">
        <v>4</v>
      </c>
      <c r="CX24" s="144" t="s">
        <v>5</v>
      </c>
      <c r="CY24" s="145" t="s">
        <v>6</v>
      </c>
      <c r="CZ24" s="145" t="s">
        <v>7</v>
      </c>
      <c r="DA24" s="145" t="s">
        <v>8</v>
      </c>
      <c r="DD24" s="274" t="s">
        <v>3</v>
      </c>
      <c r="DE24" s="275"/>
      <c r="DF24" s="276"/>
      <c r="DG24" s="144" t="s">
        <v>4</v>
      </c>
      <c r="DH24" s="144" t="s">
        <v>5</v>
      </c>
      <c r="DI24" s="145" t="s">
        <v>6</v>
      </c>
      <c r="DJ24" s="145" t="s">
        <v>7</v>
      </c>
      <c r="DK24" s="145" t="s">
        <v>8</v>
      </c>
      <c r="DN24" s="274" t="s">
        <v>3</v>
      </c>
      <c r="DO24" s="275"/>
      <c r="DP24" s="276"/>
      <c r="DQ24" s="211" t="s">
        <v>4</v>
      </c>
      <c r="DR24" s="211" t="s">
        <v>5</v>
      </c>
      <c r="DS24" s="145" t="s">
        <v>6</v>
      </c>
      <c r="DT24" s="145" t="s">
        <v>7</v>
      </c>
      <c r="DU24" s="145" t="s">
        <v>8</v>
      </c>
      <c r="DX24" s="274" t="s">
        <v>3</v>
      </c>
      <c r="DY24" s="275"/>
      <c r="DZ24" s="276"/>
      <c r="EA24" s="224" t="s">
        <v>4</v>
      </c>
      <c r="EB24" s="144" t="s">
        <v>5</v>
      </c>
      <c r="EC24" s="145" t="s">
        <v>6</v>
      </c>
      <c r="ED24" s="145" t="s">
        <v>7</v>
      </c>
      <c r="EE24" s="145" t="s">
        <v>8</v>
      </c>
      <c r="EH24" s="274" t="s">
        <v>3</v>
      </c>
      <c r="EI24" s="275"/>
      <c r="EJ24" s="276"/>
      <c r="EK24" s="144" t="s">
        <v>4</v>
      </c>
      <c r="EL24" s="144" t="s">
        <v>5</v>
      </c>
      <c r="EM24" s="145" t="s">
        <v>6</v>
      </c>
      <c r="EN24" s="145" t="s">
        <v>7</v>
      </c>
      <c r="EO24" s="145" t="s">
        <v>8</v>
      </c>
      <c r="ER24" s="274" t="s">
        <v>3</v>
      </c>
      <c r="ES24" s="275"/>
      <c r="ET24" s="276"/>
      <c r="EU24" s="144" t="s">
        <v>4</v>
      </c>
      <c r="EV24" s="224" t="s">
        <v>5</v>
      </c>
      <c r="EW24" s="145" t="s">
        <v>6</v>
      </c>
      <c r="EX24" s="145" t="s">
        <v>7</v>
      </c>
      <c r="EY24" s="145" t="s">
        <v>8</v>
      </c>
      <c r="FB24" s="274" t="s">
        <v>3</v>
      </c>
      <c r="FC24" s="275"/>
      <c r="FD24" s="276"/>
      <c r="FE24" s="144" t="s">
        <v>4</v>
      </c>
      <c r="FF24" s="144" t="s">
        <v>5</v>
      </c>
      <c r="FG24" s="145" t="s">
        <v>6</v>
      </c>
      <c r="FH24" s="145" t="s">
        <v>7</v>
      </c>
      <c r="FI24" s="145" t="s">
        <v>8</v>
      </c>
      <c r="FL24" s="274" t="s">
        <v>3</v>
      </c>
      <c r="FM24" s="275"/>
      <c r="FN24" s="276"/>
      <c r="FO24" s="144" t="s">
        <v>4</v>
      </c>
      <c r="FP24" s="144" t="s">
        <v>5</v>
      </c>
      <c r="FQ24" s="145" t="s">
        <v>6</v>
      </c>
      <c r="FR24" s="145" t="s">
        <v>7</v>
      </c>
      <c r="FS24" s="145" t="s">
        <v>8</v>
      </c>
    </row>
    <row r="25" spans="1:175" ht="26.25">
      <c r="A25" s="277">
        <v>1</v>
      </c>
      <c r="B25" s="278"/>
      <c r="C25" s="279"/>
      <c r="D25" s="146">
        <v>2</v>
      </c>
      <c r="E25" s="146">
        <v>3</v>
      </c>
      <c r="F25" s="147">
        <v>4</v>
      </c>
      <c r="G25" s="147">
        <v>5</v>
      </c>
      <c r="H25" s="147">
        <v>6</v>
      </c>
      <c r="K25" s="277">
        <v>1</v>
      </c>
      <c r="L25" s="278"/>
      <c r="M25" s="279"/>
      <c r="N25" s="146">
        <v>2</v>
      </c>
      <c r="O25" s="146">
        <v>3</v>
      </c>
      <c r="P25" s="147">
        <v>4</v>
      </c>
      <c r="Q25" s="147">
        <v>5</v>
      </c>
      <c r="R25" s="147">
        <v>6</v>
      </c>
      <c r="U25" s="277">
        <v>1</v>
      </c>
      <c r="V25" s="278"/>
      <c r="W25" s="279"/>
      <c r="X25" s="146">
        <v>2</v>
      </c>
      <c r="Y25" s="146">
        <v>3</v>
      </c>
      <c r="Z25" s="147">
        <v>4</v>
      </c>
      <c r="AA25" s="147">
        <v>5</v>
      </c>
      <c r="AB25" s="147">
        <v>6</v>
      </c>
      <c r="AE25" s="277">
        <v>1</v>
      </c>
      <c r="AF25" s="278"/>
      <c r="AG25" s="279"/>
      <c r="AH25" s="212">
        <v>2</v>
      </c>
      <c r="AI25" s="212">
        <v>3</v>
      </c>
      <c r="AJ25" s="147">
        <v>4</v>
      </c>
      <c r="AK25" s="147">
        <v>5</v>
      </c>
      <c r="AL25" s="147">
        <v>6</v>
      </c>
      <c r="AO25" s="277">
        <v>1</v>
      </c>
      <c r="AP25" s="278"/>
      <c r="AQ25" s="279"/>
      <c r="AR25" s="146">
        <v>2</v>
      </c>
      <c r="AS25" s="146">
        <v>3</v>
      </c>
      <c r="AT25" s="147">
        <v>4</v>
      </c>
      <c r="AU25" s="147">
        <v>5</v>
      </c>
      <c r="AV25" s="147">
        <v>6</v>
      </c>
      <c r="AY25" s="277">
        <v>1</v>
      </c>
      <c r="AZ25" s="278"/>
      <c r="BA25" s="279"/>
      <c r="BB25" s="146">
        <v>2</v>
      </c>
      <c r="BC25" s="146">
        <v>3</v>
      </c>
      <c r="BD25" s="147">
        <v>4</v>
      </c>
      <c r="BE25" s="147">
        <v>5</v>
      </c>
      <c r="BF25" s="147">
        <v>6</v>
      </c>
      <c r="BH25" s="277">
        <v>1</v>
      </c>
      <c r="BI25" s="278"/>
      <c r="BJ25" s="279"/>
      <c r="BK25" s="151">
        <v>2</v>
      </c>
      <c r="BL25" s="151">
        <v>3</v>
      </c>
      <c r="BM25" s="147">
        <v>4</v>
      </c>
      <c r="BN25" s="147">
        <v>5</v>
      </c>
      <c r="BO25" s="147">
        <v>6</v>
      </c>
      <c r="BQ25" s="277">
        <v>1</v>
      </c>
      <c r="BR25" s="278"/>
      <c r="BS25" s="279"/>
      <c r="BT25" s="146">
        <v>2</v>
      </c>
      <c r="BU25" s="146">
        <v>3</v>
      </c>
      <c r="BV25" s="147">
        <v>4</v>
      </c>
      <c r="BW25" s="147">
        <v>5</v>
      </c>
      <c r="BX25" s="147">
        <v>6</v>
      </c>
      <c r="BZ25" s="277">
        <v>1</v>
      </c>
      <c r="CA25" s="278"/>
      <c r="CB25" s="279"/>
      <c r="CC25" s="146">
        <v>2</v>
      </c>
      <c r="CD25" s="146">
        <v>3</v>
      </c>
      <c r="CE25" s="147">
        <v>4</v>
      </c>
      <c r="CF25" s="147">
        <v>5</v>
      </c>
      <c r="CG25" s="147">
        <v>6</v>
      </c>
      <c r="CJ25" s="277">
        <v>1</v>
      </c>
      <c r="CK25" s="278"/>
      <c r="CL25" s="279"/>
      <c r="CM25" s="146">
        <v>2</v>
      </c>
      <c r="CN25" s="146">
        <v>3</v>
      </c>
      <c r="CO25" s="147">
        <v>4</v>
      </c>
      <c r="CP25" s="147">
        <v>5</v>
      </c>
      <c r="CQ25" s="147">
        <v>6</v>
      </c>
      <c r="CT25" s="277">
        <v>1</v>
      </c>
      <c r="CU25" s="278"/>
      <c r="CV25" s="279"/>
      <c r="CW25" s="146">
        <v>2</v>
      </c>
      <c r="CX25" s="146">
        <v>3</v>
      </c>
      <c r="CY25" s="147">
        <v>4</v>
      </c>
      <c r="CZ25" s="147">
        <v>5</v>
      </c>
      <c r="DA25" s="147">
        <v>6</v>
      </c>
      <c r="DD25" s="277">
        <v>1</v>
      </c>
      <c r="DE25" s="278"/>
      <c r="DF25" s="279"/>
      <c r="DG25" s="146">
        <v>2</v>
      </c>
      <c r="DH25" s="146">
        <v>3</v>
      </c>
      <c r="DI25" s="147">
        <v>4</v>
      </c>
      <c r="DJ25" s="147">
        <v>5</v>
      </c>
      <c r="DK25" s="147">
        <v>6</v>
      </c>
      <c r="DN25" s="277">
        <v>1</v>
      </c>
      <c r="DO25" s="278"/>
      <c r="DP25" s="279"/>
      <c r="DQ25" s="212">
        <v>2</v>
      </c>
      <c r="DR25" s="212">
        <v>3</v>
      </c>
      <c r="DS25" s="147">
        <v>4</v>
      </c>
      <c r="DT25" s="147">
        <v>5</v>
      </c>
      <c r="DU25" s="147">
        <v>6</v>
      </c>
      <c r="DX25" s="277">
        <v>1</v>
      </c>
      <c r="DY25" s="278"/>
      <c r="DZ25" s="279"/>
      <c r="EA25" s="225">
        <v>2</v>
      </c>
      <c r="EB25" s="146">
        <v>3</v>
      </c>
      <c r="EC25" s="147">
        <v>4</v>
      </c>
      <c r="ED25" s="147">
        <v>5</v>
      </c>
      <c r="EE25" s="147">
        <v>6</v>
      </c>
      <c r="EH25" s="277">
        <v>1</v>
      </c>
      <c r="EI25" s="278"/>
      <c r="EJ25" s="279"/>
      <c r="EK25" s="146">
        <v>2</v>
      </c>
      <c r="EL25" s="146">
        <v>3</v>
      </c>
      <c r="EM25" s="147">
        <v>4</v>
      </c>
      <c r="EN25" s="147">
        <v>5</v>
      </c>
      <c r="EO25" s="147">
        <v>6</v>
      </c>
      <c r="ER25" s="277">
        <v>1</v>
      </c>
      <c r="ES25" s="278"/>
      <c r="ET25" s="279"/>
      <c r="EU25" s="146">
        <v>2</v>
      </c>
      <c r="EV25" s="225">
        <v>3</v>
      </c>
      <c r="EW25" s="147">
        <v>4</v>
      </c>
      <c r="EX25" s="147">
        <v>5</v>
      </c>
      <c r="EY25" s="147">
        <v>6</v>
      </c>
      <c r="FB25" s="277">
        <v>1</v>
      </c>
      <c r="FC25" s="278"/>
      <c r="FD25" s="279"/>
      <c r="FE25" s="146">
        <v>2</v>
      </c>
      <c r="FF25" s="146">
        <v>3</v>
      </c>
      <c r="FG25" s="147">
        <v>4</v>
      </c>
      <c r="FH25" s="147">
        <v>5</v>
      </c>
      <c r="FI25" s="147">
        <v>6</v>
      </c>
      <c r="FL25" s="277">
        <v>1</v>
      </c>
      <c r="FM25" s="278"/>
      <c r="FN25" s="279"/>
      <c r="FO25" s="146">
        <v>2</v>
      </c>
      <c r="FP25" s="146">
        <v>3</v>
      </c>
      <c r="FQ25" s="147">
        <v>4</v>
      </c>
      <c r="FR25" s="147">
        <v>5</v>
      </c>
      <c r="FS25" s="147">
        <v>6</v>
      </c>
    </row>
    <row r="26" spans="1:175" ht="52.5">
      <c r="A26" s="148"/>
      <c r="B26" s="148"/>
      <c r="C26" s="148" t="s">
        <v>21</v>
      </c>
      <c r="D26" s="157">
        <f>+D27+D35</f>
        <v>101353598.61</v>
      </c>
      <c r="E26" s="157">
        <f>+E27+E35</f>
        <v>119300642</v>
      </c>
      <c r="F26" s="157">
        <f>+F27+F35</f>
        <v>116288847</v>
      </c>
      <c r="G26" s="157">
        <f>+G27+G35</f>
        <v>113598828.91</v>
      </c>
      <c r="H26" s="157">
        <f>+H27+H35</f>
        <v>114321969.59</v>
      </c>
      <c r="K26" s="148"/>
      <c r="L26" s="148"/>
      <c r="M26" s="148" t="s">
        <v>21</v>
      </c>
      <c r="N26" s="157">
        <v>13800785</v>
      </c>
      <c r="O26" s="157">
        <v>11469313</v>
      </c>
      <c r="P26" s="157">
        <v>12669710</v>
      </c>
      <c r="Q26" s="157">
        <v>12609468</v>
      </c>
      <c r="R26" s="157">
        <v>12208924</v>
      </c>
      <c r="U26" s="148"/>
      <c r="V26" s="148"/>
      <c r="W26" s="148" t="s">
        <v>21</v>
      </c>
      <c r="X26" s="157">
        <v>5565923.6999999993</v>
      </c>
      <c r="Y26" s="157">
        <v>5955269</v>
      </c>
      <c r="Z26" s="157">
        <v>6487838</v>
      </c>
      <c r="AA26" s="157">
        <v>6289582.9099999992</v>
      </c>
      <c r="AB26" s="157">
        <v>6235204.5899999999</v>
      </c>
      <c r="AE26" s="148"/>
      <c r="AF26" s="148"/>
      <c r="AG26" s="148" t="s">
        <v>21</v>
      </c>
      <c r="AH26" s="218">
        <v>13176236.07</v>
      </c>
      <c r="AI26" s="218">
        <v>13788801</v>
      </c>
      <c r="AJ26" s="157">
        <v>14277663</v>
      </c>
      <c r="AK26" s="157">
        <v>13061528</v>
      </c>
      <c r="AL26" s="157">
        <v>12921612</v>
      </c>
      <c r="AO26" s="148"/>
      <c r="AP26" s="148"/>
      <c r="AQ26" s="148" t="s">
        <v>21</v>
      </c>
      <c r="AR26" s="157">
        <v>7787034.8199999994</v>
      </c>
      <c r="AS26" s="157">
        <v>26636355</v>
      </c>
      <c r="AT26" s="157">
        <v>9233110</v>
      </c>
      <c r="AU26" s="157">
        <v>8572913</v>
      </c>
      <c r="AV26" s="157">
        <v>8697544</v>
      </c>
      <c r="AY26" s="148"/>
      <c r="AZ26" s="148"/>
      <c r="BA26" s="148" t="s">
        <v>21</v>
      </c>
      <c r="BB26" s="157">
        <v>2692286.8200000003</v>
      </c>
      <c r="BC26" s="157">
        <v>3075121</v>
      </c>
      <c r="BD26" s="157">
        <v>4224385</v>
      </c>
      <c r="BE26" s="157">
        <v>2971642</v>
      </c>
      <c r="BF26" s="157">
        <v>3026641</v>
      </c>
      <c r="BH26" s="148"/>
      <c r="BI26" s="148"/>
      <c r="BJ26" s="148" t="s">
        <v>21</v>
      </c>
      <c r="BK26" s="149">
        <f>+BK27+BK35</f>
        <v>7933285.9299999997</v>
      </c>
      <c r="BL26" s="149">
        <f>+BL27+BL35</f>
        <v>6667900</v>
      </c>
      <c r="BM26" s="157">
        <v>8000822</v>
      </c>
      <c r="BN26" s="157">
        <v>8265984</v>
      </c>
      <c r="BO26" s="157">
        <v>8331310</v>
      </c>
      <c r="BQ26" s="148"/>
      <c r="BR26" s="148"/>
      <c r="BS26" s="148" t="s">
        <v>21</v>
      </c>
      <c r="BT26" s="157">
        <v>4646634</v>
      </c>
      <c r="BU26" s="157">
        <v>4796593</v>
      </c>
      <c r="BV26" s="157">
        <v>6083628</v>
      </c>
      <c r="BW26" s="157">
        <v>6028714</v>
      </c>
      <c r="BX26" s="157">
        <v>6042256</v>
      </c>
      <c r="BZ26" s="148"/>
      <c r="CA26" s="148"/>
      <c r="CB26" s="148" t="s">
        <v>21</v>
      </c>
      <c r="CC26" s="157">
        <v>2544733.87</v>
      </c>
      <c r="CD26" s="157">
        <v>2493078</v>
      </c>
      <c r="CE26" s="157">
        <v>3114106</v>
      </c>
      <c r="CF26" s="157">
        <v>3244327</v>
      </c>
      <c r="CG26" s="157">
        <v>3248006</v>
      </c>
      <c r="CJ26" s="148"/>
      <c r="CK26" s="148"/>
      <c r="CL26" s="148" t="s">
        <v>21</v>
      </c>
      <c r="CM26" s="157">
        <v>10467094</v>
      </c>
      <c r="CN26" s="157">
        <v>10642648</v>
      </c>
      <c r="CO26" s="157">
        <v>11963623</v>
      </c>
      <c r="CP26" s="157">
        <v>12182853</v>
      </c>
      <c r="CQ26" s="157">
        <v>12411701</v>
      </c>
      <c r="CT26" s="148"/>
      <c r="CU26" s="148"/>
      <c r="CV26" s="148" t="s">
        <v>21</v>
      </c>
      <c r="CW26" s="157">
        <v>5059698</v>
      </c>
      <c r="CX26" s="157">
        <v>5080548</v>
      </c>
      <c r="CY26" s="157">
        <v>6079573</v>
      </c>
      <c r="CZ26" s="157">
        <v>6026559</v>
      </c>
      <c r="DA26" s="157">
        <v>6080838</v>
      </c>
      <c r="DD26" s="148"/>
      <c r="DE26" s="148"/>
      <c r="DF26" s="148" t="s">
        <v>21</v>
      </c>
      <c r="DG26" s="157">
        <v>1758044.41</v>
      </c>
      <c r="DH26" s="157">
        <v>1842382</v>
      </c>
      <c r="DI26" s="157">
        <v>2177244</v>
      </c>
      <c r="DJ26" s="157">
        <v>2216446</v>
      </c>
      <c r="DK26" s="157">
        <v>2237490</v>
      </c>
      <c r="DN26" s="148"/>
      <c r="DO26" s="148"/>
      <c r="DP26" s="148" t="s">
        <v>21</v>
      </c>
      <c r="DQ26" s="218">
        <f>+DQ27+DQ35</f>
        <v>1691282</v>
      </c>
      <c r="DR26" s="218">
        <f>+DR27+DR35</f>
        <v>1659675</v>
      </c>
      <c r="DS26" s="157">
        <v>2065503</v>
      </c>
      <c r="DT26" s="157">
        <v>2115998</v>
      </c>
      <c r="DU26" s="157">
        <v>2196391</v>
      </c>
      <c r="DX26" s="148"/>
      <c r="DY26" s="148"/>
      <c r="DZ26" s="148" t="s">
        <v>21</v>
      </c>
      <c r="EA26" s="229">
        <v>5631762</v>
      </c>
      <c r="EB26" s="157">
        <v>6261617</v>
      </c>
      <c r="EC26" s="157">
        <v>7295757</v>
      </c>
      <c r="ED26" s="157">
        <v>7318004</v>
      </c>
      <c r="EE26" s="157">
        <v>7465532</v>
      </c>
      <c r="EH26" s="148"/>
      <c r="EI26" s="148"/>
      <c r="EJ26" s="148" t="s">
        <v>21</v>
      </c>
      <c r="EK26" s="157">
        <v>5518654.8799999999</v>
      </c>
      <c r="EL26" s="157">
        <v>5482501</v>
      </c>
      <c r="EM26" s="157">
        <v>6373080</v>
      </c>
      <c r="EN26" s="157">
        <v>6324900</v>
      </c>
      <c r="EO26" s="157">
        <v>6493000</v>
      </c>
      <c r="ER26" s="148"/>
      <c r="ES26" s="148"/>
      <c r="ET26" s="148" t="s">
        <v>21</v>
      </c>
      <c r="EU26" s="157">
        <v>5624759</v>
      </c>
      <c r="EV26" s="229">
        <v>4624733</v>
      </c>
      <c r="EW26" s="157">
        <v>6727648</v>
      </c>
      <c r="EX26" s="157">
        <v>6165324</v>
      </c>
      <c r="EY26" s="157">
        <v>6389553</v>
      </c>
      <c r="FB26" s="148"/>
      <c r="FC26" s="148"/>
      <c r="FD26" s="148" t="s">
        <v>21</v>
      </c>
      <c r="FE26" s="157">
        <v>7172630.9799999995</v>
      </c>
      <c r="FF26" s="157">
        <v>7131086</v>
      </c>
      <c r="FG26" s="157">
        <v>7670935</v>
      </c>
      <c r="FH26" s="157">
        <v>8337074</v>
      </c>
      <c r="FI26" s="157">
        <v>8462848</v>
      </c>
      <c r="FL26" s="148"/>
      <c r="FM26" s="148"/>
      <c r="FN26" s="148" t="s">
        <v>21</v>
      </c>
      <c r="FO26" s="157">
        <v>1900615</v>
      </c>
      <c r="FP26" s="157">
        <v>1693022</v>
      </c>
      <c r="FQ26" s="157">
        <v>1844222</v>
      </c>
      <c r="FR26" s="157">
        <v>1867512</v>
      </c>
      <c r="FS26" s="157">
        <v>1873119</v>
      </c>
    </row>
    <row r="27" spans="1:175" ht="79.5" customHeight="1">
      <c r="A27" s="150">
        <v>3</v>
      </c>
      <c r="B27" s="150"/>
      <c r="C27" s="150" t="s">
        <v>22</v>
      </c>
      <c r="D27" s="158">
        <f>SUM(D28:D34)</f>
        <v>98480456.049999997</v>
      </c>
      <c r="E27" s="158">
        <f t="shared" ref="E27:H27" si="4">SUM(E28:E34)</f>
        <v>96029363</v>
      </c>
      <c r="F27" s="158">
        <f t="shared" si="4"/>
        <v>108357294.98</v>
      </c>
      <c r="G27" s="158">
        <f t="shared" si="4"/>
        <v>109104937.77</v>
      </c>
      <c r="H27" s="158">
        <f t="shared" si="4"/>
        <v>109870798.19</v>
      </c>
      <c r="K27" s="150">
        <v>3</v>
      </c>
      <c r="L27" s="150"/>
      <c r="M27" s="150" t="s">
        <v>22</v>
      </c>
      <c r="N27" s="158">
        <v>13625659</v>
      </c>
      <c r="O27" s="158">
        <v>11160443</v>
      </c>
      <c r="P27" s="158">
        <v>12183437</v>
      </c>
      <c r="Q27" s="158">
        <v>12255785</v>
      </c>
      <c r="R27" s="158">
        <v>11910722</v>
      </c>
      <c r="U27" s="150">
        <v>3</v>
      </c>
      <c r="V27" s="150"/>
      <c r="W27" s="150" t="s">
        <v>22</v>
      </c>
      <c r="X27" s="158">
        <v>5529610.5199999996</v>
      </c>
      <c r="Y27" s="158">
        <v>5668170</v>
      </c>
      <c r="Z27" s="158">
        <v>6227858.9799999995</v>
      </c>
      <c r="AA27" s="158">
        <v>6169221.7699999996</v>
      </c>
      <c r="AB27" s="158">
        <v>6152169.1899999995</v>
      </c>
      <c r="AE27" s="150">
        <v>3</v>
      </c>
      <c r="AF27" s="150"/>
      <c r="AG27" s="150" t="s">
        <v>22</v>
      </c>
      <c r="AH27" s="219">
        <v>12245704.16</v>
      </c>
      <c r="AI27" s="219">
        <v>12679168</v>
      </c>
      <c r="AJ27" s="158">
        <v>13210263</v>
      </c>
      <c r="AK27" s="158">
        <v>12786528</v>
      </c>
      <c r="AL27" s="158">
        <v>12646612</v>
      </c>
      <c r="AO27" s="150">
        <v>3</v>
      </c>
      <c r="AP27" s="150"/>
      <c r="AQ27" s="150" t="s">
        <v>22</v>
      </c>
      <c r="AR27" s="158">
        <v>7680271.3099999996</v>
      </c>
      <c r="AS27" s="158">
        <v>7717630</v>
      </c>
      <c r="AT27" s="158">
        <v>8278964</v>
      </c>
      <c r="AU27" s="158">
        <v>8292051</v>
      </c>
      <c r="AV27" s="158">
        <v>8468048</v>
      </c>
      <c r="AY27" s="150">
        <v>3</v>
      </c>
      <c r="AZ27" s="150"/>
      <c r="BA27" s="150" t="s">
        <v>22</v>
      </c>
      <c r="BB27" s="158">
        <v>2369497.56</v>
      </c>
      <c r="BC27" s="158">
        <v>2802287</v>
      </c>
      <c r="BD27" s="158">
        <v>2818371</v>
      </c>
      <c r="BE27" s="158">
        <v>2917332</v>
      </c>
      <c r="BF27" s="158">
        <v>2984991</v>
      </c>
      <c r="BH27" s="150">
        <v>3</v>
      </c>
      <c r="BI27" s="150"/>
      <c r="BJ27" s="150" t="s">
        <v>22</v>
      </c>
      <c r="BK27" s="151">
        <f>SUM(BK28:BK34)</f>
        <v>6446676.3899999997</v>
      </c>
      <c r="BL27" s="151">
        <f>SUM(BL28:BL34)</f>
        <v>5418388</v>
      </c>
      <c r="BM27" s="158">
        <v>6526015</v>
      </c>
      <c r="BN27" s="158">
        <v>6539819</v>
      </c>
      <c r="BO27" s="158">
        <v>6585430</v>
      </c>
      <c r="BQ27" s="150">
        <v>3</v>
      </c>
      <c r="BR27" s="150"/>
      <c r="BS27" s="150" t="s">
        <v>22</v>
      </c>
      <c r="BT27" s="158">
        <v>4593852</v>
      </c>
      <c r="BU27" s="158">
        <v>4761248</v>
      </c>
      <c r="BV27" s="158">
        <v>5905131</v>
      </c>
      <c r="BW27" s="158">
        <v>5910461</v>
      </c>
      <c r="BX27" s="158">
        <v>5932341</v>
      </c>
      <c r="BZ27" s="150">
        <v>3</v>
      </c>
      <c r="CA27" s="150"/>
      <c r="CB27" s="150" t="s">
        <v>22</v>
      </c>
      <c r="CC27" s="158">
        <v>2499523.38</v>
      </c>
      <c r="CD27" s="158">
        <v>2459312</v>
      </c>
      <c r="CE27" s="158">
        <v>3019697</v>
      </c>
      <c r="CF27" s="158">
        <v>3153122</v>
      </c>
      <c r="CG27" s="158">
        <v>3169794</v>
      </c>
      <c r="CJ27" s="150">
        <v>3</v>
      </c>
      <c r="CK27" s="150"/>
      <c r="CL27" s="150" t="s">
        <v>22</v>
      </c>
      <c r="CM27" s="158">
        <v>10255808</v>
      </c>
      <c r="CN27" s="158">
        <v>10554348</v>
      </c>
      <c r="CO27" s="158">
        <v>11740123</v>
      </c>
      <c r="CP27" s="158">
        <v>12028603</v>
      </c>
      <c r="CQ27" s="158">
        <v>12222401</v>
      </c>
      <c r="CT27" s="150">
        <v>3</v>
      </c>
      <c r="CU27" s="150"/>
      <c r="CV27" s="150" t="s">
        <v>22</v>
      </c>
      <c r="CW27" s="158">
        <v>4912561</v>
      </c>
      <c r="CX27" s="158">
        <v>4971612</v>
      </c>
      <c r="CY27" s="158">
        <v>5816968</v>
      </c>
      <c r="CZ27" s="158">
        <v>5889632</v>
      </c>
      <c r="DA27" s="158">
        <v>5945828</v>
      </c>
      <c r="DD27" s="150">
        <v>3</v>
      </c>
      <c r="DE27" s="150"/>
      <c r="DF27" s="150" t="s">
        <v>22</v>
      </c>
      <c r="DG27" s="158">
        <v>1750465.76</v>
      </c>
      <c r="DH27" s="158">
        <v>1831382</v>
      </c>
      <c r="DI27" s="158">
        <v>2067615</v>
      </c>
      <c r="DJ27" s="158">
        <v>2135804</v>
      </c>
      <c r="DK27" s="158">
        <v>2215258</v>
      </c>
      <c r="DN27" s="150">
        <v>3</v>
      </c>
      <c r="DO27" s="150"/>
      <c r="DP27" s="150" t="s">
        <v>22</v>
      </c>
      <c r="DQ27" s="219">
        <f>SUM(DQ28:DQ34)</f>
        <v>1662811</v>
      </c>
      <c r="DR27" s="219">
        <f>SUM(DR28:DR34)</f>
        <v>1652131</v>
      </c>
      <c r="DS27" s="158">
        <v>1992140</v>
      </c>
      <c r="DT27" s="158">
        <v>2085532</v>
      </c>
      <c r="DU27" s="158">
        <v>2175875</v>
      </c>
      <c r="DX27" s="150">
        <v>3</v>
      </c>
      <c r="DY27" s="150"/>
      <c r="DZ27" s="150" t="s">
        <v>22</v>
      </c>
      <c r="EA27" s="230">
        <v>5245062</v>
      </c>
      <c r="EB27" s="158">
        <v>5823690</v>
      </c>
      <c r="EC27" s="158">
        <v>6603306</v>
      </c>
      <c r="ED27" s="158">
        <v>6729844</v>
      </c>
      <c r="EE27" s="158">
        <v>6862471</v>
      </c>
      <c r="EH27" s="150">
        <v>3</v>
      </c>
      <c r="EI27" s="150"/>
      <c r="EJ27" s="150" t="s">
        <v>22</v>
      </c>
      <c r="EK27" s="158">
        <v>5453627.96</v>
      </c>
      <c r="EL27" s="158">
        <v>5419091</v>
      </c>
      <c r="EM27" s="158">
        <v>6246180</v>
      </c>
      <c r="EN27" s="158">
        <v>6265380</v>
      </c>
      <c r="EO27" s="158">
        <v>6434900</v>
      </c>
      <c r="ER27" s="150">
        <v>3</v>
      </c>
      <c r="ES27" s="150"/>
      <c r="ET27" s="150" t="s">
        <v>22</v>
      </c>
      <c r="EU27" s="158">
        <v>5389464</v>
      </c>
      <c r="EV27" s="230">
        <v>4467757</v>
      </c>
      <c r="EW27" s="158">
        <v>6498298</v>
      </c>
      <c r="EX27" s="158">
        <v>6049941</v>
      </c>
      <c r="EY27" s="158">
        <v>6116679</v>
      </c>
      <c r="FB27" s="150">
        <v>3</v>
      </c>
      <c r="FC27" s="150"/>
      <c r="FD27" s="150" t="s">
        <v>22</v>
      </c>
      <c r="FE27" s="158">
        <v>7094889.0099999998</v>
      </c>
      <c r="FF27" s="158">
        <v>7031472</v>
      </c>
      <c r="FG27" s="158">
        <v>7421620</v>
      </c>
      <c r="FH27" s="158">
        <v>8076488</v>
      </c>
      <c r="FI27" s="158">
        <v>8224833</v>
      </c>
      <c r="FL27" s="150">
        <v>3</v>
      </c>
      <c r="FM27" s="150"/>
      <c r="FN27" s="150" t="s">
        <v>22</v>
      </c>
      <c r="FO27" s="158">
        <v>1724973</v>
      </c>
      <c r="FP27" s="158">
        <v>1611234</v>
      </c>
      <c r="FQ27" s="158">
        <v>1801308</v>
      </c>
      <c r="FR27" s="158">
        <v>1819394</v>
      </c>
      <c r="FS27" s="158">
        <v>1822446</v>
      </c>
    </row>
    <row r="28" spans="1:175" ht="96" customHeight="1">
      <c r="A28" s="150"/>
      <c r="B28" s="152">
        <v>31</v>
      </c>
      <c r="C28" s="152" t="s">
        <v>23</v>
      </c>
      <c r="D28" s="153">
        <f>+N28+X28+AH28+AR28+BB28+BK28+BT28+CC28+CM28+CW28+DG28+DQ28+EA28+EK28+EU28+FE28+FO28</f>
        <v>74945875.550000012</v>
      </c>
      <c r="E28" s="153">
        <f t="shared" ref="E28:H34" si="5">+O28+Y28+AI28+AS28+BC28+BL28+BU28+CD28+CN28+CX28+DH28+DR28+EB28+EL28+EV28+FF28+FP28</f>
        <v>76561379</v>
      </c>
      <c r="F28" s="153">
        <f t="shared" si="5"/>
        <v>86711021</v>
      </c>
      <c r="G28" s="153">
        <f t="shared" si="5"/>
        <v>88657556</v>
      </c>
      <c r="H28" s="153">
        <f t="shared" si="5"/>
        <v>89885161</v>
      </c>
      <c r="K28" s="150"/>
      <c r="L28" s="152">
        <v>31</v>
      </c>
      <c r="M28" s="152" t="s">
        <v>23</v>
      </c>
      <c r="N28" s="159">
        <v>7522093</v>
      </c>
      <c r="O28" s="159">
        <v>7710760</v>
      </c>
      <c r="P28" s="160">
        <v>9075319</v>
      </c>
      <c r="Q28" s="160">
        <v>9213792</v>
      </c>
      <c r="R28" s="160">
        <v>9220432</v>
      </c>
      <c r="U28" s="150"/>
      <c r="V28" s="152">
        <v>31</v>
      </c>
      <c r="W28" s="152" t="s">
        <v>23</v>
      </c>
      <c r="X28" s="159">
        <v>4332980.29</v>
      </c>
      <c r="Y28" s="159">
        <v>4410730</v>
      </c>
      <c r="Z28" s="160">
        <v>4928042</v>
      </c>
      <c r="AA28" s="160">
        <v>5000535</v>
      </c>
      <c r="AB28" s="160">
        <v>5015274</v>
      </c>
      <c r="AE28" s="150"/>
      <c r="AF28" s="152">
        <v>31</v>
      </c>
      <c r="AG28" s="152" t="s">
        <v>23</v>
      </c>
      <c r="AH28" s="220">
        <v>9278140</v>
      </c>
      <c r="AI28" s="220">
        <v>9625367</v>
      </c>
      <c r="AJ28" s="160">
        <v>10264450</v>
      </c>
      <c r="AK28" s="160">
        <v>10460911</v>
      </c>
      <c r="AL28" s="160">
        <v>10394721</v>
      </c>
      <c r="AO28" s="150"/>
      <c r="AP28" s="152">
        <v>31</v>
      </c>
      <c r="AQ28" s="152" t="s">
        <v>23</v>
      </c>
      <c r="AR28" s="159">
        <v>6277682.79</v>
      </c>
      <c r="AS28" s="159">
        <v>6382901</v>
      </c>
      <c r="AT28" s="160">
        <v>6940288</v>
      </c>
      <c r="AU28" s="160">
        <v>7014502</v>
      </c>
      <c r="AV28" s="160">
        <v>7180070</v>
      </c>
      <c r="AY28" s="150"/>
      <c r="AZ28" s="152">
        <v>31</v>
      </c>
      <c r="BA28" s="152" t="s">
        <v>23</v>
      </c>
      <c r="BB28" s="159">
        <v>1724460.56</v>
      </c>
      <c r="BC28" s="159">
        <v>1937376</v>
      </c>
      <c r="BD28" s="160">
        <v>2079869</v>
      </c>
      <c r="BE28" s="160">
        <v>2173497</v>
      </c>
      <c r="BF28" s="160">
        <v>2197879</v>
      </c>
      <c r="BH28" s="150"/>
      <c r="BI28" s="152">
        <v>31</v>
      </c>
      <c r="BJ28" s="152" t="s">
        <v>23</v>
      </c>
      <c r="BK28" s="149">
        <v>3920761</v>
      </c>
      <c r="BL28" s="149">
        <v>3784691</v>
      </c>
      <c r="BM28" s="160">
        <v>4462338</v>
      </c>
      <c r="BN28" s="160">
        <v>4483219</v>
      </c>
      <c r="BO28" s="160">
        <v>4520830</v>
      </c>
      <c r="BQ28" s="150"/>
      <c r="BR28" s="152">
        <v>31</v>
      </c>
      <c r="BS28" s="152" t="s">
        <v>23</v>
      </c>
      <c r="BT28" s="159">
        <v>3966385</v>
      </c>
      <c r="BU28" s="159">
        <v>4161054</v>
      </c>
      <c r="BV28" s="160">
        <v>4998250</v>
      </c>
      <c r="BW28" s="160">
        <v>4988604</v>
      </c>
      <c r="BX28" s="160">
        <v>4996669</v>
      </c>
      <c r="BZ28" s="150"/>
      <c r="CA28" s="152">
        <v>31</v>
      </c>
      <c r="CB28" s="152" t="s">
        <v>23</v>
      </c>
      <c r="CC28" s="159">
        <v>2014074.46</v>
      </c>
      <c r="CD28" s="159">
        <v>2156568</v>
      </c>
      <c r="CE28" s="160">
        <v>2454952</v>
      </c>
      <c r="CF28" s="160">
        <v>2587797</v>
      </c>
      <c r="CG28" s="160">
        <v>2638221</v>
      </c>
      <c r="CJ28" s="150"/>
      <c r="CK28" s="152">
        <v>31</v>
      </c>
      <c r="CL28" s="152" t="s">
        <v>23</v>
      </c>
      <c r="CM28" s="159">
        <v>9091639</v>
      </c>
      <c r="CN28" s="159">
        <v>9369118</v>
      </c>
      <c r="CO28" s="160">
        <v>10355488</v>
      </c>
      <c r="CP28" s="160">
        <v>10688841</v>
      </c>
      <c r="CQ28" s="160">
        <v>10873480</v>
      </c>
      <c r="CT28" s="150"/>
      <c r="CU28" s="152">
        <v>31</v>
      </c>
      <c r="CV28" s="152" t="s">
        <v>23</v>
      </c>
      <c r="CW28" s="159">
        <v>3793163</v>
      </c>
      <c r="CX28" s="159">
        <v>4018611</v>
      </c>
      <c r="CY28" s="160">
        <v>4705208</v>
      </c>
      <c r="CZ28" s="160">
        <v>4845352</v>
      </c>
      <c r="DA28" s="160">
        <v>4946577</v>
      </c>
      <c r="DD28" s="150"/>
      <c r="DE28" s="152">
        <v>31</v>
      </c>
      <c r="DF28" s="152" t="s">
        <v>23</v>
      </c>
      <c r="DG28" s="159">
        <v>1523584.7</v>
      </c>
      <c r="DH28" s="159">
        <v>1599107</v>
      </c>
      <c r="DI28" s="160">
        <v>1763320</v>
      </c>
      <c r="DJ28" s="160">
        <v>1825320</v>
      </c>
      <c r="DK28" s="160">
        <v>1925320</v>
      </c>
      <c r="DN28" s="150"/>
      <c r="DO28" s="152">
        <v>31</v>
      </c>
      <c r="DP28" s="152" t="s">
        <v>23</v>
      </c>
      <c r="DQ28" s="220">
        <v>1348328</v>
      </c>
      <c r="DR28" s="220">
        <v>1384983</v>
      </c>
      <c r="DS28" s="160">
        <v>1660196</v>
      </c>
      <c r="DT28" s="160">
        <v>1757942</v>
      </c>
      <c r="DU28" s="160">
        <v>1840390</v>
      </c>
      <c r="DX28" s="150"/>
      <c r="DY28" s="152">
        <v>31</v>
      </c>
      <c r="DZ28" s="152" t="s">
        <v>23</v>
      </c>
      <c r="EA28" s="231">
        <v>4028069</v>
      </c>
      <c r="EB28" s="159">
        <v>4191309</v>
      </c>
      <c r="EC28" s="160">
        <v>4890005</v>
      </c>
      <c r="ED28" s="160">
        <v>4950796</v>
      </c>
      <c r="EE28" s="160">
        <v>5014723</v>
      </c>
      <c r="EH28" s="150"/>
      <c r="EI28" s="152">
        <v>31</v>
      </c>
      <c r="EJ28" s="152" t="s">
        <v>23</v>
      </c>
      <c r="EK28" s="159">
        <v>4607278.6800000006</v>
      </c>
      <c r="EL28" s="159">
        <v>4667726</v>
      </c>
      <c r="EM28" s="160">
        <v>5331980</v>
      </c>
      <c r="EN28" s="160">
        <v>5247200</v>
      </c>
      <c r="EO28" s="160">
        <v>5414200</v>
      </c>
      <c r="ER28" s="150"/>
      <c r="ES28" s="152">
        <v>31</v>
      </c>
      <c r="ET28" s="152" t="s">
        <v>23</v>
      </c>
      <c r="EU28" s="159">
        <v>3932749</v>
      </c>
      <c r="EV28" s="231">
        <v>3429817</v>
      </c>
      <c r="EW28" s="160">
        <v>4759668</v>
      </c>
      <c r="EX28" s="160">
        <v>4701654</v>
      </c>
      <c r="EY28" s="160">
        <v>4820938</v>
      </c>
      <c r="FB28" s="150"/>
      <c r="FC28" s="152">
        <v>31</v>
      </c>
      <c r="FD28" s="152" t="s">
        <v>23</v>
      </c>
      <c r="FE28" s="159">
        <v>6088171.0700000003</v>
      </c>
      <c r="FF28" s="159">
        <v>6324914</v>
      </c>
      <c r="FG28" s="160">
        <v>6440536</v>
      </c>
      <c r="FH28" s="160">
        <v>7103424</v>
      </c>
      <c r="FI28" s="160">
        <v>7268107</v>
      </c>
      <c r="FL28" s="150"/>
      <c r="FM28" s="152">
        <v>31</v>
      </c>
      <c r="FN28" s="152" t="s">
        <v>23</v>
      </c>
      <c r="FO28" s="159">
        <v>1496316</v>
      </c>
      <c r="FP28" s="159">
        <v>1406347</v>
      </c>
      <c r="FQ28" s="160">
        <v>1601112</v>
      </c>
      <c r="FR28" s="160">
        <v>1614170</v>
      </c>
      <c r="FS28" s="160">
        <v>1617330</v>
      </c>
    </row>
    <row r="29" spans="1:175" ht="78" customHeight="1">
      <c r="A29" s="156"/>
      <c r="B29" s="156">
        <v>32</v>
      </c>
      <c r="C29" s="161" t="s">
        <v>24</v>
      </c>
      <c r="D29" s="153">
        <f t="shared" ref="D29:D39" si="6">+N29+X29+AH29+AR29+BB29+BK29+BT29+CC29+CM29+CW29+DG29+DQ29+EA29+EK29+EU29+FE29+FO29</f>
        <v>18295649.939999998</v>
      </c>
      <c r="E29" s="153">
        <f t="shared" si="5"/>
        <v>16477508</v>
      </c>
      <c r="F29" s="153">
        <f t="shared" si="5"/>
        <v>19217160.98</v>
      </c>
      <c r="G29" s="153">
        <f t="shared" si="5"/>
        <v>18768042.77</v>
      </c>
      <c r="H29" s="153">
        <f t="shared" si="5"/>
        <v>18552040.189999998</v>
      </c>
      <c r="K29" s="156"/>
      <c r="L29" s="156">
        <v>32</v>
      </c>
      <c r="M29" s="161" t="s">
        <v>24</v>
      </c>
      <c r="N29" s="162">
        <v>2402047</v>
      </c>
      <c r="O29" s="162">
        <v>2502338</v>
      </c>
      <c r="P29" s="160">
        <v>2406978</v>
      </c>
      <c r="Q29" s="160">
        <v>2489256</v>
      </c>
      <c r="R29" s="160">
        <v>2386219</v>
      </c>
      <c r="U29" s="156"/>
      <c r="V29" s="156">
        <v>32</v>
      </c>
      <c r="W29" s="161" t="s">
        <v>24</v>
      </c>
      <c r="X29" s="162">
        <v>1161171.22</v>
      </c>
      <c r="Y29" s="162">
        <v>1226340</v>
      </c>
      <c r="Z29" s="160">
        <v>1263016.9799999997</v>
      </c>
      <c r="AA29" s="160">
        <v>1135386.77</v>
      </c>
      <c r="AB29" s="160">
        <v>1104595.19</v>
      </c>
      <c r="AE29" s="156"/>
      <c r="AF29" s="156">
        <v>32</v>
      </c>
      <c r="AG29" s="161" t="s">
        <v>24</v>
      </c>
      <c r="AH29" s="221">
        <v>2180159</v>
      </c>
      <c r="AI29" s="221">
        <v>1638897</v>
      </c>
      <c r="AJ29" s="160">
        <v>1913313</v>
      </c>
      <c r="AK29" s="160">
        <v>1818617</v>
      </c>
      <c r="AL29" s="160">
        <v>1744891</v>
      </c>
      <c r="AO29" s="156"/>
      <c r="AP29" s="156">
        <v>32</v>
      </c>
      <c r="AQ29" s="161" t="s">
        <v>24</v>
      </c>
      <c r="AR29" s="162">
        <v>1275698.18</v>
      </c>
      <c r="AS29" s="162">
        <v>1304279</v>
      </c>
      <c r="AT29" s="160">
        <v>1318126</v>
      </c>
      <c r="AU29" s="160">
        <v>1256999</v>
      </c>
      <c r="AV29" s="160">
        <v>1267428</v>
      </c>
      <c r="AY29" s="156"/>
      <c r="AZ29" s="156">
        <v>32</v>
      </c>
      <c r="BA29" s="161" t="s">
        <v>24</v>
      </c>
      <c r="BB29" s="162">
        <v>605296.29</v>
      </c>
      <c r="BC29" s="162">
        <v>801503</v>
      </c>
      <c r="BD29" s="160">
        <v>637202</v>
      </c>
      <c r="BE29" s="160">
        <v>651535</v>
      </c>
      <c r="BF29" s="160">
        <v>694612</v>
      </c>
      <c r="BH29" s="156"/>
      <c r="BI29" s="156">
        <v>32</v>
      </c>
      <c r="BJ29" s="161" t="s">
        <v>24</v>
      </c>
      <c r="BK29" s="151">
        <v>2420430.38</v>
      </c>
      <c r="BL29" s="151">
        <v>1559346</v>
      </c>
      <c r="BM29" s="160">
        <v>1952592</v>
      </c>
      <c r="BN29" s="160">
        <v>1945515</v>
      </c>
      <c r="BO29" s="160">
        <v>1953515</v>
      </c>
      <c r="BQ29" s="156"/>
      <c r="BR29" s="156">
        <v>32</v>
      </c>
      <c r="BS29" s="161" t="s">
        <v>24</v>
      </c>
      <c r="BT29" s="162">
        <v>618013</v>
      </c>
      <c r="BU29" s="162">
        <v>593044</v>
      </c>
      <c r="BV29" s="160">
        <v>899731</v>
      </c>
      <c r="BW29" s="160">
        <v>914707</v>
      </c>
      <c r="BX29" s="160">
        <v>928522</v>
      </c>
      <c r="BZ29" s="156"/>
      <c r="CA29" s="156">
        <v>32</v>
      </c>
      <c r="CB29" s="161" t="s">
        <v>24</v>
      </c>
      <c r="CC29" s="162">
        <v>432268.81</v>
      </c>
      <c r="CD29" s="162">
        <v>293765</v>
      </c>
      <c r="CE29" s="160">
        <v>547749</v>
      </c>
      <c r="CF29" s="160">
        <v>552718</v>
      </c>
      <c r="CG29" s="160">
        <v>521903</v>
      </c>
      <c r="CJ29" s="156"/>
      <c r="CK29" s="156">
        <v>32</v>
      </c>
      <c r="CL29" s="161" t="s">
        <v>24</v>
      </c>
      <c r="CM29" s="162">
        <v>1140297</v>
      </c>
      <c r="CN29" s="162">
        <v>1155730</v>
      </c>
      <c r="CO29" s="160">
        <v>1363135</v>
      </c>
      <c r="CP29" s="160">
        <v>1316112</v>
      </c>
      <c r="CQ29" s="160">
        <v>1323121</v>
      </c>
      <c r="CT29" s="156"/>
      <c r="CU29" s="156">
        <v>32</v>
      </c>
      <c r="CV29" s="161" t="s">
        <v>24</v>
      </c>
      <c r="CW29" s="162">
        <v>1061609</v>
      </c>
      <c r="CX29" s="162">
        <v>944406</v>
      </c>
      <c r="CY29" s="160">
        <v>1040719</v>
      </c>
      <c r="CZ29" s="160">
        <v>1033930</v>
      </c>
      <c r="DA29" s="160">
        <v>988901</v>
      </c>
      <c r="DD29" s="156"/>
      <c r="DE29" s="156">
        <v>32</v>
      </c>
      <c r="DF29" s="161" t="s">
        <v>24</v>
      </c>
      <c r="DG29" s="162">
        <v>224766.54</v>
      </c>
      <c r="DH29" s="162">
        <v>231775</v>
      </c>
      <c r="DI29" s="160">
        <v>303095</v>
      </c>
      <c r="DJ29" s="160">
        <v>309234</v>
      </c>
      <c r="DK29" s="160">
        <v>288638</v>
      </c>
      <c r="DN29" s="156"/>
      <c r="DO29" s="156">
        <v>32</v>
      </c>
      <c r="DP29" s="161" t="s">
        <v>24</v>
      </c>
      <c r="DQ29" s="221">
        <v>303487</v>
      </c>
      <c r="DR29" s="221">
        <v>258741</v>
      </c>
      <c r="DS29" s="160">
        <v>323943</v>
      </c>
      <c r="DT29" s="160">
        <v>319480</v>
      </c>
      <c r="DU29" s="160">
        <v>327214</v>
      </c>
      <c r="DX29" s="156"/>
      <c r="DY29" s="156">
        <v>32</v>
      </c>
      <c r="DZ29" s="161" t="s">
        <v>24</v>
      </c>
      <c r="EA29" s="232">
        <v>1175320</v>
      </c>
      <c r="EB29" s="162">
        <v>1584941</v>
      </c>
      <c r="EC29" s="160">
        <v>1696651</v>
      </c>
      <c r="ED29" s="160">
        <v>1760098</v>
      </c>
      <c r="EE29" s="160">
        <v>1827298</v>
      </c>
      <c r="EH29" s="156"/>
      <c r="EI29" s="156">
        <v>32</v>
      </c>
      <c r="EJ29" s="161" t="s">
        <v>24</v>
      </c>
      <c r="EK29" s="162">
        <v>802529.23</v>
      </c>
      <c r="EL29" s="162">
        <v>735465</v>
      </c>
      <c r="EM29" s="160">
        <v>891100</v>
      </c>
      <c r="EN29" s="160">
        <v>990980</v>
      </c>
      <c r="EO29" s="160">
        <v>990700</v>
      </c>
      <c r="ER29" s="156"/>
      <c r="ES29" s="156">
        <v>32</v>
      </c>
      <c r="ET29" s="161" t="s">
        <v>24</v>
      </c>
      <c r="EU29" s="162">
        <v>1268928</v>
      </c>
      <c r="EV29" s="232">
        <v>740814</v>
      </c>
      <c r="EW29" s="160">
        <v>1481630</v>
      </c>
      <c r="EX29" s="160">
        <v>1098287</v>
      </c>
      <c r="EY29" s="160">
        <v>1045741</v>
      </c>
      <c r="FB29" s="156"/>
      <c r="FC29" s="156">
        <v>32</v>
      </c>
      <c r="FD29" s="161" t="s">
        <v>24</v>
      </c>
      <c r="FE29" s="162">
        <v>998030.29</v>
      </c>
      <c r="FF29" s="162">
        <v>704490</v>
      </c>
      <c r="FG29" s="160">
        <v>981084</v>
      </c>
      <c r="FH29" s="160">
        <v>973064</v>
      </c>
      <c r="FI29" s="160">
        <v>956726</v>
      </c>
      <c r="FL29" s="156"/>
      <c r="FM29" s="156">
        <v>32</v>
      </c>
      <c r="FN29" s="161" t="s">
        <v>24</v>
      </c>
      <c r="FO29" s="162">
        <v>225599</v>
      </c>
      <c r="FP29" s="162">
        <v>201634</v>
      </c>
      <c r="FQ29" s="160">
        <v>197096</v>
      </c>
      <c r="FR29" s="160">
        <v>202124</v>
      </c>
      <c r="FS29" s="160">
        <v>202016</v>
      </c>
    </row>
    <row r="30" spans="1:175" ht="87.75" customHeight="1">
      <c r="A30" s="156"/>
      <c r="B30" s="156">
        <v>34</v>
      </c>
      <c r="C30" s="161" t="s">
        <v>25</v>
      </c>
      <c r="D30" s="153">
        <f t="shared" si="6"/>
        <v>159736.47000000003</v>
      </c>
      <c r="E30" s="153">
        <f t="shared" si="5"/>
        <v>181476</v>
      </c>
      <c r="F30" s="153">
        <f t="shared" si="5"/>
        <v>160261</v>
      </c>
      <c r="G30" s="153">
        <f t="shared" si="5"/>
        <v>155078</v>
      </c>
      <c r="H30" s="153">
        <f t="shared" si="5"/>
        <v>157234</v>
      </c>
      <c r="K30" s="156"/>
      <c r="L30" s="156">
        <v>34</v>
      </c>
      <c r="M30" s="161" t="s">
        <v>25</v>
      </c>
      <c r="N30" s="162">
        <v>17992</v>
      </c>
      <c r="O30" s="162">
        <v>13230</v>
      </c>
      <c r="P30" s="160">
        <v>12040</v>
      </c>
      <c r="Q30" s="160">
        <v>12083</v>
      </c>
      <c r="R30" s="160">
        <v>12115</v>
      </c>
      <c r="U30" s="156"/>
      <c r="V30" s="156">
        <v>34</v>
      </c>
      <c r="W30" s="161" t="s">
        <v>25</v>
      </c>
      <c r="X30" s="162">
        <v>10297.11</v>
      </c>
      <c r="Y30" s="162">
        <v>13000</v>
      </c>
      <c r="Z30" s="160">
        <v>13100</v>
      </c>
      <c r="AA30" s="160">
        <v>11600</v>
      </c>
      <c r="AB30" s="160">
        <v>10600</v>
      </c>
      <c r="AE30" s="156"/>
      <c r="AF30" s="156">
        <v>34</v>
      </c>
      <c r="AG30" s="161" t="s">
        <v>25</v>
      </c>
      <c r="AH30" s="221">
        <v>20742.77</v>
      </c>
      <c r="AI30" s="221">
        <v>13740</v>
      </c>
      <c r="AJ30" s="160">
        <v>7000</v>
      </c>
      <c r="AK30" s="160">
        <v>7000</v>
      </c>
      <c r="AL30" s="160">
        <v>7000</v>
      </c>
      <c r="AO30" s="156"/>
      <c r="AP30" s="156">
        <v>34</v>
      </c>
      <c r="AQ30" s="161" t="s">
        <v>25</v>
      </c>
      <c r="AR30" s="162">
        <v>12040.3</v>
      </c>
      <c r="AS30" s="162">
        <v>10450</v>
      </c>
      <c r="AT30" s="160">
        <v>10550</v>
      </c>
      <c r="AU30" s="160">
        <v>10550</v>
      </c>
      <c r="AV30" s="160">
        <v>10550</v>
      </c>
      <c r="AY30" s="156"/>
      <c r="AZ30" s="156">
        <v>34</v>
      </c>
      <c r="BA30" s="161" t="s">
        <v>25</v>
      </c>
      <c r="BB30" s="162">
        <v>3541.94</v>
      </c>
      <c r="BC30" s="162">
        <v>3500</v>
      </c>
      <c r="BD30" s="160">
        <v>4000</v>
      </c>
      <c r="BE30" s="160">
        <v>4000</v>
      </c>
      <c r="BF30" s="160">
        <v>4000</v>
      </c>
      <c r="BH30" s="156"/>
      <c r="BI30" s="156">
        <v>34</v>
      </c>
      <c r="BJ30" s="161" t="s">
        <v>25</v>
      </c>
      <c r="BK30" s="149">
        <v>15295.6</v>
      </c>
      <c r="BL30" s="149">
        <v>47807</v>
      </c>
      <c r="BM30" s="160">
        <v>63838</v>
      </c>
      <c r="BN30" s="160">
        <v>63838</v>
      </c>
      <c r="BO30" s="160">
        <v>63838</v>
      </c>
      <c r="BQ30" s="156"/>
      <c r="BR30" s="156">
        <v>34</v>
      </c>
      <c r="BS30" s="161" t="s">
        <v>25</v>
      </c>
      <c r="BT30" s="162">
        <v>6509</v>
      </c>
      <c r="BU30" s="162">
        <v>4150</v>
      </c>
      <c r="BV30" s="160">
        <v>4150</v>
      </c>
      <c r="BW30" s="160">
        <v>4150</v>
      </c>
      <c r="BX30" s="160">
        <v>4150</v>
      </c>
      <c r="BZ30" s="156"/>
      <c r="CA30" s="156">
        <v>34</v>
      </c>
      <c r="CB30" s="161" t="s">
        <v>25</v>
      </c>
      <c r="CC30" s="162">
        <v>1088.79</v>
      </c>
      <c r="CD30" s="162">
        <v>2340</v>
      </c>
      <c r="CE30" s="160">
        <v>1188</v>
      </c>
      <c r="CF30" s="160">
        <v>1247</v>
      </c>
      <c r="CG30" s="160">
        <v>1310</v>
      </c>
      <c r="CJ30" s="156"/>
      <c r="CK30" s="156">
        <v>34</v>
      </c>
      <c r="CL30" s="161" t="s">
        <v>25</v>
      </c>
      <c r="CM30" s="162">
        <v>5845</v>
      </c>
      <c r="CN30" s="162">
        <v>6500</v>
      </c>
      <c r="CO30" s="160">
        <v>9500</v>
      </c>
      <c r="CP30" s="160">
        <v>10650</v>
      </c>
      <c r="CQ30" s="160">
        <v>11800</v>
      </c>
      <c r="CT30" s="156"/>
      <c r="CU30" s="156">
        <v>34</v>
      </c>
      <c r="CV30" s="161" t="s">
        <v>25</v>
      </c>
      <c r="CW30" s="162">
        <v>4903</v>
      </c>
      <c r="CX30" s="162">
        <v>2095</v>
      </c>
      <c r="CY30" s="160">
        <v>2294</v>
      </c>
      <c r="CZ30" s="160">
        <v>2600</v>
      </c>
      <c r="DA30" s="160">
        <v>2600</v>
      </c>
      <c r="DD30" s="156"/>
      <c r="DE30" s="156">
        <v>34</v>
      </c>
      <c r="DF30" s="161" t="s">
        <v>25</v>
      </c>
      <c r="DG30" s="162">
        <v>631.82000000000005</v>
      </c>
      <c r="DH30" s="162">
        <v>500</v>
      </c>
      <c r="DI30" s="160">
        <v>1200</v>
      </c>
      <c r="DJ30" s="160">
        <v>1250</v>
      </c>
      <c r="DK30" s="160">
        <v>1300</v>
      </c>
      <c r="DN30" s="156"/>
      <c r="DO30" s="156">
        <v>34</v>
      </c>
      <c r="DP30" s="161" t="s">
        <v>25</v>
      </c>
      <c r="DQ30" s="221">
        <v>1104</v>
      </c>
      <c r="DR30" s="221">
        <v>1657</v>
      </c>
      <c r="DS30" s="160">
        <v>1551</v>
      </c>
      <c r="DT30" s="160">
        <v>1660</v>
      </c>
      <c r="DU30" s="160">
        <v>1821</v>
      </c>
      <c r="DX30" s="156"/>
      <c r="DY30" s="156">
        <v>34</v>
      </c>
      <c r="DZ30" s="161" t="s">
        <v>25</v>
      </c>
      <c r="EA30" s="232">
        <v>34600</v>
      </c>
      <c r="EB30" s="162">
        <v>38450</v>
      </c>
      <c r="EC30" s="160">
        <v>5150</v>
      </c>
      <c r="ED30" s="160">
        <v>5150</v>
      </c>
      <c r="EE30" s="160">
        <v>5150</v>
      </c>
      <c r="EH30" s="156"/>
      <c r="EI30" s="156">
        <v>34</v>
      </c>
      <c r="EJ30" s="161" t="s">
        <v>25</v>
      </c>
      <c r="EK30" s="162">
        <v>11404.249999999998</v>
      </c>
      <c r="EL30" s="162">
        <v>13600</v>
      </c>
      <c r="EM30" s="160">
        <v>14600</v>
      </c>
      <c r="EN30" s="160">
        <v>16200</v>
      </c>
      <c r="EO30" s="160">
        <v>17900</v>
      </c>
      <c r="ER30" s="156"/>
      <c r="ES30" s="156">
        <v>34</v>
      </c>
      <c r="ET30" s="161" t="s">
        <v>25</v>
      </c>
      <c r="EU30" s="162">
        <v>8144</v>
      </c>
      <c r="EV30" s="232">
        <v>5136</v>
      </c>
      <c r="EW30" s="160">
        <v>7000</v>
      </c>
      <c r="EX30" s="160">
        <v>0</v>
      </c>
      <c r="EY30" s="160">
        <v>0</v>
      </c>
      <c r="FB30" s="156"/>
      <c r="FC30" s="156">
        <v>34</v>
      </c>
      <c r="FD30" s="161" t="s">
        <v>25</v>
      </c>
      <c r="FE30" s="162">
        <v>2538.89</v>
      </c>
      <c r="FF30" s="162">
        <v>2068</v>
      </c>
      <c r="FG30" s="160">
        <v>0</v>
      </c>
      <c r="FH30" s="160">
        <v>0</v>
      </c>
      <c r="FI30" s="160">
        <v>0</v>
      </c>
      <c r="FL30" s="156"/>
      <c r="FM30" s="156">
        <v>34</v>
      </c>
      <c r="FN30" s="161" t="s">
        <v>25</v>
      </c>
      <c r="FO30" s="162">
        <v>3058</v>
      </c>
      <c r="FP30" s="162">
        <v>3253</v>
      </c>
      <c r="FQ30" s="160">
        <v>3100</v>
      </c>
      <c r="FR30" s="160">
        <v>3100</v>
      </c>
      <c r="FS30" s="160">
        <v>3100</v>
      </c>
    </row>
    <row r="31" spans="1:175" ht="26.25">
      <c r="A31" s="156"/>
      <c r="B31" s="156">
        <v>35</v>
      </c>
      <c r="C31" s="161" t="s">
        <v>26</v>
      </c>
      <c r="D31" s="153">
        <f t="shared" si="6"/>
        <v>192650.68</v>
      </c>
      <c r="E31" s="153">
        <f t="shared" si="5"/>
        <v>184159</v>
      </c>
      <c r="F31" s="153">
        <f t="shared" si="5"/>
        <v>55500</v>
      </c>
      <c r="G31" s="153">
        <f t="shared" si="5"/>
        <v>0</v>
      </c>
      <c r="H31" s="153">
        <f t="shared" si="5"/>
        <v>0</v>
      </c>
      <c r="K31" s="156"/>
      <c r="L31" s="156">
        <v>35</v>
      </c>
      <c r="M31" s="161" t="s">
        <v>26</v>
      </c>
      <c r="N31" s="162">
        <v>81469</v>
      </c>
      <c r="O31" s="162">
        <v>0</v>
      </c>
      <c r="P31" s="160">
        <v>0</v>
      </c>
      <c r="Q31" s="160">
        <v>0</v>
      </c>
      <c r="R31" s="160">
        <v>0</v>
      </c>
      <c r="U31" s="156"/>
      <c r="V31" s="156">
        <v>35</v>
      </c>
      <c r="W31" s="161" t="s">
        <v>26</v>
      </c>
      <c r="X31" s="162"/>
      <c r="Y31" s="162"/>
      <c r="Z31" s="160">
        <v>0</v>
      </c>
      <c r="AA31" s="160">
        <v>0</v>
      </c>
      <c r="AB31" s="160">
        <v>0</v>
      </c>
      <c r="AE31" s="156"/>
      <c r="AF31" s="156">
        <v>35</v>
      </c>
      <c r="AG31" s="161" t="s">
        <v>26</v>
      </c>
      <c r="AH31" s="221">
        <v>11281.64</v>
      </c>
      <c r="AI31" s="221">
        <v>184159</v>
      </c>
      <c r="AJ31" s="160">
        <v>55500</v>
      </c>
      <c r="AK31" s="160">
        <v>0</v>
      </c>
      <c r="AL31" s="160">
        <v>0</v>
      </c>
      <c r="AO31" s="156"/>
      <c r="AP31" s="156">
        <v>35</v>
      </c>
      <c r="AQ31" s="161" t="s">
        <v>26</v>
      </c>
      <c r="AR31" s="162">
        <v>99900.04</v>
      </c>
      <c r="AS31" s="162"/>
      <c r="AT31" s="160">
        <v>0</v>
      </c>
      <c r="AU31" s="160">
        <v>0</v>
      </c>
      <c r="AV31" s="160">
        <v>0</v>
      </c>
      <c r="AY31" s="156"/>
      <c r="AZ31" s="156">
        <v>35</v>
      </c>
      <c r="BA31" s="161" t="s">
        <v>26</v>
      </c>
      <c r="BB31" s="162">
        <v>0</v>
      </c>
      <c r="BC31" s="162">
        <v>0</v>
      </c>
      <c r="BD31" s="160">
        <v>0</v>
      </c>
      <c r="BE31" s="160">
        <v>0</v>
      </c>
      <c r="BF31" s="160">
        <v>0</v>
      </c>
      <c r="BH31" s="156"/>
      <c r="BI31" s="156">
        <v>35</v>
      </c>
      <c r="BJ31" s="161" t="s">
        <v>26</v>
      </c>
      <c r="BK31" s="151">
        <v>0</v>
      </c>
      <c r="BL31" s="151">
        <v>0</v>
      </c>
      <c r="BM31" s="160">
        <v>0</v>
      </c>
      <c r="BN31" s="160">
        <v>0</v>
      </c>
      <c r="BO31" s="160">
        <v>0</v>
      </c>
      <c r="BQ31" s="156"/>
      <c r="BR31" s="156">
        <v>35</v>
      </c>
      <c r="BS31" s="161" t="s">
        <v>26</v>
      </c>
      <c r="BT31" s="162"/>
      <c r="BU31" s="162">
        <v>0</v>
      </c>
      <c r="BV31" s="160">
        <v>0</v>
      </c>
      <c r="BW31" s="160">
        <v>0</v>
      </c>
      <c r="BX31" s="160">
        <v>0</v>
      </c>
      <c r="BZ31" s="156"/>
      <c r="CA31" s="156">
        <v>35</v>
      </c>
      <c r="CB31" s="161" t="s">
        <v>26</v>
      </c>
      <c r="CC31" s="162"/>
      <c r="CD31" s="162"/>
      <c r="CE31" s="160">
        <v>0</v>
      </c>
      <c r="CF31" s="160">
        <v>0</v>
      </c>
      <c r="CG31" s="160">
        <v>0</v>
      </c>
      <c r="CJ31" s="156"/>
      <c r="CK31" s="156">
        <v>35</v>
      </c>
      <c r="CL31" s="161" t="s">
        <v>26</v>
      </c>
      <c r="CM31" s="162">
        <v>0</v>
      </c>
      <c r="CN31" s="162">
        <v>0</v>
      </c>
      <c r="CO31" s="160">
        <v>0</v>
      </c>
      <c r="CP31" s="160">
        <v>0</v>
      </c>
      <c r="CQ31" s="160">
        <v>0</v>
      </c>
      <c r="CT31" s="156"/>
      <c r="CU31" s="156">
        <v>35</v>
      </c>
      <c r="CV31" s="161" t="s">
        <v>26</v>
      </c>
      <c r="CW31" s="162">
        <v>0</v>
      </c>
      <c r="CX31" s="162">
        <v>0</v>
      </c>
      <c r="CY31" s="160">
        <v>0</v>
      </c>
      <c r="CZ31" s="160">
        <v>0</v>
      </c>
      <c r="DA31" s="160">
        <v>0</v>
      </c>
      <c r="DD31" s="156"/>
      <c r="DE31" s="156">
        <v>35</v>
      </c>
      <c r="DF31" s="161" t="s">
        <v>26</v>
      </c>
      <c r="DG31" s="162"/>
      <c r="DH31" s="162"/>
      <c r="DI31" s="160">
        <v>0</v>
      </c>
      <c r="DJ31" s="160">
        <v>0</v>
      </c>
      <c r="DK31" s="160">
        <v>0</v>
      </c>
      <c r="DN31" s="156"/>
      <c r="DO31" s="156">
        <v>35</v>
      </c>
      <c r="DP31" s="161" t="s">
        <v>26</v>
      </c>
      <c r="DQ31" s="221"/>
      <c r="DR31" s="221"/>
      <c r="DS31" s="160">
        <v>0</v>
      </c>
      <c r="DT31" s="160">
        <v>0</v>
      </c>
      <c r="DU31" s="160">
        <v>0</v>
      </c>
      <c r="DX31" s="156"/>
      <c r="DY31" s="156">
        <v>35</v>
      </c>
      <c r="DZ31" s="161" t="s">
        <v>26</v>
      </c>
      <c r="EA31" s="232"/>
      <c r="EB31" s="162"/>
      <c r="EC31" s="160">
        <v>0</v>
      </c>
      <c r="ED31" s="160">
        <v>0</v>
      </c>
      <c r="EE31" s="160">
        <v>0</v>
      </c>
      <c r="EH31" s="156"/>
      <c r="EI31" s="156">
        <v>35</v>
      </c>
      <c r="EJ31" s="161" t="s">
        <v>26</v>
      </c>
      <c r="EK31" s="162"/>
      <c r="EL31" s="162"/>
      <c r="EM31" s="160">
        <v>0</v>
      </c>
      <c r="EN31" s="160">
        <v>0</v>
      </c>
      <c r="EO31" s="160">
        <v>0</v>
      </c>
      <c r="ER31" s="156"/>
      <c r="ES31" s="156">
        <v>35</v>
      </c>
      <c r="ET31" s="161" t="s">
        <v>26</v>
      </c>
      <c r="EU31" s="162"/>
      <c r="EV31" s="232"/>
      <c r="EW31" s="160">
        <v>0</v>
      </c>
      <c r="EX31" s="160">
        <v>0</v>
      </c>
      <c r="EY31" s="160">
        <v>0</v>
      </c>
      <c r="FB31" s="156"/>
      <c r="FC31" s="156">
        <v>35</v>
      </c>
      <c r="FD31" s="161" t="s">
        <v>26</v>
      </c>
      <c r="FE31" s="162"/>
      <c r="FF31" s="162"/>
      <c r="FG31" s="160">
        <v>0</v>
      </c>
      <c r="FH31" s="160">
        <v>0</v>
      </c>
      <c r="FI31" s="160">
        <v>0</v>
      </c>
      <c r="FL31" s="156"/>
      <c r="FM31" s="156">
        <v>35</v>
      </c>
      <c r="FN31" s="161" t="s">
        <v>26</v>
      </c>
      <c r="FO31" s="162"/>
      <c r="FP31" s="162"/>
      <c r="FQ31" s="160">
        <v>0</v>
      </c>
      <c r="FR31" s="160">
        <v>0</v>
      </c>
      <c r="FS31" s="160">
        <v>0</v>
      </c>
    </row>
    <row r="32" spans="1:175" ht="60" customHeight="1">
      <c r="A32" s="156"/>
      <c r="B32" s="156">
        <v>36</v>
      </c>
      <c r="C32" s="161" t="s">
        <v>27</v>
      </c>
      <c r="D32" s="153">
        <f t="shared" si="6"/>
        <v>3206184.9899999998</v>
      </c>
      <c r="E32" s="153">
        <f t="shared" si="5"/>
        <v>677477</v>
      </c>
      <c r="F32" s="153">
        <f t="shared" si="5"/>
        <v>530997</v>
      </c>
      <c r="G32" s="153">
        <f t="shared" si="5"/>
        <v>0</v>
      </c>
      <c r="H32" s="153">
        <f t="shared" si="5"/>
        <v>0</v>
      </c>
      <c r="K32" s="156"/>
      <c r="L32" s="156">
        <v>36</v>
      </c>
      <c r="M32" s="161" t="s">
        <v>27</v>
      </c>
      <c r="N32" s="162">
        <v>2756231</v>
      </c>
      <c r="O32" s="162">
        <v>0</v>
      </c>
      <c r="P32" s="160">
        <v>0</v>
      </c>
      <c r="Q32" s="160">
        <v>0</v>
      </c>
      <c r="R32" s="160">
        <v>0</v>
      </c>
      <c r="U32" s="156"/>
      <c r="V32" s="156">
        <v>36</v>
      </c>
      <c r="W32" s="161" t="s">
        <v>27</v>
      </c>
      <c r="X32" s="162">
        <v>15721.34</v>
      </c>
      <c r="Y32" s="162"/>
      <c r="Z32" s="160">
        <v>0</v>
      </c>
      <c r="AA32" s="160">
        <v>0</v>
      </c>
      <c r="AB32" s="160">
        <v>0</v>
      </c>
      <c r="AE32" s="156"/>
      <c r="AF32" s="156">
        <v>36</v>
      </c>
      <c r="AG32" s="161" t="s">
        <v>27</v>
      </c>
      <c r="AH32" s="221">
        <v>383863.75</v>
      </c>
      <c r="AI32" s="221">
        <v>677477</v>
      </c>
      <c r="AJ32" s="160">
        <v>470000</v>
      </c>
      <c r="AK32" s="160">
        <v>0</v>
      </c>
      <c r="AL32" s="160">
        <v>0</v>
      </c>
      <c r="AO32" s="156"/>
      <c r="AP32" s="156">
        <v>36</v>
      </c>
      <c r="AQ32" s="161" t="s">
        <v>27</v>
      </c>
      <c r="AR32" s="162"/>
      <c r="AS32" s="162"/>
      <c r="AT32" s="160">
        <v>0</v>
      </c>
      <c r="AU32" s="160">
        <v>0</v>
      </c>
      <c r="AV32" s="160">
        <v>0</v>
      </c>
      <c r="AY32" s="156"/>
      <c r="AZ32" s="156">
        <v>36</v>
      </c>
      <c r="BA32" s="161" t="s">
        <v>27</v>
      </c>
      <c r="BB32" s="162">
        <v>0</v>
      </c>
      <c r="BC32" s="162">
        <v>0</v>
      </c>
      <c r="BD32" s="160">
        <v>0</v>
      </c>
      <c r="BE32" s="160">
        <v>0</v>
      </c>
      <c r="BF32" s="160">
        <v>0</v>
      </c>
      <c r="BH32" s="156"/>
      <c r="BI32" s="156">
        <v>36</v>
      </c>
      <c r="BJ32" s="161" t="s">
        <v>27</v>
      </c>
      <c r="BK32" s="149">
        <v>0</v>
      </c>
      <c r="BL32" s="149">
        <v>0</v>
      </c>
      <c r="BM32" s="160">
        <v>0</v>
      </c>
      <c r="BN32" s="160">
        <v>0</v>
      </c>
      <c r="BO32" s="160">
        <v>0</v>
      </c>
      <c r="BQ32" s="156"/>
      <c r="BR32" s="156">
        <v>36</v>
      </c>
      <c r="BS32" s="161" t="s">
        <v>27</v>
      </c>
      <c r="BT32" s="162"/>
      <c r="BU32" s="162">
        <v>0</v>
      </c>
      <c r="BV32" s="160">
        <v>0</v>
      </c>
      <c r="BW32" s="160">
        <v>0</v>
      </c>
      <c r="BX32" s="160">
        <v>0</v>
      </c>
      <c r="BZ32" s="156"/>
      <c r="CA32" s="156">
        <v>36</v>
      </c>
      <c r="CB32" s="161" t="s">
        <v>27</v>
      </c>
      <c r="CC32" s="162">
        <v>42249.9</v>
      </c>
      <c r="CD32" s="162"/>
      <c r="CE32" s="160">
        <v>0</v>
      </c>
      <c r="CF32" s="160">
        <v>0</v>
      </c>
      <c r="CG32" s="160">
        <v>0</v>
      </c>
      <c r="CJ32" s="156"/>
      <c r="CK32" s="156">
        <v>36</v>
      </c>
      <c r="CL32" s="161" t="s">
        <v>27</v>
      </c>
      <c r="CM32" s="162">
        <v>0</v>
      </c>
      <c r="CN32" s="162">
        <v>0</v>
      </c>
      <c r="CO32" s="160">
        <v>0</v>
      </c>
      <c r="CP32" s="160">
        <v>0</v>
      </c>
      <c r="CQ32" s="160">
        <v>0</v>
      </c>
      <c r="CT32" s="156"/>
      <c r="CU32" s="156">
        <v>36</v>
      </c>
      <c r="CV32" s="161" t="s">
        <v>27</v>
      </c>
      <c r="CW32" s="162">
        <v>3700</v>
      </c>
      <c r="CX32" s="162">
        <v>0</v>
      </c>
      <c r="CY32" s="160">
        <v>60997</v>
      </c>
      <c r="CZ32" s="160">
        <v>0</v>
      </c>
      <c r="DA32" s="160">
        <v>0</v>
      </c>
      <c r="DD32" s="156"/>
      <c r="DE32" s="156">
        <v>36</v>
      </c>
      <c r="DF32" s="161" t="s">
        <v>27</v>
      </c>
      <c r="DG32" s="162"/>
      <c r="DH32" s="162"/>
      <c r="DI32" s="160">
        <v>0</v>
      </c>
      <c r="DJ32" s="160">
        <v>0</v>
      </c>
      <c r="DK32" s="160">
        <v>0</v>
      </c>
      <c r="DN32" s="156"/>
      <c r="DO32" s="156">
        <v>36</v>
      </c>
      <c r="DP32" s="161" t="s">
        <v>27</v>
      </c>
      <c r="DQ32" s="221"/>
      <c r="DR32" s="221"/>
      <c r="DS32" s="160">
        <v>0</v>
      </c>
      <c r="DT32" s="160">
        <v>0</v>
      </c>
      <c r="DU32" s="160">
        <v>0</v>
      </c>
      <c r="DX32" s="156"/>
      <c r="DY32" s="156">
        <v>36</v>
      </c>
      <c r="DZ32" s="161" t="s">
        <v>27</v>
      </c>
      <c r="EA32" s="232"/>
      <c r="EB32" s="162"/>
      <c r="EC32" s="160">
        <v>0</v>
      </c>
      <c r="ED32" s="160">
        <v>0</v>
      </c>
      <c r="EE32" s="160">
        <v>0</v>
      </c>
      <c r="EH32" s="156"/>
      <c r="EI32" s="156">
        <v>36</v>
      </c>
      <c r="EJ32" s="161" t="s">
        <v>27</v>
      </c>
      <c r="EK32" s="162">
        <v>4419</v>
      </c>
      <c r="EL32" s="162"/>
      <c r="EM32" s="160">
        <v>0</v>
      </c>
      <c r="EN32" s="160">
        <v>0</v>
      </c>
      <c r="EO32" s="160">
        <v>0</v>
      </c>
      <c r="ER32" s="156"/>
      <c r="ES32" s="156">
        <v>36</v>
      </c>
      <c r="ET32" s="161" t="s">
        <v>27</v>
      </c>
      <c r="EU32" s="162"/>
      <c r="EV32" s="232"/>
      <c r="EW32" s="160">
        <v>0</v>
      </c>
      <c r="EX32" s="160">
        <v>0</v>
      </c>
      <c r="EY32" s="160">
        <v>0</v>
      </c>
      <c r="FB32" s="156"/>
      <c r="FC32" s="156">
        <v>36</v>
      </c>
      <c r="FD32" s="161" t="s">
        <v>27</v>
      </c>
      <c r="FE32" s="162"/>
      <c r="FF32" s="162"/>
      <c r="FG32" s="160">
        <v>0</v>
      </c>
      <c r="FH32" s="160">
        <v>0</v>
      </c>
      <c r="FI32" s="160">
        <v>0</v>
      </c>
      <c r="FL32" s="156"/>
      <c r="FM32" s="156">
        <v>36</v>
      </c>
      <c r="FN32" s="161" t="s">
        <v>27</v>
      </c>
      <c r="FO32" s="162"/>
      <c r="FP32" s="162"/>
      <c r="FQ32" s="160">
        <v>0</v>
      </c>
      <c r="FR32" s="160">
        <v>0</v>
      </c>
      <c r="FS32" s="160">
        <v>0</v>
      </c>
    </row>
    <row r="33" spans="1:175" ht="39.75" customHeight="1">
      <c r="A33" s="156"/>
      <c r="B33" s="156">
        <v>37</v>
      </c>
      <c r="C33" s="161" t="s">
        <v>28</v>
      </c>
      <c r="D33" s="153">
        <f t="shared" si="6"/>
        <v>1592619.0999999996</v>
      </c>
      <c r="E33" s="153">
        <f t="shared" si="5"/>
        <v>1822052</v>
      </c>
      <c r="F33" s="153">
        <f t="shared" si="5"/>
        <v>1584055</v>
      </c>
      <c r="G33" s="153">
        <f t="shared" si="5"/>
        <v>1430961</v>
      </c>
      <c r="H33" s="153">
        <f t="shared" si="5"/>
        <v>1181963</v>
      </c>
      <c r="K33" s="156"/>
      <c r="L33" s="156">
        <v>37</v>
      </c>
      <c r="M33" s="161" t="s">
        <v>28</v>
      </c>
      <c r="N33" s="162">
        <v>837919</v>
      </c>
      <c r="O33" s="162">
        <v>853103</v>
      </c>
      <c r="P33" s="160">
        <v>613600</v>
      </c>
      <c r="Q33" s="160">
        <v>465154</v>
      </c>
      <c r="R33" s="160">
        <v>216456</v>
      </c>
      <c r="U33" s="156"/>
      <c r="V33" s="156">
        <v>37</v>
      </c>
      <c r="W33" s="161" t="s">
        <v>28</v>
      </c>
      <c r="X33" s="162">
        <v>7647.84</v>
      </c>
      <c r="Y33" s="162">
        <v>16100</v>
      </c>
      <c r="Z33" s="160">
        <v>19700</v>
      </c>
      <c r="AA33" s="160">
        <v>19700</v>
      </c>
      <c r="AB33" s="160">
        <v>19700</v>
      </c>
      <c r="AE33" s="156"/>
      <c r="AF33" s="156">
        <v>37</v>
      </c>
      <c r="AG33" s="161" t="s">
        <v>28</v>
      </c>
      <c r="AH33" s="221">
        <v>371517</v>
      </c>
      <c r="AI33" s="221">
        <v>537528</v>
      </c>
      <c r="AJ33" s="160">
        <v>500000</v>
      </c>
      <c r="AK33" s="160">
        <v>500000</v>
      </c>
      <c r="AL33" s="160">
        <v>500000</v>
      </c>
      <c r="AO33" s="156"/>
      <c r="AP33" s="156">
        <v>37</v>
      </c>
      <c r="AQ33" s="161" t="s">
        <v>28</v>
      </c>
      <c r="AR33" s="162">
        <v>14950</v>
      </c>
      <c r="AS33" s="162">
        <v>20000</v>
      </c>
      <c r="AT33" s="160">
        <v>10000</v>
      </c>
      <c r="AU33" s="160">
        <v>10000</v>
      </c>
      <c r="AV33" s="160">
        <v>10000</v>
      </c>
      <c r="AY33" s="156"/>
      <c r="AZ33" s="156">
        <v>37</v>
      </c>
      <c r="BA33" s="161" t="s">
        <v>28</v>
      </c>
      <c r="BB33" s="162">
        <v>29198.77</v>
      </c>
      <c r="BC33" s="162">
        <v>28908</v>
      </c>
      <c r="BD33" s="160">
        <v>87300</v>
      </c>
      <c r="BE33" s="160">
        <v>83300</v>
      </c>
      <c r="BF33" s="160">
        <v>83500</v>
      </c>
      <c r="BH33" s="156"/>
      <c r="BI33" s="156">
        <v>37</v>
      </c>
      <c r="BJ33" s="161" t="s">
        <v>28</v>
      </c>
      <c r="BK33" s="151">
        <v>90189.41</v>
      </c>
      <c r="BL33" s="151">
        <v>26544</v>
      </c>
      <c r="BM33" s="160">
        <v>47247</v>
      </c>
      <c r="BN33" s="160">
        <v>47247</v>
      </c>
      <c r="BO33" s="160">
        <v>47247</v>
      </c>
      <c r="BQ33" s="156"/>
      <c r="BR33" s="156">
        <v>37</v>
      </c>
      <c r="BS33" s="161" t="s">
        <v>28</v>
      </c>
      <c r="BT33" s="162">
        <v>2945</v>
      </c>
      <c r="BU33" s="162">
        <v>3000</v>
      </c>
      <c r="BV33" s="160">
        <v>3000</v>
      </c>
      <c r="BW33" s="160">
        <v>3000</v>
      </c>
      <c r="BX33" s="160">
        <v>3000</v>
      </c>
      <c r="BZ33" s="156"/>
      <c r="CA33" s="156">
        <v>37</v>
      </c>
      <c r="CB33" s="161" t="s">
        <v>28</v>
      </c>
      <c r="CC33" s="162">
        <v>9841.42</v>
      </c>
      <c r="CD33" s="162">
        <v>6639</v>
      </c>
      <c r="CE33" s="160">
        <v>15808</v>
      </c>
      <c r="CF33" s="160">
        <v>11360</v>
      </c>
      <c r="CG33" s="160">
        <v>8360</v>
      </c>
      <c r="CJ33" s="156"/>
      <c r="CK33" s="156">
        <v>37</v>
      </c>
      <c r="CL33" s="161" t="s">
        <v>28</v>
      </c>
      <c r="CM33" s="162">
        <v>13127</v>
      </c>
      <c r="CN33" s="162">
        <v>23000</v>
      </c>
      <c r="CO33" s="160">
        <v>12000</v>
      </c>
      <c r="CP33" s="160">
        <v>13000</v>
      </c>
      <c r="CQ33" s="160">
        <v>14000</v>
      </c>
      <c r="CT33" s="156"/>
      <c r="CU33" s="156">
        <v>37</v>
      </c>
      <c r="CV33" s="161" t="s">
        <v>28</v>
      </c>
      <c r="CW33" s="162">
        <v>11557</v>
      </c>
      <c r="CX33" s="162">
        <v>5000</v>
      </c>
      <c r="CY33" s="160">
        <v>6250</v>
      </c>
      <c r="CZ33" s="160">
        <v>6250</v>
      </c>
      <c r="DA33" s="160">
        <v>6250</v>
      </c>
      <c r="DD33" s="156"/>
      <c r="DE33" s="156">
        <v>37</v>
      </c>
      <c r="DF33" s="161" t="s">
        <v>28</v>
      </c>
      <c r="DG33" s="162">
        <v>1482.7</v>
      </c>
      <c r="DH33" s="162"/>
      <c r="DI33" s="160">
        <v>0</v>
      </c>
      <c r="DJ33" s="160">
        <v>0</v>
      </c>
      <c r="DK33" s="160">
        <v>0</v>
      </c>
      <c r="DN33" s="156"/>
      <c r="DO33" s="156">
        <v>37</v>
      </c>
      <c r="DP33" s="161" t="s">
        <v>28</v>
      </c>
      <c r="DQ33" s="221">
        <v>8802</v>
      </c>
      <c r="DR33" s="221">
        <v>6450</v>
      </c>
      <c r="DS33" s="160">
        <v>6150</v>
      </c>
      <c r="DT33" s="160">
        <v>6150</v>
      </c>
      <c r="DU33" s="160">
        <v>6150</v>
      </c>
      <c r="DX33" s="156"/>
      <c r="DY33" s="156">
        <v>37</v>
      </c>
      <c r="DZ33" s="161" t="s">
        <v>28</v>
      </c>
      <c r="EA33" s="232">
        <v>2273</v>
      </c>
      <c r="EB33" s="162">
        <v>2490</v>
      </c>
      <c r="EC33" s="160">
        <v>4500</v>
      </c>
      <c r="ED33" s="160">
        <v>4800</v>
      </c>
      <c r="EE33" s="160">
        <v>5200</v>
      </c>
      <c r="EH33" s="156"/>
      <c r="EI33" s="156">
        <v>37</v>
      </c>
      <c r="EJ33" s="161" t="s">
        <v>28</v>
      </c>
      <c r="EK33" s="162">
        <v>5377.2</v>
      </c>
      <c r="EL33" s="162">
        <v>1300</v>
      </c>
      <c r="EM33" s="160">
        <v>8500</v>
      </c>
      <c r="EN33" s="160">
        <v>11000</v>
      </c>
      <c r="EO33" s="160">
        <v>12100</v>
      </c>
      <c r="ER33" s="156"/>
      <c r="ES33" s="156">
        <v>37</v>
      </c>
      <c r="ET33" s="161" t="s">
        <v>28</v>
      </c>
      <c r="EU33" s="162">
        <v>179643</v>
      </c>
      <c r="EV33" s="232">
        <v>291990</v>
      </c>
      <c r="EW33" s="160">
        <v>250000</v>
      </c>
      <c r="EX33" s="160">
        <v>250000</v>
      </c>
      <c r="EY33" s="160">
        <v>250000</v>
      </c>
      <c r="FB33" s="156"/>
      <c r="FC33" s="156">
        <v>37</v>
      </c>
      <c r="FD33" s="161" t="s">
        <v>28</v>
      </c>
      <c r="FE33" s="162">
        <v>6148.76</v>
      </c>
      <c r="FF33" s="162"/>
      <c r="FG33" s="160">
        <v>0</v>
      </c>
      <c r="FH33" s="160">
        <v>0</v>
      </c>
      <c r="FI33" s="160">
        <v>0</v>
      </c>
      <c r="FL33" s="156"/>
      <c r="FM33" s="156">
        <v>37</v>
      </c>
      <c r="FN33" s="161" t="s">
        <v>28</v>
      </c>
      <c r="FO33" s="162"/>
      <c r="FP33" s="162"/>
      <c r="FQ33" s="160">
        <v>0</v>
      </c>
      <c r="FR33" s="160">
        <v>0</v>
      </c>
      <c r="FS33" s="160">
        <v>0</v>
      </c>
    </row>
    <row r="34" spans="1:175" ht="45.75" customHeight="1">
      <c r="A34" s="156"/>
      <c r="B34" s="156">
        <v>38</v>
      </c>
      <c r="C34" s="161" t="s">
        <v>29</v>
      </c>
      <c r="D34" s="153">
        <f t="shared" si="6"/>
        <v>87739.32</v>
      </c>
      <c r="E34" s="153">
        <f t="shared" si="5"/>
        <v>125312</v>
      </c>
      <c r="F34" s="153">
        <f t="shared" si="5"/>
        <v>98300</v>
      </c>
      <c r="G34" s="153">
        <f t="shared" si="5"/>
        <v>93300</v>
      </c>
      <c r="H34" s="153">
        <f t="shared" si="5"/>
        <v>94400</v>
      </c>
      <c r="K34" s="156"/>
      <c r="L34" s="156">
        <v>38</v>
      </c>
      <c r="M34" s="161" t="s">
        <v>29</v>
      </c>
      <c r="N34" s="162">
        <v>7908</v>
      </c>
      <c r="O34" s="162">
        <v>81012</v>
      </c>
      <c r="P34" s="160">
        <v>75500</v>
      </c>
      <c r="Q34" s="160">
        <v>75500</v>
      </c>
      <c r="R34" s="160">
        <v>75500</v>
      </c>
      <c r="U34" s="156"/>
      <c r="V34" s="156">
        <v>38</v>
      </c>
      <c r="W34" s="161" t="s">
        <v>29</v>
      </c>
      <c r="X34" s="162">
        <v>1792.72</v>
      </c>
      <c r="Y34" s="162">
        <v>2000</v>
      </c>
      <c r="Z34" s="160">
        <v>4000</v>
      </c>
      <c r="AA34" s="160">
        <v>2000</v>
      </c>
      <c r="AB34" s="160">
        <v>2000</v>
      </c>
      <c r="AE34" s="156"/>
      <c r="AF34" s="156">
        <v>38</v>
      </c>
      <c r="AG34" s="161" t="s">
        <v>29</v>
      </c>
      <c r="AH34" s="221">
        <v>0</v>
      </c>
      <c r="AI34" s="221">
        <v>2000</v>
      </c>
      <c r="AJ34" s="160">
        <v>0</v>
      </c>
      <c r="AK34" s="160">
        <v>0</v>
      </c>
      <c r="AL34" s="160">
        <v>0</v>
      </c>
      <c r="AO34" s="156"/>
      <c r="AP34" s="156">
        <v>38</v>
      </c>
      <c r="AQ34" s="161" t="s">
        <v>29</v>
      </c>
      <c r="AR34" s="162"/>
      <c r="AS34" s="162"/>
      <c r="AT34" s="160">
        <v>0</v>
      </c>
      <c r="AU34" s="160">
        <v>0</v>
      </c>
      <c r="AV34" s="160">
        <v>0</v>
      </c>
      <c r="AY34" s="156"/>
      <c r="AZ34" s="156">
        <v>38</v>
      </c>
      <c r="BA34" s="161" t="s">
        <v>29</v>
      </c>
      <c r="BB34" s="162">
        <v>7000</v>
      </c>
      <c r="BC34" s="162">
        <v>31000</v>
      </c>
      <c r="BD34" s="160">
        <v>10000</v>
      </c>
      <c r="BE34" s="160">
        <v>5000</v>
      </c>
      <c r="BF34" s="160">
        <v>5000</v>
      </c>
      <c r="BH34" s="156"/>
      <c r="BI34" s="156">
        <v>38</v>
      </c>
      <c r="BJ34" s="161" t="s">
        <v>29</v>
      </c>
      <c r="BK34" s="149">
        <v>0</v>
      </c>
      <c r="BL34" s="149"/>
      <c r="BM34" s="160">
        <v>0</v>
      </c>
      <c r="BN34" s="160">
        <v>0</v>
      </c>
      <c r="BO34" s="160">
        <v>0</v>
      </c>
      <c r="BQ34" s="156"/>
      <c r="BR34" s="156">
        <v>38</v>
      </c>
      <c r="BS34" s="161" t="s">
        <v>29</v>
      </c>
      <c r="BT34" s="162"/>
      <c r="BU34" s="162"/>
      <c r="BV34" s="160">
        <v>0</v>
      </c>
      <c r="BW34" s="160">
        <v>0</v>
      </c>
      <c r="BX34" s="160">
        <v>0</v>
      </c>
      <c r="BZ34" s="156"/>
      <c r="CA34" s="156">
        <v>38</v>
      </c>
      <c r="CB34" s="161" t="s">
        <v>29</v>
      </c>
      <c r="CC34" s="162"/>
      <c r="CD34" s="162"/>
      <c r="CE34" s="160">
        <v>0</v>
      </c>
      <c r="CF34" s="160">
        <v>0</v>
      </c>
      <c r="CG34" s="160">
        <v>0</v>
      </c>
      <c r="CJ34" s="156"/>
      <c r="CK34" s="156">
        <v>38</v>
      </c>
      <c r="CL34" s="161" t="s">
        <v>29</v>
      </c>
      <c r="CM34" s="162">
        <v>4900</v>
      </c>
      <c r="CN34" s="162">
        <v>0</v>
      </c>
      <c r="CO34" s="160">
        <v>0</v>
      </c>
      <c r="CP34" s="160">
        <v>0</v>
      </c>
      <c r="CQ34" s="160">
        <v>0</v>
      </c>
      <c r="CT34" s="156"/>
      <c r="CU34" s="156">
        <v>38</v>
      </c>
      <c r="CV34" s="161" t="s">
        <v>29</v>
      </c>
      <c r="CW34" s="162">
        <v>37629</v>
      </c>
      <c r="CX34" s="162">
        <v>1500</v>
      </c>
      <c r="CY34" s="160">
        <v>1500</v>
      </c>
      <c r="CZ34" s="160">
        <v>1500</v>
      </c>
      <c r="DA34" s="160">
        <v>1500</v>
      </c>
      <c r="DD34" s="156"/>
      <c r="DE34" s="156">
        <v>38</v>
      </c>
      <c r="DF34" s="161" t="s">
        <v>29</v>
      </c>
      <c r="DG34" s="162"/>
      <c r="DH34" s="162"/>
      <c r="DI34" s="160">
        <v>0</v>
      </c>
      <c r="DJ34" s="160">
        <v>0</v>
      </c>
      <c r="DK34" s="160">
        <v>0</v>
      </c>
      <c r="DN34" s="156"/>
      <c r="DO34" s="156">
        <v>38</v>
      </c>
      <c r="DP34" s="161" t="s">
        <v>29</v>
      </c>
      <c r="DQ34" s="221">
        <v>1090</v>
      </c>
      <c r="DR34" s="221">
        <v>300</v>
      </c>
      <c r="DS34" s="160">
        <v>300</v>
      </c>
      <c r="DT34" s="160">
        <v>300</v>
      </c>
      <c r="DU34" s="160">
        <v>300</v>
      </c>
      <c r="DX34" s="156"/>
      <c r="DY34" s="156">
        <v>38</v>
      </c>
      <c r="DZ34" s="161" t="s">
        <v>29</v>
      </c>
      <c r="EA34" s="232">
        <v>4800</v>
      </c>
      <c r="EB34" s="162">
        <v>6500</v>
      </c>
      <c r="EC34" s="160">
        <v>7000</v>
      </c>
      <c r="ED34" s="160">
        <v>9000</v>
      </c>
      <c r="EE34" s="160">
        <v>10100</v>
      </c>
      <c r="EH34" s="156"/>
      <c r="EI34" s="156">
        <v>38</v>
      </c>
      <c r="EJ34" s="161" t="s">
        <v>29</v>
      </c>
      <c r="EK34" s="162">
        <v>22619.599999999999</v>
      </c>
      <c r="EL34" s="162">
        <v>1000</v>
      </c>
      <c r="EM34" s="160">
        <v>0</v>
      </c>
      <c r="EN34" s="160">
        <v>0</v>
      </c>
      <c r="EO34" s="160">
        <v>0</v>
      </c>
      <c r="ER34" s="156"/>
      <c r="ES34" s="156">
        <v>38</v>
      </c>
      <c r="ET34" s="161" t="s">
        <v>29</v>
      </c>
      <c r="EU34" s="162"/>
      <c r="EV34" s="232"/>
      <c r="EW34" s="160">
        <v>0</v>
      </c>
      <c r="EX34" s="160">
        <v>0</v>
      </c>
      <c r="EY34" s="160">
        <v>0</v>
      </c>
      <c r="FB34" s="156"/>
      <c r="FC34" s="156">
        <v>38</v>
      </c>
      <c r="FD34" s="161" t="s">
        <v>29</v>
      </c>
      <c r="FE34" s="162"/>
      <c r="FF34" s="162"/>
      <c r="FG34" s="160">
        <v>0</v>
      </c>
      <c r="FH34" s="160">
        <v>0</v>
      </c>
      <c r="FI34" s="160">
        <v>0</v>
      </c>
      <c r="FL34" s="156"/>
      <c r="FM34" s="156">
        <v>38</v>
      </c>
      <c r="FN34" s="161" t="s">
        <v>29</v>
      </c>
      <c r="FO34" s="162"/>
      <c r="FP34" s="162"/>
      <c r="FQ34" s="160">
        <v>0</v>
      </c>
      <c r="FR34" s="160">
        <v>0</v>
      </c>
      <c r="FS34" s="160">
        <v>0</v>
      </c>
    </row>
    <row r="35" spans="1:175" ht="71.25" customHeight="1">
      <c r="A35" s="163">
        <v>4</v>
      </c>
      <c r="B35" s="163"/>
      <c r="C35" s="164" t="s">
        <v>30</v>
      </c>
      <c r="D35" s="158">
        <f>SUM(D36:D40)</f>
        <v>2873142.56</v>
      </c>
      <c r="E35" s="158">
        <f>SUM(E36:E40)</f>
        <v>23271279</v>
      </c>
      <c r="F35" s="158">
        <f>SUM(F36:F40)</f>
        <v>7931552.0199999996</v>
      </c>
      <c r="G35" s="158">
        <f>SUM(G36:G40)</f>
        <v>4493891.1400000006</v>
      </c>
      <c r="H35" s="158">
        <f>SUM(H36:H40)</f>
        <v>4451171.4000000004</v>
      </c>
      <c r="K35" s="163">
        <v>4</v>
      </c>
      <c r="L35" s="163"/>
      <c r="M35" s="164" t="s">
        <v>30</v>
      </c>
      <c r="N35" s="158">
        <v>175126</v>
      </c>
      <c r="O35" s="158">
        <v>308870</v>
      </c>
      <c r="P35" s="158">
        <v>486273</v>
      </c>
      <c r="Q35" s="158">
        <v>353683</v>
      </c>
      <c r="R35" s="158">
        <v>298202</v>
      </c>
      <c r="U35" s="163">
        <v>4</v>
      </c>
      <c r="V35" s="163"/>
      <c r="W35" s="164" t="s">
        <v>30</v>
      </c>
      <c r="X35" s="158">
        <v>36313.18</v>
      </c>
      <c r="Y35" s="158">
        <v>287099</v>
      </c>
      <c r="Z35" s="158">
        <v>259979.02000000002</v>
      </c>
      <c r="AA35" s="158">
        <v>120361.14</v>
      </c>
      <c r="AB35" s="158">
        <v>83035.399999999994</v>
      </c>
      <c r="AE35" s="163">
        <v>4</v>
      </c>
      <c r="AF35" s="163"/>
      <c r="AG35" s="164" t="s">
        <v>30</v>
      </c>
      <c r="AH35" s="219">
        <v>930531.91</v>
      </c>
      <c r="AI35" s="219">
        <v>1109633</v>
      </c>
      <c r="AJ35" s="158">
        <v>1067400</v>
      </c>
      <c r="AK35" s="158">
        <v>275000</v>
      </c>
      <c r="AL35" s="158">
        <v>275000</v>
      </c>
      <c r="AO35" s="163">
        <v>4</v>
      </c>
      <c r="AP35" s="163"/>
      <c r="AQ35" s="164" t="s">
        <v>30</v>
      </c>
      <c r="AR35" s="158">
        <v>106763.51</v>
      </c>
      <c r="AS35" s="158">
        <v>18918725</v>
      </c>
      <c r="AT35" s="158">
        <v>954146</v>
      </c>
      <c r="AU35" s="158">
        <v>280862</v>
      </c>
      <c r="AV35" s="158">
        <v>229496</v>
      </c>
      <c r="AY35" s="163">
        <v>4</v>
      </c>
      <c r="AZ35" s="163"/>
      <c r="BA35" s="164" t="s">
        <v>30</v>
      </c>
      <c r="BB35" s="158">
        <v>322789.26</v>
      </c>
      <c r="BC35" s="158">
        <v>272834</v>
      </c>
      <c r="BD35" s="158">
        <v>1406014</v>
      </c>
      <c r="BE35" s="158">
        <v>54310</v>
      </c>
      <c r="BF35" s="158">
        <v>41650</v>
      </c>
      <c r="BH35" s="163">
        <v>4</v>
      </c>
      <c r="BI35" s="163"/>
      <c r="BJ35" s="164" t="s">
        <v>30</v>
      </c>
      <c r="BK35" s="151">
        <f>SUM(BK36:BK40)</f>
        <v>1486609.54</v>
      </c>
      <c r="BL35" s="151">
        <f>SUM(BL36:BL40)</f>
        <v>1249512</v>
      </c>
      <c r="BM35" s="158">
        <v>1474807</v>
      </c>
      <c r="BN35" s="158">
        <v>1726165</v>
      </c>
      <c r="BO35" s="158">
        <v>1745880</v>
      </c>
      <c r="BQ35" s="163">
        <v>4</v>
      </c>
      <c r="BR35" s="163"/>
      <c r="BS35" s="164" t="s">
        <v>30</v>
      </c>
      <c r="BT35" s="158">
        <v>52782</v>
      </c>
      <c r="BU35" s="158">
        <v>35345</v>
      </c>
      <c r="BV35" s="158">
        <v>178497</v>
      </c>
      <c r="BW35" s="158">
        <v>118253</v>
      </c>
      <c r="BX35" s="158">
        <v>109915</v>
      </c>
      <c r="BZ35" s="163">
        <v>4</v>
      </c>
      <c r="CA35" s="163"/>
      <c r="CB35" s="164" t="s">
        <v>30</v>
      </c>
      <c r="CC35" s="158">
        <v>45210.49</v>
      </c>
      <c r="CD35" s="158">
        <v>33766</v>
      </c>
      <c r="CE35" s="158">
        <v>94409</v>
      </c>
      <c r="CF35" s="158">
        <v>91205</v>
      </c>
      <c r="CG35" s="158">
        <v>78212</v>
      </c>
      <c r="CJ35" s="163">
        <v>4</v>
      </c>
      <c r="CK35" s="163"/>
      <c r="CL35" s="164" t="s">
        <v>30</v>
      </c>
      <c r="CM35" s="158">
        <v>211286</v>
      </c>
      <c r="CN35" s="158">
        <v>88300</v>
      </c>
      <c r="CO35" s="158">
        <v>223500</v>
      </c>
      <c r="CP35" s="158">
        <v>154250</v>
      </c>
      <c r="CQ35" s="158">
        <v>189300</v>
      </c>
      <c r="CT35" s="163">
        <v>4</v>
      </c>
      <c r="CU35" s="163"/>
      <c r="CV35" s="164" t="s">
        <v>30</v>
      </c>
      <c r="CW35" s="158">
        <v>147137</v>
      </c>
      <c r="CX35" s="158">
        <v>108936</v>
      </c>
      <c r="CY35" s="158">
        <v>262605</v>
      </c>
      <c r="CZ35" s="158">
        <v>136927</v>
      </c>
      <c r="DA35" s="158">
        <v>135010</v>
      </c>
      <c r="DD35" s="163">
        <v>4</v>
      </c>
      <c r="DE35" s="163"/>
      <c r="DF35" s="164" t="s">
        <v>30</v>
      </c>
      <c r="DG35" s="158">
        <v>7578.65</v>
      </c>
      <c r="DH35" s="158">
        <v>11000</v>
      </c>
      <c r="DI35" s="158">
        <v>109629</v>
      </c>
      <c r="DJ35" s="158">
        <v>80642</v>
      </c>
      <c r="DK35" s="158">
        <v>22232</v>
      </c>
      <c r="DN35" s="163">
        <v>4</v>
      </c>
      <c r="DO35" s="163"/>
      <c r="DP35" s="164" t="s">
        <v>30</v>
      </c>
      <c r="DQ35" s="219">
        <f>SUM(DQ36:DQ40)</f>
        <v>28471</v>
      </c>
      <c r="DR35" s="219">
        <f>SUM(DR36:DR40)</f>
        <v>7544</v>
      </c>
      <c r="DS35" s="158">
        <v>73363</v>
      </c>
      <c r="DT35" s="158">
        <v>30466</v>
      </c>
      <c r="DU35" s="158">
        <v>20516</v>
      </c>
      <c r="DX35" s="163">
        <v>4</v>
      </c>
      <c r="DY35" s="163"/>
      <c r="DZ35" s="164" t="s">
        <v>30</v>
      </c>
      <c r="EA35" s="230">
        <v>386700</v>
      </c>
      <c r="EB35" s="158">
        <v>437927</v>
      </c>
      <c r="EC35" s="158">
        <v>692451</v>
      </c>
      <c r="ED35" s="158">
        <v>588160</v>
      </c>
      <c r="EE35" s="158">
        <v>603061</v>
      </c>
      <c r="EH35" s="163">
        <v>4</v>
      </c>
      <c r="EI35" s="163"/>
      <c r="EJ35" s="164" t="s">
        <v>30</v>
      </c>
      <c r="EK35" s="158">
        <v>65026.92</v>
      </c>
      <c r="EL35" s="158">
        <v>63410</v>
      </c>
      <c r="EM35" s="158">
        <v>126900</v>
      </c>
      <c r="EN35" s="158">
        <v>59520</v>
      </c>
      <c r="EO35" s="158">
        <v>58100</v>
      </c>
      <c r="ER35" s="163">
        <v>4</v>
      </c>
      <c r="ES35" s="163"/>
      <c r="ET35" s="164" t="s">
        <v>30</v>
      </c>
      <c r="EU35" s="158">
        <v>235295</v>
      </c>
      <c r="EV35" s="230">
        <v>156976</v>
      </c>
      <c r="EW35" s="158">
        <v>229350</v>
      </c>
      <c r="EX35" s="158">
        <v>115383</v>
      </c>
      <c r="EY35" s="158">
        <v>272874</v>
      </c>
      <c r="FB35" s="163">
        <v>4</v>
      </c>
      <c r="FC35" s="163"/>
      <c r="FD35" s="164" t="s">
        <v>30</v>
      </c>
      <c r="FE35" s="158">
        <v>77741.97</v>
      </c>
      <c r="FF35" s="158">
        <v>99614</v>
      </c>
      <c r="FG35" s="158">
        <v>249315</v>
      </c>
      <c r="FH35" s="158">
        <v>260586</v>
      </c>
      <c r="FI35" s="158">
        <v>238015</v>
      </c>
      <c r="FL35" s="163">
        <v>4</v>
      </c>
      <c r="FM35" s="163"/>
      <c r="FN35" s="164" t="s">
        <v>30</v>
      </c>
      <c r="FO35" s="158">
        <v>175642</v>
      </c>
      <c r="FP35" s="158">
        <v>81788</v>
      </c>
      <c r="FQ35" s="158">
        <v>42914</v>
      </c>
      <c r="FR35" s="158">
        <v>48118</v>
      </c>
      <c r="FS35" s="158">
        <v>50673</v>
      </c>
    </row>
    <row r="36" spans="1:175" ht="63" customHeight="1">
      <c r="A36" s="152"/>
      <c r="B36" s="152">
        <v>41</v>
      </c>
      <c r="C36" s="165" t="s">
        <v>31</v>
      </c>
      <c r="D36" s="153">
        <f t="shared" si="6"/>
        <v>324296.75</v>
      </c>
      <c r="E36" s="153">
        <f t="shared" ref="E36:E40" si="7">+O36+Y36+AI36+AS36+BC36+BL36+BU36+CD36+CN36+CX36+DH36+DR36+EB36+EL36+EV36+FF36+FP36</f>
        <v>213710</v>
      </c>
      <c r="F36" s="153">
        <f t="shared" ref="F36:F40" si="8">+P36+Z36+AJ36+AT36+BD36+BM36+BV36+CE36+CO36+CY36+DI36+DS36+EC36+EM36+EW36+FG36+FQ36</f>
        <v>1378487</v>
      </c>
      <c r="G36" s="153">
        <f t="shared" ref="G36:G40" si="9">+Q36+AA36+AK36+AU36+BE36+BN36+BW36+CF36+CP36+CZ36+DJ36+DT36+ED36+EN36+EX36+FH36+FR36</f>
        <v>74365</v>
      </c>
      <c r="H36" s="153">
        <f t="shared" ref="H36:H40" si="10">+R36+AB36+AL36+AV36+BF36+BO36+BX36+CG36+CQ36+DA36+DK36+DU36+EE36+EO36+EY36+FI36+FS36</f>
        <v>25875</v>
      </c>
      <c r="K36" s="152"/>
      <c r="L36" s="152">
        <v>41</v>
      </c>
      <c r="M36" s="165" t="s">
        <v>31</v>
      </c>
      <c r="N36" s="159">
        <v>0</v>
      </c>
      <c r="O36" s="159">
        <v>5000</v>
      </c>
      <c r="P36" s="160">
        <v>5000</v>
      </c>
      <c r="Q36" s="160">
        <v>5000</v>
      </c>
      <c r="R36" s="160">
        <v>5000</v>
      </c>
      <c r="U36" s="152"/>
      <c r="V36" s="152">
        <v>41</v>
      </c>
      <c r="W36" s="165" t="s">
        <v>31</v>
      </c>
      <c r="X36" s="159"/>
      <c r="Y36" s="159"/>
      <c r="Z36" s="160">
        <v>0</v>
      </c>
      <c r="AA36" s="160">
        <v>0</v>
      </c>
      <c r="AB36" s="160">
        <v>0</v>
      </c>
      <c r="AE36" s="152"/>
      <c r="AF36" s="152">
        <v>41</v>
      </c>
      <c r="AG36" s="165" t="s">
        <v>31</v>
      </c>
      <c r="AH36" s="220">
        <v>22000</v>
      </c>
      <c r="AI36" s="220">
        <v>0</v>
      </c>
      <c r="AJ36" s="160">
        <v>0</v>
      </c>
      <c r="AK36" s="160">
        <v>0</v>
      </c>
      <c r="AL36" s="160">
        <v>0</v>
      </c>
      <c r="AO36" s="152"/>
      <c r="AP36" s="152">
        <v>41</v>
      </c>
      <c r="AQ36" s="165" t="s">
        <v>31</v>
      </c>
      <c r="AR36" s="159">
        <v>6965.2</v>
      </c>
      <c r="AS36" s="159">
        <v>2000</v>
      </c>
      <c r="AT36" s="160">
        <v>2000</v>
      </c>
      <c r="AU36" s="160">
        <v>2000</v>
      </c>
      <c r="AV36" s="160">
        <v>2000</v>
      </c>
      <c r="AY36" s="152"/>
      <c r="AZ36" s="152">
        <v>41</v>
      </c>
      <c r="BA36" s="165" t="s">
        <v>31</v>
      </c>
      <c r="BB36" s="159">
        <v>274498.55</v>
      </c>
      <c r="BC36" s="159">
        <v>171827</v>
      </c>
      <c r="BD36" s="160">
        <v>1298272</v>
      </c>
      <c r="BE36" s="160">
        <v>0</v>
      </c>
      <c r="BF36" s="160">
        <v>0</v>
      </c>
      <c r="BH36" s="152"/>
      <c r="BI36" s="152">
        <v>41</v>
      </c>
      <c r="BJ36" s="165" t="s">
        <v>31</v>
      </c>
      <c r="BK36" s="149">
        <v>6968</v>
      </c>
      <c r="BL36" s="149">
        <v>0</v>
      </c>
      <c r="BM36" s="160">
        <v>0</v>
      </c>
      <c r="BN36" s="160">
        <v>0</v>
      </c>
      <c r="BO36" s="160">
        <v>0</v>
      </c>
      <c r="BQ36" s="152"/>
      <c r="BR36" s="152">
        <v>41</v>
      </c>
      <c r="BS36" s="165" t="s">
        <v>31</v>
      </c>
      <c r="BT36" s="159"/>
      <c r="BU36" s="159"/>
      <c r="BV36" s="160">
        <v>0</v>
      </c>
      <c r="BW36" s="160">
        <v>0</v>
      </c>
      <c r="BX36" s="160">
        <v>0</v>
      </c>
      <c r="BZ36" s="152"/>
      <c r="CA36" s="152">
        <v>41</v>
      </c>
      <c r="CB36" s="165" t="s">
        <v>31</v>
      </c>
      <c r="CC36" s="159">
        <v>7375</v>
      </c>
      <c r="CD36" s="159">
        <v>1070</v>
      </c>
      <c r="CE36" s="160">
        <v>0</v>
      </c>
      <c r="CF36" s="160">
        <v>0</v>
      </c>
      <c r="CG36" s="160">
        <v>0</v>
      </c>
      <c r="CJ36" s="152"/>
      <c r="CK36" s="152">
        <v>41</v>
      </c>
      <c r="CL36" s="165" t="s">
        <v>31</v>
      </c>
      <c r="CM36" s="159">
        <v>0</v>
      </c>
      <c r="CN36" s="159">
        <v>0</v>
      </c>
      <c r="CO36" s="160">
        <v>0</v>
      </c>
      <c r="CP36" s="160">
        <v>0</v>
      </c>
      <c r="CQ36" s="160">
        <v>0</v>
      </c>
      <c r="CT36" s="152"/>
      <c r="CU36" s="152">
        <v>41</v>
      </c>
      <c r="CV36" s="165" t="s">
        <v>31</v>
      </c>
      <c r="CW36" s="159">
        <v>3690</v>
      </c>
      <c r="CX36" s="159">
        <v>28500</v>
      </c>
      <c r="CY36" s="160">
        <v>14615</v>
      </c>
      <c r="CZ36" s="160">
        <v>8765</v>
      </c>
      <c r="DA36" s="160">
        <v>15275</v>
      </c>
      <c r="DD36" s="152"/>
      <c r="DE36" s="152">
        <v>41</v>
      </c>
      <c r="DF36" s="165" t="s">
        <v>31</v>
      </c>
      <c r="DG36" s="159"/>
      <c r="DH36" s="159"/>
      <c r="DI36" s="160">
        <v>55000</v>
      </c>
      <c r="DJ36" s="160">
        <v>55000</v>
      </c>
      <c r="DK36" s="160">
        <v>0</v>
      </c>
      <c r="DN36" s="152"/>
      <c r="DO36" s="152">
        <v>41</v>
      </c>
      <c r="DP36" s="165" t="s">
        <v>31</v>
      </c>
      <c r="DQ36" s="220"/>
      <c r="DR36" s="220"/>
      <c r="DS36" s="160">
        <v>0</v>
      </c>
      <c r="DT36" s="160">
        <v>0</v>
      </c>
      <c r="DU36" s="160">
        <v>0</v>
      </c>
      <c r="DX36" s="152"/>
      <c r="DY36" s="152">
        <v>41</v>
      </c>
      <c r="DZ36" s="165" t="s">
        <v>31</v>
      </c>
      <c r="EA36" s="231">
        <v>2800</v>
      </c>
      <c r="EB36" s="159">
        <v>3600</v>
      </c>
      <c r="EC36" s="160">
        <v>3600</v>
      </c>
      <c r="ED36" s="160">
        <v>3600</v>
      </c>
      <c r="EE36" s="160">
        <v>3600</v>
      </c>
      <c r="EH36" s="152"/>
      <c r="EI36" s="152">
        <v>41</v>
      </c>
      <c r="EJ36" s="165" t="s">
        <v>31</v>
      </c>
      <c r="EK36" s="159"/>
      <c r="EL36" s="159"/>
      <c r="EM36" s="160">
        <v>0</v>
      </c>
      <c r="EN36" s="160">
        <v>0</v>
      </c>
      <c r="EO36" s="160">
        <v>0</v>
      </c>
      <c r="ER36" s="152"/>
      <c r="ES36" s="152">
        <v>41</v>
      </c>
      <c r="ET36" s="165" t="s">
        <v>31</v>
      </c>
      <c r="EU36" s="159"/>
      <c r="EV36" s="231">
        <v>1713</v>
      </c>
      <c r="EW36" s="160">
        <v>0</v>
      </c>
      <c r="EX36" s="160">
        <v>0</v>
      </c>
      <c r="EY36" s="160">
        <v>0</v>
      </c>
      <c r="FB36" s="152"/>
      <c r="FC36" s="152">
        <v>41</v>
      </c>
      <c r="FD36" s="165" t="s">
        <v>31</v>
      </c>
      <c r="FE36" s="159"/>
      <c r="FF36" s="159"/>
      <c r="FG36" s="160">
        <v>0</v>
      </c>
      <c r="FH36" s="160">
        <v>0</v>
      </c>
      <c r="FI36" s="160">
        <v>0</v>
      </c>
      <c r="FL36" s="152"/>
      <c r="FM36" s="152">
        <v>41</v>
      </c>
      <c r="FN36" s="165" t="s">
        <v>31</v>
      </c>
      <c r="FO36" s="159"/>
      <c r="FP36" s="159"/>
      <c r="FQ36" s="160">
        <v>0</v>
      </c>
      <c r="FR36" s="160">
        <v>0</v>
      </c>
      <c r="FS36" s="160">
        <v>0</v>
      </c>
    </row>
    <row r="37" spans="1:175" ht="60" customHeight="1">
      <c r="A37" s="152"/>
      <c r="B37" s="152">
        <v>42</v>
      </c>
      <c r="C37" s="165" t="s">
        <v>32</v>
      </c>
      <c r="D37" s="153">
        <f t="shared" si="6"/>
        <v>2548845.81</v>
      </c>
      <c r="E37" s="153">
        <f t="shared" si="7"/>
        <v>21688641</v>
      </c>
      <c r="F37" s="153">
        <f t="shared" si="8"/>
        <v>5416084.0199999996</v>
      </c>
      <c r="G37" s="153">
        <f t="shared" si="9"/>
        <v>3278445.14</v>
      </c>
      <c r="H37" s="153">
        <f t="shared" si="10"/>
        <v>3249648.4</v>
      </c>
      <c r="K37" s="152"/>
      <c r="L37" s="152">
        <v>42</v>
      </c>
      <c r="M37" s="165" t="s">
        <v>32</v>
      </c>
      <c r="N37" s="159">
        <v>175126</v>
      </c>
      <c r="O37" s="159">
        <v>288770</v>
      </c>
      <c r="P37" s="160">
        <v>456173</v>
      </c>
      <c r="Q37" s="160">
        <v>328583</v>
      </c>
      <c r="R37" s="160">
        <v>240535</v>
      </c>
      <c r="U37" s="152"/>
      <c r="V37" s="152">
        <v>42</v>
      </c>
      <c r="W37" s="165" t="s">
        <v>32</v>
      </c>
      <c r="X37" s="159">
        <v>36313.18</v>
      </c>
      <c r="Y37" s="159">
        <v>287099</v>
      </c>
      <c r="Z37" s="160">
        <v>259979.02000000002</v>
      </c>
      <c r="AA37" s="160">
        <v>120361.14</v>
      </c>
      <c r="AB37" s="160">
        <v>83035.399999999994</v>
      </c>
      <c r="AE37" s="152"/>
      <c r="AF37" s="152">
        <v>42</v>
      </c>
      <c r="AG37" s="165" t="s">
        <v>32</v>
      </c>
      <c r="AH37" s="220">
        <v>824398</v>
      </c>
      <c r="AI37" s="220">
        <v>1059633</v>
      </c>
      <c r="AJ37" s="160">
        <v>1067400</v>
      </c>
      <c r="AK37" s="160">
        <v>275000</v>
      </c>
      <c r="AL37" s="160">
        <v>275000</v>
      </c>
      <c r="AO37" s="152"/>
      <c r="AP37" s="152">
        <v>42</v>
      </c>
      <c r="AQ37" s="165" t="s">
        <v>32</v>
      </c>
      <c r="AR37" s="159">
        <v>99798.31</v>
      </c>
      <c r="AS37" s="159">
        <v>18916725</v>
      </c>
      <c r="AT37" s="160">
        <v>952146</v>
      </c>
      <c r="AU37" s="160">
        <v>278862</v>
      </c>
      <c r="AV37" s="160">
        <v>227496</v>
      </c>
      <c r="AY37" s="152"/>
      <c r="AZ37" s="152">
        <v>42</v>
      </c>
      <c r="BA37" s="165" t="s">
        <v>32</v>
      </c>
      <c r="BB37" s="159">
        <v>48290.71</v>
      </c>
      <c r="BC37" s="159">
        <v>91007</v>
      </c>
      <c r="BD37" s="160">
        <v>82742</v>
      </c>
      <c r="BE37" s="160">
        <v>54310</v>
      </c>
      <c r="BF37" s="160">
        <v>41650</v>
      </c>
      <c r="BH37" s="152"/>
      <c r="BI37" s="152">
        <v>42</v>
      </c>
      <c r="BJ37" s="165" t="s">
        <v>32</v>
      </c>
      <c r="BK37" s="151">
        <v>279441.58</v>
      </c>
      <c r="BL37" s="151">
        <v>272684</v>
      </c>
      <c r="BM37" s="160">
        <v>657926</v>
      </c>
      <c r="BN37" s="160">
        <v>909284</v>
      </c>
      <c r="BO37" s="160">
        <v>928999</v>
      </c>
      <c r="BQ37" s="152"/>
      <c r="BR37" s="152">
        <v>42</v>
      </c>
      <c r="BS37" s="165" t="s">
        <v>32</v>
      </c>
      <c r="BT37" s="159">
        <v>52782</v>
      </c>
      <c r="BU37" s="159">
        <v>35345</v>
      </c>
      <c r="BV37" s="160">
        <v>178497</v>
      </c>
      <c r="BW37" s="160">
        <v>118253</v>
      </c>
      <c r="BX37" s="160">
        <v>109915</v>
      </c>
      <c r="BZ37" s="152"/>
      <c r="CA37" s="152">
        <v>42</v>
      </c>
      <c r="CB37" s="165" t="s">
        <v>32</v>
      </c>
      <c r="CC37" s="159">
        <v>37835.49</v>
      </c>
      <c r="CD37" s="159">
        <v>32696</v>
      </c>
      <c r="CE37" s="160">
        <v>94409</v>
      </c>
      <c r="CF37" s="160">
        <v>91205</v>
      </c>
      <c r="CG37" s="160">
        <v>78212</v>
      </c>
      <c r="CJ37" s="152"/>
      <c r="CK37" s="152">
        <v>42</v>
      </c>
      <c r="CL37" s="165" t="s">
        <v>32</v>
      </c>
      <c r="CM37" s="159">
        <v>149695</v>
      </c>
      <c r="CN37" s="159">
        <v>88300</v>
      </c>
      <c r="CO37" s="160">
        <v>223500</v>
      </c>
      <c r="CP37" s="160">
        <v>154250</v>
      </c>
      <c r="CQ37" s="160">
        <v>189300</v>
      </c>
      <c r="CT37" s="152"/>
      <c r="CU37" s="152">
        <v>42</v>
      </c>
      <c r="CV37" s="165" t="s">
        <v>32</v>
      </c>
      <c r="CW37" s="159">
        <v>143447</v>
      </c>
      <c r="CX37" s="159">
        <v>80436</v>
      </c>
      <c r="CY37" s="160">
        <v>247990</v>
      </c>
      <c r="CZ37" s="160">
        <v>128162</v>
      </c>
      <c r="DA37" s="160">
        <v>119735</v>
      </c>
      <c r="DD37" s="152"/>
      <c r="DE37" s="152">
        <v>42</v>
      </c>
      <c r="DF37" s="165" t="s">
        <v>32</v>
      </c>
      <c r="DG37" s="159">
        <v>7578.65</v>
      </c>
      <c r="DH37" s="159">
        <v>11000</v>
      </c>
      <c r="DI37" s="160">
        <v>54629</v>
      </c>
      <c r="DJ37" s="160">
        <v>25642</v>
      </c>
      <c r="DK37" s="160">
        <v>22232</v>
      </c>
      <c r="DN37" s="152"/>
      <c r="DO37" s="152">
        <v>42</v>
      </c>
      <c r="DP37" s="165" t="s">
        <v>32</v>
      </c>
      <c r="DQ37" s="220">
        <v>28471</v>
      </c>
      <c r="DR37" s="220">
        <v>7544</v>
      </c>
      <c r="DS37" s="160">
        <v>73363</v>
      </c>
      <c r="DT37" s="160">
        <v>30466</v>
      </c>
      <c r="DU37" s="160">
        <v>20516</v>
      </c>
      <c r="DX37" s="152"/>
      <c r="DY37" s="152">
        <v>42</v>
      </c>
      <c r="DZ37" s="165" t="s">
        <v>32</v>
      </c>
      <c r="EA37" s="231">
        <v>170600</v>
      </c>
      <c r="EB37" s="159">
        <v>214327</v>
      </c>
      <c r="EC37" s="160">
        <v>468851</v>
      </c>
      <c r="ED37" s="160">
        <v>334560</v>
      </c>
      <c r="EE37" s="160">
        <v>349461</v>
      </c>
      <c r="EH37" s="152"/>
      <c r="EI37" s="152">
        <v>42</v>
      </c>
      <c r="EJ37" s="165" t="s">
        <v>32</v>
      </c>
      <c r="EK37" s="159">
        <v>65026.92</v>
      </c>
      <c r="EL37" s="159">
        <v>63410</v>
      </c>
      <c r="EM37" s="160">
        <v>126900</v>
      </c>
      <c r="EN37" s="160">
        <v>59520</v>
      </c>
      <c r="EO37" s="160">
        <v>58100</v>
      </c>
      <c r="ER37" s="152"/>
      <c r="ES37" s="152">
        <v>42</v>
      </c>
      <c r="ET37" s="165" t="s">
        <v>32</v>
      </c>
      <c r="EU37" s="159">
        <v>235295</v>
      </c>
      <c r="EV37" s="231">
        <v>155263</v>
      </c>
      <c r="EW37" s="160">
        <v>229350</v>
      </c>
      <c r="EX37" s="160">
        <v>115383</v>
      </c>
      <c r="EY37" s="160">
        <v>272874</v>
      </c>
      <c r="FB37" s="152"/>
      <c r="FC37" s="152">
        <v>42</v>
      </c>
      <c r="FD37" s="165" t="s">
        <v>32</v>
      </c>
      <c r="FE37" s="159">
        <v>24266.97</v>
      </c>
      <c r="FF37" s="159">
        <v>49614</v>
      </c>
      <c r="FG37" s="160">
        <v>199315</v>
      </c>
      <c r="FH37" s="160">
        <v>206486</v>
      </c>
      <c r="FI37" s="160">
        <v>181915</v>
      </c>
      <c r="FL37" s="152"/>
      <c r="FM37" s="152">
        <v>42</v>
      </c>
      <c r="FN37" s="165" t="s">
        <v>32</v>
      </c>
      <c r="FO37" s="159">
        <v>170480</v>
      </c>
      <c r="FP37" s="159">
        <v>34788</v>
      </c>
      <c r="FQ37" s="160">
        <v>42914</v>
      </c>
      <c r="FR37" s="160">
        <v>48118</v>
      </c>
      <c r="FS37" s="160">
        <v>50673</v>
      </c>
    </row>
    <row r="38" spans="1:175" ht="52.5" customHeight="1">
      <c r="A38" s="152"/>
      <c r="B38" s="152">
        <v>43</v>
      </c>
      <c r="C38" s="165" t="s">
        <v>33</v>
      </c>
      <c r="D38" s="153">
        <f t="shared" si="6"/>
        <v>0</v>
      </c>
      <c r="E38" s="153">
        <f t="shared" si="7"/>
        <v>100</v>
      </c>
      <c r="F38" s="153">
        <f t="shared" si="8"/>
        <v>100</v>
      </c>
      <c r="G38" s="153">
        <f t="shared" si="9"/>
        <v>100</v>
      </c>
      <c r="H38" s="153">
        <f t="shared" si="10"/>
        <v>100</v>
      </c>
      <c r="K38" s="152"/>
      <c r="L38" s="152">
        <v>43</v>
      </c>
      <c r="M38" s="165" t="s">
        <v>33</v>
      </c>
      <c r="N38" s="159"/>
      <c r="O38" s="159">
        <v>100</v>
      </c>
      <c r="P38" s="160">
        <v>100</v>
      </c>
      <c r="Q38" s="160">
        <v>100</v>
      </c>
      <c r="R38" s="160">
        <v>100</v>
      </c>
      <c r="U38" s="152"/>
      <c r="V38" s="152">
        <v>43</v>
      </c>
      <c r="W38" s="165" t="s">
        <v>33</v>
      </c>
      <c r="X38" s="159"/>
      <c r="Y38" s="159"/>
      <c r="Z38" s="160">
        <v>0</v>
      </c>
      <c r="AA38" s="160">
        <v>0</v>
      </c>
      <c r="AB38" s="160">
        <v>0</v>
      </c>
      <c r="AE38" s="152"/>
      <c r="AF38" s="152">
        <v>43</v>
      </c>
      <c r="AG38" s="165" t="s">
        <v>33</v>
      </c>
      <c r="AH38" s="220">
        <v>0</v>
      </c>
      <c r="AI38" s="220">
        <v>0</v>
      </c>
      <c r="AJ38" s="160">
        <v>0</v>
      </c>
      <c r="AK38" s="160">
        <v>0</v>
      </c>
      <c r="AL38" s="160">
        <v>0</v>
      </c>
      <c r="AO38" s="152"/>
      <c r="AP38" s="152">
        <v>43</v>
      </c>
      <c r="AQ38" s="165" t="s">
        <v>33</v>
      </c>
      <c r="AR38" s="159"/>
      <c r="AS38" s="159"/>
      <c r="AT38" s="160">
        <v>0</v>
      </c>
      <c r="AU38" s="160">
        <v>0</v>
      </c>
      <c r="AV38" s="160">
        <v>0</v>
      </c>
      <c r="AY38" s="152"/>
      <c r="AZ38" s="152">
        <v>43</v>
      </c>
      <c r="BA38" s="165" t="s">
        <v>33</v>
      </c>
      <c r="BB38" s="159">
        <v>0</v>
      </c>
      <c r="BC38" s="159">
        <v>0</v>
      </c>
      <c r="BD38" s="160">
        <v>0</v>
      </c>
      <c r="BE38" s="160">
        <v>0</v>
      </c>
      <c r="BF38" s="160">
        <v>0</v>
      </c>
      <c r="BH38" s="152"/>
      <c r="BI38" s="152">
        <v>43</v>
      </c>
      <c r="BJ38" s="165" t="s">
        <v>33</v>
      </c>
      <c r="BK38" s="149">
        <v>0</v>
      </c>
      <c r="BL38" s="149">
        <v>0</v>
      </c>
      <c r="BM38" s="160">
        <v>0</v>
      </c>
      <c r="BN38" s="160">
        <v>0</v>
      </c>
      <c r="BO38" s="160">
        <v>0</v>
      </c>
      <c r="BQ38" s="152"/>
      <c r="BR38" s="152">
        <v>43</v>
      </c>
      <c r="BS38" s="165" t="s">
        <v>33</v>
      </c>
      <c r="BT38" s="159"/>
      <c r="BU38" s="159"/>
      <c r="BV38" s="160">
        <v>0</v>
      </c>
      <c r="BW38" s="160">
        <v>0</v>
      </c>
      <c r="BX38" s="160">
        <v>0</v>
      </c>
      <c r="BZ38" s="152"/>
      <c r="CA38" s="152">
        <v>43</v>
      </c>
      <c r="CB38" s="165" t="s">
        <v>33</v>
      </c>
      <c r="CC38" s="159"/>
      <c r="CD38" s="159"/>
      <c r="CE38" s="160">
        <v>0</v>
      </c>
      <c r="CF38" s="160">
        <v>0</v>
      </c>
      <c r="CG38" s="160">
        <v>0</v>
      </c>
      <c r="CJ38" s="152"/>
      <c r="CK38" s="152">
        <v>43</v>
      </c>
      <c r="CL38" s="165" t="s">
        <v>33</v>
      </c>
      <c r="CM38" s="159">
        <v>0</v>
      </c>
      <c r="CN38" s="159">
        <v>0</v>
      </c>
      <c r="CO38" s="160">
        <v>0</v>
      </c>
      <c r="CP38" s="160">
        <v>0</v>
      </c>
      <c r="CQ38" s="160">
        <v>0</v>
      </c>
      <c r="CT38" s="152"/>
      <c r="CU38" s="152">
        <v>43</v>
      </c>
      <c r="CV38" s="165" t="s">
        <v>33</v>
      </c>
      <c r="CW38" s="159"/>
      <c r="CX38" s="159"/>
      <c r="CY38" s="160"/>
      <c r="CZ38" s="160"/>
      <c r="DA38" s="160"/>
      <c r="DD38" s="152"/>
      <c r="DE38" s="152">
        <v>43</v>
      </c>
      <c r="DF38" s="165" t="s">
        <v>33</v>
      </c>
      <c r="DG38" s="159"/>
      <c r="DH38" s="159"/>
      <c r="DI38" s="160"/>
      <c r="DJ38" s="160"/>
      <c r="DK38" s="160"/>
      <c r="DN38" s="152"/>
      <c r="DO38" s="152">
        <v>43</v>
      </c>
      <c r="DP38" s="165" t="s">
        <v>33</v>
      </c>
      <c r="DQ38" s="220"/>
      <c r="DR38" s="220"/>
      <c r="DS38" s="160"/>
      <c r="DT38" s="160"/>
      <c r="DU38" s="160"/>
      <c r="DX38" s="152"/>
      <c r="DY38" s="152">
        <v>43</v>
      </c>
      <c r="DZ38" s="165" t="s">
        <v>33</v>
      </c>
      <c r="EA38" s="231"/>
      <c r="EB38" s="159"/>
      <c r="EC38" s="160">
        <v>0</v>
      </c>
      <c r="ED38" s="160">
        <v>0</v>
      </c>
      <c r="EE38" s="160">
        <v>0</v>
      </c>
      <c r="EH38" s="152"/>
      <c r="EI38" s="152">
        <v>43</v>
      </c>
      <c r="EJ38" s="165" t="s">
        <v>33</v>
      </c>
      <c r="EK38" s="159"/>
      <c r="EL38" s="159"/>
      <c r="EM38" s="160"/>
      <c r="EN38" s="160"/>
      <c r="EO38" s="160"/>
      <c r="ER38" s="152"/>
      <c r="ES38" s="152">
        <v>43</v>
      </c>
      <c r="ET38" s="165" t="s">
        <v>33</v>
      </c>
      <c r="EU38" s="159"/>
      <c r="EV38" s="231"/>
      <c r="EW38" s="160">
        <v>0</v>
      </c>
      <c r="EX38" s="160">
        <v>0</v>
      </c>
      <c r="EY38" s="160">
        <v>0</v>
      </c>
      <c r="FB38" s="152"/>
      <c r="FC38" s="152">
        <v>43</v>
      </c>
      <c r="FD38" s="165" t="s">
        <v>33</v>
      </c>
      <c r="FE38" s="159"/>
      <c r="FF38" s="159"/>
      <c r="FG38" s="160">
        <v>0</v>
      </c>
      <c r="FH38" s="160">
        <v>0</v>
      </c>
      <c r="FI38" s="160">
        <v>0</v>
      </c>
      <c r="FL38" s="152"/>
      <c r="FM38" s="152">
        <v>43</v>
      </c>
      <c r="FN38" s="165" t="s">
        <v>33</v>
      </c>
      <c r="FO38" s="159"/>
      <c r="FP38" s="159"/>
      <c r="FQ38" s="160">
        <v>0</v>
      </c>
      <c r="FR38" s="160">
        <v>0</v>
      </c>
      <c r="FS38" s="160">
        <v>0</v>
      </c>
    </row>
    <row r="39" spans="1:175" ht="54.75" customHeight="1">
      <c r="A39" s="152"/>
      <c r="B39" s="152">
        <v>44</v>
      </c>
      <c r="C39" s="165" t="s">
        <v>34</v>
      </c>
      <c r="D39" s="153">
        <f t="shared" si="6"/>
        <v>0</v>
      </c>
      <c r="E39" s="153">
        <f t="shared" si="7"/>
        <v>0</v>
      </c>
      <c r="F39" s="153">
        <f t="shared" si="8"/>
        <v>0</v>
      </c>
      <c r="G39" s="153">
        <f t="shared" si="9"/>
        <v>0</v>
      </c>
      <c r="H39" s="153">
        <f t="shared" si="10"/>
        <v>0</v>
      </c>
      <c r="K39" s="152"/>
      <c r="L39" s="152">
        <v>44</v>
      </c>
      <c r="M39" s="165" t="s">
        <v>34</v>
      </c>
      <c r="N39" s="159"/>
      <c r="O39" s="159">
        <v>0</v>
      </c>
      <c r="P39" s="160">
        <v>0</v>
      </c>
      <c r="Q39" s="160">
        <v>0</v>
      </c>
      <c r="R39" s="160">
        <v>0</v>
      </c>
      <c r="U39" s="152"/>
      <c r="V39" s="152">
        <v>44</v>
      </c>
      <c r="W39" s="165" t="s">
        <v>34</v>
      </c>
      <c r="X39" s="159"/>
      <c r="Y39" s="159"/>
      <c r="Z39" s="160">
        <v>0</v>
      </c>
      <c r="AA39" s="160">
        <v>0</v>
      </c>
      <c r="AB39" s="160">
        <v>0</v>
      </c>
      <c r="AE39" s="152"/>
      <c r="AF39" s="152">
        <v>44</v>
      </c>
      <c r="AG39" s="165" t="s">
        <v>34</v>
      </c>
      <c r="AH39" s="220">
        <v>0</v>
      </c>
      <c r="AI39" s="220">
        <v>0</v>
      </c>
      <c r="AJ39" s="160">
        <v>0</v>
      </c>
      <c r="AK39" s="160">
        <v>0</v>
      </c>
      <c r="AL39" s="160">
        <v>0</v>
      </c>
      <c r="AO39" s="152"/>
      <c r="AP39" s="152">
        <v>44</v>
      </c>
      <c r="AQ39" s="165" t="s">
        <v>34</v>
      </c>
      <c r="AR39" s="159"/>
      <c r="AS39" s="159"/>
      <c r="AT39" s="160">
        <v>0</v>
      </c>
      <c r="AU39" s="160">
        <v>0</v>
      </c>
      <c r="AV39" s="160">
        <v>0</v>
      </c>
      <c r="AY39" s="152"/>
      <c r="AZ39" s="152">
        <v>44</v>
      </c>
      <c r="BA39" s="165" t="s">
        <v>34</v>
      </c>
      <c r="BB39" s="159">
        <v>0</v>
      </c>
      <c r="BC39" s="159">
        <v>0</v>
      </c>
      <c r="BD39" s="160">
        <v>0</v>
      </c>
      <c r="BE39" s="160">
        <v>0</v>
      </c>
      <c r="BF39" s="160">
        <v>0</v>
      </c>
      <c r="BH39" s="152"/>
      <c r="BI39" s="152">
        <v>44</v>
      </c>
      <c r="BJ39" s="165" t="s">
        <v>34</v>
      </c>
      <c r="BK39" s="151">
        <v>0</v>
      </c>
      <c r="BL39" s="151">
        <v>0</v>
      </c>
      <c r="BM39" s="160">
        <v>0</v>
      </c>
      <c r="BN39" s="160">
        <v>0</v>
      </c>
      <c r="BO39" s="160">
        <v>0</v>
      </c>
      <c r="BQ39" s="152"/>
      <c r="BR39" s="152">
        <v>44</v>
      </c>
      <c r="BS39" s="165" t="s">
        <v>34</v>
      </c>
      <c r="BT39" s="159"/>
      <c r="BU39" s="159"/>
      <c r="BV39" s="160">
        <v>0</v>
      </c>
      <c r="BW39" s="160">
        <v>0</v>
      </c>
      <c r="BX39" s="160">
        <v>0</v>
      </c>
      <c r="BZ39" s="152"/>
      <c r="CA39" s="152">
        <v>44</v>
      </c>
      <c r="CB39" s="165" t="s">
        <v>34</v>
      </c>
      <c r="CC39" s="159"/>
      <c r="CD39" s="159"/>
      <c r="CE39" s="160">
        <v>0</v>
      </c>
      <c r="CF39" s="160">
        <v>0</v>
      </c>
      <c r="CG39" s="160">
        <v>0</v>
      </c>
      <c r="CJ39" s="152"/>
      <c r="CK39" s="152">
        <v>44</v>
      </c>
      <c r="CL39" s="165" t="s">
        <v>34</v>
      </c>
      <c r="CM39" s="159">
        <v>0</v>
      </c>
      <c r="CN39" s="159">
        <v>0</v>
      </c>
      <c r="CO39" s="160">
        <v>0</v>
      </c>
      <c r="CP39" s="160">
        <v>0</v>
      </c>
      <c r="CQ39" s="160">
        <v>0</v>
      </c>
      <c r="CT39" s="152"/>
      <c r="CU39" s="152">
        <v>44</v>
      </c>
      <c r="CV39" s="165" t="s">
        <v>34</v>
      </c>
      <c r="CW39" s="159"/>
      <c r="CX39" s="159"/>
      <c r="CY39" s="160"/>
      <c r="CZ39" s="160"/>
      <c r="DA39" s="160"/>
      <c r="DD39" s="152"/>
      <c r="DE39" s="152">
        <v>44</v>
      </c>
      <c r="DF39" s="165" t="s">
        <v>34</v>
      </c>
      <c r="DG39" s="159"/>
      <c r="DH39" s="159"/>
      <c r="DI39" s="160"/>
      <c r="DJ39" s="160"/>
      <c r="DK39" s="160"/>
      <c r="DN39" s="152"/>
      <c r="DO39" s="152">
        <v>44</v>
      </c>
      <c r="DP39" s="165" t="s">
        <v>34</v>
      </c>
      <c r="DQ39" s="220"/>
      <c r="DR39" s="220"/>
      <c r="DS39" s="160"/>
      <c r="DT39" s="160"/>
      <c r="DU39" s="160"/>
      <c r="DX39" s="152"/>
      <c r="DY39" s="152">
        <v>44</v>
      </c>
      <c r="DZ39" s="165" t="s">
        <v>34</v>
      </c>
      <c r="EA39" s="231"/>
      <c r="EB39" s="159"/>
      <c r="EC39" s="160">
        <v>0</v>
      </c>
      <c r="ED39" s="160">
        <v>0</v>
      </c>
      <c r="EE39" s="160">
        <v>0</v>
      </c>
      <c r="EH39" s="152"/>
      <c r="EI39" s="152">
        <v>44</v>
      </c>
      <c r="EJ39" s="165" t="s">
        <v>34</v>
      </c>
      <c r="EK39" s="159"/>
      <c r="EL39" s="159"/>
      <c r="EM39" s="160"/>
      <c r="EN39" s="160"/>
      <c r="EO39" s="160"/>
      <c r="ER39" s="152"/>
      <c r="ES39" s="152">
        <v>44</v>
      </c>
      <c r="ET39" s="165" t="s">
        <v>34</v>
      </c>
      <c r="EU39" s="159"/>
      <c r="EV39" s="231"/>
      <c r="EW39" s="160">
        <v>0</v>
      </c>
      <c r="EX39" s="160">
        <v>0</v>
      </c>
      <c r="EY39" s="160">
        <v>0</v>
      </c>
      <c r="FB39" s="152"/>
      <c r="FC39" s="152">
        <v>44</v>
      </c>
      <c r="FD39" s="165" t="s">
        <v>34</v>
      </c>
      <c r="FE39" s="159"/>
      <c r="FF39" s="159"/>
      <c r="FG39" s="160">
        <v>0</v>
      </c>
      <c r="FH39" s="160">
        <v>0</v>
      </c>
      <c r="FI39" s="160">
        <v>0</v>
      </c>
      <c r="FL39" s="152"/>
      <c r="FM39" s="152">
        <v>44</v>
      </c>
      <c r="FN39" s="165" t="s">
        <v>34</v>
      </c>
      <c r="FO39" s="159"/>
      <c r="FP39" s="159"/>
      <c r="FQ39" s="160">
        <v>0</v>
      </c>
      <c r="FR39" s="160">
        <v>0</v>
      </c>
      <c r="FS39" s="160">
        <v>0</v>
      </c>
    </row>
    <row r="40" spans="1:175" ht="50.25" customHeight="1">
      <c r="A40" s="152"/>
      <c r="B40" s="152">
        <v>45</v>
      </c>
      <c r="C40" s="165" t="s">
        <v>35</v>
      </c>
      <c r="D40" s="153">
        <v>0</v>
      </c>
      <c r="E40" s="153">
        <f t="shared" si="7"/>
        <v>1368828</v>
      </c>
      <c r="F40" s="153">
        <f t="shared" si="8"/>
        <v>1136881</v>
      </c>
      <c r="G40" s="153">
        <f t="shared" si="9"/>
        <v>1140981</v>
      </c>
      <c r="H40" s="153">
        <f t="shared" si="10"/>
        <v>1175548</v>
      </c>
      <c r="K40" s="152"/>
      <c r="L40" s="152">
        <v>45</v>
      </c>
      <c r="M40" s="165" t="s">
        <v>35</v>
      </c>
      <c r="N40" s="159"/>
      <c r="O40" s="159">
        <v>15000</v>
      </c>
      <c r="P40" s="160">
        <v>25000</v>
      </c>
      <c r="Q40" s="160">
        <v>20000</v>
      </c>
      <c r="R40" s="160">
        <v>52567</v>
      </c>
      <c r="U40" s="152"/>
      <c r="V40" s="152">
        <v>45</v>
      </c>
      <c r="W40" s="165" t="s">
        <v>35</v>
      </c>
      <c r="X40" s="159"/>
      <c r="Y40" s="159"/>
      <c r="Z40" s="160">
        <v>0</v>
      </c>
      <c r="AA40" s="160">
        <v>0</v>
      </c>
      <c r="AB40" s="160">
        <v>0</v>
      </c>
      <c r="AE40" s="152"/>
      <c r="AF40" s="152">
        <v>45</v>
      </c>
      <c r="AG40" s="165" t="s">
        <v>35</v>
      </c>
      <c r="AH40" s="220">
        <v>84133.91</v>
      </c>
      <c r="AI40" s="220">
        <v>50000</v>
      </c>
      <c r="AJ40" s="160">
        <v>0</v>
      </c>
      <c r="AK40" s="160">
        <v>0</v>
      </c>
      <c r="AL40" s="160">
        <v>0</v>
      </c>
      <c r="AO40" s="152"/>
      <c r="AP40" s="152">
        <v>45</v>
      </c>
      <c r="AQ40" s="165" t="s">
        <v>35</v>
      </c>
      <c r="AR40" s="159"/>
      <c r="AS40" s="159"/>
      <c r="AT40" s="160">
        <v>0</v>
      </c>
      <c r="AU40" s="160">
        <v>0</v>
      </c>
      <c r="AV40" s="160">
        <v>0</v>
      </c>
      <c r="AY40" s="152"/>
      <c r="AZ40" s="152">
        <v>45</v>
      </c>
      <c r="BA40" s="165" t="s">
        <v>35</v>
      </c>
      <c r="BB40" s="159">
        <v>0</v>
      </c>
      <c r="BC40" s="159">
        <v>10000</v>
      </c>
      <c r="BD40" s="160">
        <v>25000</v>
      </c>
      <c r="BE40" s="160">
        <v>0</v>
      </c>
      <c r="BF40" s="160">
        <v>0</v>
      </c>
      <c r="BH40" s="152"/>
      <c r="BI40" s="152">
        <v>45</v>
      </c>
      <c r="BJ40" s="165" t="s">
        <v>35</v>
      </c>
      <c r="BK40" s="149">
        <v>1200199.96</v>
      </c>
      <c r="BL40" s="149">
        <v>976828</v>
      </c>
      <c r="BM40" s="160">
        <v>816881</v>
      </c>
      <c r="BN40" s="160">
        <v>816881</v>
      </c>
      <c r="BO40" s="160">
        <v>816881</v>
      </c>
      <c r="BQ40" s="152"/>
      <c r="BR40" s="152">
        <v>45</v>
      </c>
      <c r="BS40" s="165" t="s">
        <v>35</v>
      </c>
      <c r="BT40" s="159"/>
      <c r="BU40" s="159"/>
      <c r="BV40" s="160">
        <v>0</v>
      </c>
      <c r="BW40" s="160">
        <v>0</v>
      </c>
      <c r="BX40" s="160">
        <v>0</v>
      </c>
      <c r="BZ40" s="152"/>
      <c r="CA40" s="152">
        <v>45</v>
      </c>
      <c r="CB40" s="165" t="s">
        <v>35</v>
      </c>
      <c r="CC40" s="159"/>
      <c r="CD40" s="159"/>
      <c r="CE40" s="160">
        <v>0</v>
      </c>
      <c r="CF40" s="160">
        <v>0</v>
      </c>
      <c r="CG40" s="160">
        <v>0</v>
      </c>
      <c r="CJ40" s="152"/>
      <c r="CK40" s="152">
        <v>45</v>
      </c>
      <c r="CL40" s="165" t="s">
        <v>35</v>
      </c>
      <c r="CM40" s="159">
        <v>61591</v>
      </c>
      <c r="CN40" s="159">
        <v>0</v>
      </c>
      <c r="CO40" s="160">
        <v>0</v>
      </c>
      <c r="CP40" s="160">
        <v>0</v>
      </c>
      <c r="CQ40" s="160">
        <v>0</v>
      </c>
      <c r="CT40" s="152"/>
      <c r="CU40" s="152">
        <v>45</v>
      </c>
      <c r="CV40" s="165" t="s">
        <v>35</v>
      </c>
      <c r="CW40" s="159"/>
      <c r="CX40" s="159"/>
      <c r="CY40" s="160"/>
      <c r="CZ40" s="160"/>
      <c r="DA40" s="160"/>
      <c r="DD40" s="152"/>
      <c r="DE40" s="152">
        <v>45</v>
      </c>
      <c r="DF40" s="165" t="s">
        <v>35</v>
      </c>
      <c r="DG40" s="159"/>
      <c r="DH40" s="159"/>
      <c r="DI40" s="160"/>
      <c r="DJ40" s="160"/>
      <c r="DK40" s="160"/>
      <c r="DN40" s="152"/>
      <c r="DO40" s="152">
        <v>45</v>
      </c>
      <c r="DP40" s="165" t="s">
        <v>35</v>
      </c>
      <c r="DQ40" s="220"/>
      <c r="DR40" s="220"/>
      <c r="DS40" s="160"/>
      <c r="DT40" s="160"/>
      <c r="DU40" s="160"/>
      <c r="DX40" s="152"/>
      <c r="DY40" s="152">
        <v>45</v>
      </c>
      <c r="DZ40" s="165" t="s">
        <v>35</v>
      </c>
      <c r="EA40" s="231">
        <v>213300</v>
      </c>
      <c r="EB40" s="159">
        <v>220000</v>
      </c>
      <c r="EC40" s="160">
        <v>220000</v>
      </c>
      <c r="ED40" s="160">
        <v>250000</v>
      </c>
      <c r="EE40" s="160">
        <v>250000</v>
      </c>
      <c r="EH40" s="152"/>
      <c r="EI40" s="152">
        <v>45</v>
      </c>
      <c r="EJ40" s="165" t="s">
        <v>35</v>
      </c>
      <c r="EK40" s="159"/>
      <c r="EL40" s="159"/>
      <c r="EM40" s="160"/>
      <c r="EN40" s="160"/>
      <c r="EO40" s="160"/>
      <c r="ER40" s="152"/>
      <c r="ES40" s="152">
        <v>45</v>
      </c>
      <c r="ET40" s="165" t="s">
        <v>35</v>
      </c>
      <c r="EU40" s="159"/>
      <c r="EV40" s="231"/>
      <c r="EW40" s="160">
        <v>0</v>
      </c>
      <c r="EX40" s="160">
        <v>0</v>
      </c>
      <c r="EY40" s="160">
        <v>0</v>
      </c>
      <c r="FB40" s="152"/>
      <c r="FC40" s="152">
        <v>45</v>
      </c>
      <c r="FD40" s="165" t="s">
        <v>35</v>
      </c>
      <c r="FE40" s="159">
        <v>53475</v>
      </c>
      <c r="FF40" s="159">
        <v>50000</v>
      </c>
      <c r="FG40" s="160">
        <v>50000</v>
      </c>
      <c r="FH40" s="160">
        <v>54100</v>
      </c>
      <c r="FI40" s="160">
        <v>56100</v>
      </c>
      <c r="FL40" s="152"/>
      <c r="FM40" s="152">
        <v>45</v>
      </c>
      <c r="FN40" s="165" t="s">
        <v>35</v>
      </c>
      <c r="FO40" s="159">
        <v>5162</v>
      </c>
      <c r="FP40" s="159">
        <v>47000</v>
      </c>
      <c r="FQ40" s="160">
        <v>0</v>
      </c>
      <c r="FR40" s="160">
        <v>0</v>
      </c>
      <c r="FS40" s="160">
        <v>0</v>
      </c>
    </row>
    <row r="41" spans="1:175" ht="26.25">
      <c r="A41" s="143"/>
      <c r="B41" s="143"/>
      <c r="C41" s="143"/>
      <c r="D41" s="143"/>
      <c r="E41" s="143"/>
      <c r="F41" s="143"/>
      <c r="G41" s="143"/>
      <c r="H41" s="143"/>
      <c r="BK41" s="151"/>
      <c r="BL41" s="151"/>
    </row>
    <row r="42" spans="1:175" ht="26.25">
      <c r="BK42" s="149"/>
      <c r="BL42" s="149"/>
    </row>
    <row r="43" spans="1:175" ht="26.25">
      <c r="BK43" s="151"/>
      <c r="BL43" s="151"/>
    </row>
    <row r="44" spans="1:175" ht="26.25">
      <c r="BK44" s="149"/>
      <c r="BL44" s="149"/>
    </row>
    <row r="45" spans="1:175" ht="26.25">
      <c r="BK45" s="151"/>
      <c r="BL45" s="151"/>
    </row>
    <row r="46" spans="1:175" ht="26.25">
      <c r="BK46" s="149"/>
      <c r="BL46" s="149"/>
    </row>
    <row r="47" spans="1:175" ht="26.25">
      <c r="BK47" s="151"/>
      <c r="BL47" s="151"/>
    </row>
    <row r="48" spans="1:175" ht="26.25">
      <c r="BK48" s="149"/>
      <c r="BL48" s="149"/>
    </row>
    <row r="49" spans="63:64" ht="26.25">
      <c r="BK49" s="151"/>
      <c r="BL49" s="151"/>
    </row>
    <row r="50" spans="63:64" ht="26.25">
      <c r="BK50" s="149"/>
      <c r="BL50" s="149"/>
    </row>
    <row r="51" spans="63:64" ht="26.25">
      <c r="BK51" s="151"/>
      <c r="BL51" s="151"/>
    </row>
    <row r="52" spans="63:64" ht="26.25">
      <c r="BK52" s="149"/>
      <c r="BL52" s="149"/>
    </row>
    <row r="53" spans="63:64" ht="26.25">
      <c r="BK53" s="151"/>
      <c r="BL53" s="151"/>
    </row>
    <row r="54" spans="63:64" ht="26.25">
      <c r="BK54" s="149"/>
      <c r="BL54" s="149"/>
    </row>
    <row r="55" spans="63:64" ht="26.25">
      <c r="BK55" s="151"/>
      <c r="BL55" s="151"/>
    </row>
    <row r="56" spans="63:64" ht="26.25">
      <c r="BK56" s="149"/>
      <c r="BL56" s="149"/>
    </row>
    <row r="57" spans="63:64" ht="26.25">
      <c r="BK57" s="151"/>
      <c r="BL57" s="151"/>
    </row>
    <row r="58" spans="63:64" ht="26.25">
      <c r="BK58" s="149"/>
      <c r="BL58" s="149"/>
    </row>
    <row r="59" spans="63:64" ht="26.25">
      <c r="BK59" s="151"/>
      <c r="BL59" s="151"/>
    </row>
    <row r="60" spans="63:64" ht="26.25">
      <c r="BK60" s="149"/>
      <c r="BL60" s="149"/>
    </row>
    <row r="61" spans="63:64" ht="26.25">
      <c r="BK61" s="151"/>
      <c r="BL61" s="151"/>
    </row>
    <row r="62" spans="63:64" ht="26.25">
      <c r="BK62" s="149"/>
      <c r="BL62" s="149"/>
    </row>
    <row r="63" spans="63:64" ht="26.25">
      <c r="BK63" s="151"/>
      <c r="BL63" s="151"/>
    </row>
    <row r="64" spans="63:64" ht="26.25">
      <c r="BK64" s="149"/>
      <c r="BL64" s="149"/>
    </row>
    <row r="65" spans="63:64" ht="26.25">
      <c r="BK65" s="151"/>
      <c r="BL65" s="151"/>
    </row>
    <row r="66" spans="63:64" ht="26.25">
      <c r="BK66" s="149"/>
      <c r="BL66" s="149"/>
    </row>
    <row r="67" spans="63:64" ht="26.25">
      <c r="BK67" s="151"/>
      <c r="BL67" s="151"/>
    </row>
    <row r="68" spans="63:64" ht="26.25">
      <c r="BK68" s="149"/>
      <c r="BL68" s="149"/>
    </row>
    <row r="69" spans="63:64" ht="26.25">
      <c r="BK69" s="151"/>
      <c r="BL69" s="151"/>
    </row>
    <row r="70" spans="63:64" ht="26.25">
      <c r="BK70" s="149"/>
      <c r="BL70" s="149"/>
    </row>
    <row r="71" spans="63:64" ht="26.25">
      <c r="BK71" s="151"/>
      <c r="BL71" s="151"/>
    </row>
    <row r="72" spans="63:64" ht="26.25">
      <c r="BK72" s="149"/>
      <c r="BL72" s="149"/>
    </row>
    <row r="73" spans="63:64" ht="26.25">
      <c r="BK73" s="151"/>
      <c r="BL73" s="151"/>
    </row>
    <row r="74" spans="63:64" ht="26.25">
      <c r="BK74" s="149"/>
      <c r="BL74" s="149"/>
    </row>
    <row r="75" spans="63:64" ht="26.25">
      <c r="BK75" s="151"/>
      <c r="BL75" s="151"/>
    </row>
    <row r="76" spans="63:64" ht="26.25">
      <c r="BK76" s="149"/>
      <c r="BL76" s="149"/>
    </row>
    <row r="77" spans="63:64" ht="26.25">
      <c r="BK77" s="151"/>
      <c r="BL77" s="151"/>
    </row>
    <row r="78" spans="63:64" ht="26.25">
      <c r="BK78" s="149"/>
      <c r="BL78" s="149"/>
    </row>
    <row r="79" spans="63:64" ht="26.25">
      <c r="BK79" s="151"/>
      <c r="BL79" s="151"/>
    </row>
    <row r="80" spans="63:64" ht="26.25">
      <c r="BK80" s="149"/>
      <c r="BL80" s="149"/>
    </row>
    <row r="81" spans="63:64" ht="26.25">
      <c r="BK81" s="151"/>
      <c r="BL81" s="151"/>
    </row>
    <row r="82" spans="63:64" ht="26.25">
      <c r="BK82" s="149"/>
      <c r="BL82" s="149"/>
    </row>
    <row r="83" spans="63:64" ht="26.25">
      <c r="BK83" s="151"/>
      <c r="BL83" s="151"/>
    </row>
    <row r="84" spans="63:64" ht="26.25">
      <c r="BK84" s="149"/>
      <c r="BL84" s="149"/>
    </row>
    <row r="85" spans="63:64" ht="26.25">
      <c r="BK85" s="151"/>
      <c r="BL85" s="151"/>
    </row>
    <row r="86" spans="63:64" ht="26.25">
      <c r="BK86" s="149"/>
      <c r="BL86" s="149"/>
    </row>
    <row r="87" spans="63:64" ht="26.25">
      <c r="BK87" s="151"/>
      <c r="BL87" s="151"/>
    </row>
    <row r="88" spans="63:64" ht="26.25">
      <c r="BK88" s="149"/>
      <c r="BL88" s="149"/>
    </row>
    <row r="89" spans="63:64" ht="26.25">
      <c r="BK89" s="151"/>
      <c r="BL89" s="151"/>
    </row>
    <row r="90" spans="63:64" ht="26.25">
      <c r="BK90" s="149"/>
      <c r="BL90" s="149"/>
    </row>
    <row r="91" spans="63:64" ht="26.25">
      <c r="BK91" s="151"/>
      <c r="BL91" s="151"/>
    </row>
    <row r="92" spans="63:64" ht="26.25">
      <c r="BK92" s="149"/>
      <c r="BL92" s="149"/>
    </row>
    <row r="93" spans="63:64" ht="26.25">
      <c r="BK93" s="151"/>
      <c r="BL93" s="151"/>
    </row>
    <row r="94" spans="63:64" ht="26.25">
      <c r="BK94" s="149"/>
      <c r="BL94" s="149"/>
    </row>
    <row r="95" spans="63:64" ht="26.25">
      <c r="BK95" s="151"/>
      <c r="BL95" s="151"/>
    </row>
    <row r="96" spans="63:64" ht="26.25">
      <c r="BK96" s="149"/>
      <c r="BL96" s="149"/>
    </row>
    <row r="97" spans="63:64" ht="26.25">
      <c r="BK97" s="151"/>
      <c r="BL97" s="151"/>
    </row>
    <row r="98" spans="63:64" ht="26.25">
      <c r="BK98" s="149"/>
      <c r="BL98" s="149"/>
    </row>
    <row r="99" spans="63:64" ht="26.25">
      <c r="BK99" s="151"/>
      <c r="BL99" s="151"/>
    </row>
    <row r="100" spans="63:64" ht="26.25">
      <c r="BK100" s="149"/>
      <c r="BL100" s="149"/>
    </row>
    <row r="101" spans="63:64" ht="26.25">
      <c r="BK101" s="151"/>
      <c r="BL101" s="151"/>
    </row>
    <row r="102" spans="63:64" ht="26.25">
      <c r="BK102" s="149"/>
      <c r="BL102" s="149"/>
    </row>
    <row r="103" spans="63:64" ht="26.25">
      <c r="BK103" s="151"/>
      <c r="BL103" s="151"/>
    </row>
    <row r="104" spans="63:64" ht="26.25">
      <c r="BK104" s="149"/>
      <c r="BL104" s="149"/>
    </row>
    <row r="105" spans="63:64" ht="26.25">
      <c r="BK105" s="151"/>
      <c r="BL105" s="151"/>
    </row>
    <row r="106" spans="63:64" ht="26.25">
      <c r="BK106" s="149"/>
      <c r="BL106" s="149"/>
    </row>
    <row r="107" spans="63:64" ht="26.25">
      <c r="BK107" s="151"/>
      <c r="BL107" s="151"/>
    </row>
    <row r="108" spans="63:64" ht="26.25">
      <c r="BK108" s="149"/>
      <c r="BL108" s="149"/>
    </row>
    <row r="109" spans="63:64" ht="26.25">
      <c r="BK109" s="151"/>
      <c r="BL109" s="151"/>
    </row>
    <row r="110" spans="63:64" ht="26.25">
      <c r="BK110" s="149"/>
      <c r="BL110" s="149"/>
    </row>
    <row r="111" spans="63:64" ht="26.25">
      <c r="BK111" s="151"/>
      <c r="BL111" s="151"/>
    </row>
    <row r="112" spans="63:64" ht="26.25">
      <c r="BK112" s="149"/>
      <c r="BL112" s="149"/>
    </row>
    <row r="113" spans="63:64" ht="26.25">
      <c r="BK113" s="151"/>
      <c r="BL113" s="151"/>
    </row>
    <row r="114" spans="63:64" ht="26.25">
      <c r="BK114" s="149"/>
      <c r="BL114" s="149"/>
    </row>
    <row r="115" spans="63:64" ht="26.25">
      <c r="BK115" s="151"/>
      <c r="BL115" s="151"/>
    </row>
    <row r="116" spans="63:64" ht="26.25">
      <c r="BK116" s="149"/>
      <c r="BL116" s="149"/>
    </row>
    <row r="117" spans="63:64" ht="26.25">
      <c r="BK117" s="151"/>
      <c r="BL117" s="151"/>
    </row>
    <row r="118" spans="63:64" ht="26.25">
      <c r="BK118" s="149"/>
      <c r="BL118" s="149"/>
    </row>
    <row r="119" spans="63:64" ht="26.25">
      <c r="BK119" s="151"/>
      <c r="BL119" s="151"/>
    </row>
    <row r="120" spans="63:64" ht="26.25">
      <c r="BK120" s="149"/>
      <c r="BL120" s="149"/>
    </row>
    <row r="121" spans="63:64" ht="26.25">
      <c r="BK121" s="151"/>
      <c r="BL121" s="151"/>
    </row>
    <row r="122" spans="63:64" ht="26.25">
      <c r="BK122" s="149"/>
      <c r="BL122" s="149"/>
    </row>
    <row r="123" spans="63:64" ht="26.25">
      <c r="BK123" s="151"/>
      <c r="BL123" s="151"/>
    </row>
    <row r="124" spans="63:64" ht="26.25">
      <c r="BK124" s="149"/>
      <c r="BL124" s="149"/>
    </row>
    <row r="125" spans="63:64" ht="26.25">
      <c r="BK125" s="151"/>
      <c r="BL125" s="151"/>
    </row>
    <row r="126" spans="63:64" ht="26.25">
      <c r="BK126" s="149"/>
      <c r="BL126" s="149"/>
    </row>
    <row r="127" spans="63:64" ht="26.25">
      <c r="BK127" s="151"/>
      <c r="BL127" s="151"/>
    </row>
    <row r="128" spans="63:64" ht="26.25">
      <c r="BK128" s="149"/>
      <c r="BL128" s="149"/>
    </row>
    <row r="129" spans="63:64" ht="26.25">
      <c r="BK129" s="151"/>
      <c r="BL129" s="151"/>
    </row>
    <row r="130" spans="63:64" ht="26.25">
      <c r="BK130" s="149"/>
      <c r="BL130" s="149"/>
    </row>
    <row r="131" spans="63:64" ht="26.25">
      <c r="BK131" s="151"/>
      <c r="BL131" s="151"/>
    </row>
    <row r="132" spans="63:64" ht="26.25">
      <c r="BK132" s="149"/>
      <c r="BL132" s="149"/>
    </row>
    <row r="133" spans="63:64" ht="26.25">
      <c r="BK133" s="151"/>
      <c r="BL133" s="151"/>
    </row>
    <row r="134" spans="63:64" ht="26.25">
      <c r="BK134" s="149"/>
      <c r="BL134" s="149"/>
    </row>
    <row r="135" spans="63:64" ht="26.25">
      <c r="BK135" s="151"/>
      <c r="BL135" s="151"/>
    </row>
    <row r="136" spans="63:64" ht="26.25">
      <c r="BK136" s="149"/>
      <c r="BL136" s="149"/>
    </row>
    <row r="137" spans="63:64" ht="26.25">
      <c r="BK137" s="151"/>
      <c r="BL137" s="151"/>
    </row>
    <row r="138" spans="63:64" ht="26.25">
      <c r="BK138" s="149"/>
      <c r="BL138" s="149"/>
    </row>
    <row r="139" spans="63:64" ht="26.25">
      <c r="BK139" s="151"/>
      <c r="BL139" s="151"/>
    </row>
    <row r="140" spans="63:64" ht="26.25">
      <c r="BK140" s="149"/>
      <c r="BL140" s="149"/>
    </row>
    <row r="141" spans="63:64" ht="26.25">
      <c r="BK141" s="151"/>
      <c r="BL141" s="151"/>
    </row>
    <row r="142" spans="63:64" ht="26.25">
      <c r="BK142" s="149"/>
      <c r="BL142" s="149"/>
    </row>
    <row r="143" spans="63:64" ht="26.25">
      <c r="BK143" s="151"/>
      <c r="BL143" s="151"/>
    </row>
    <row r="144" spans="63:64" ht="26.25">
      <c r="BK144" s="149"/>
      <c r="BL144" s="149"/>
    </row>
    <row r="145" spans="63:64" ht="26.25">
      <c r="BK145" s="151"/>
      <c r="BL145" s="151"/>
    </row>
    <row r="146" spans="63:64" ht="26.25">
      <c r="BK146" s="149"/>
      <c r="BL146" s="149"/>
    </row>
    <row r="147" spans="63:64" ht="26.25">
      <c r="BK147" s="151"/>
      <c r="BL147" s="151"/>
    </row>
    <row r="148" spans="63:64" ht="26.25">
      <c r="BK148" s="149"/>
      <c r="BL148" s="149"/>
    </row>
    <row r="149" spans="63:64" ht="26.25">
      <c r="BK149" s="151"/>
      <c r="BL149" s="151"/>
    </row>
    <row r="150" spans="63:64" ht="26.25">
      <c r="BK150" s="149"/>
      <c r="BL150" s="149"/>
    </row>
    <row r="151" spans="63:64" ht="26.25">
      <c r="BK151" s="151"/>
      <c r="BL151" s="151"/>
    </row>
    <row r="152" spans="63:64" ht="26.25">
      <c r="BK152" s="149"/>
      <c r="BL152" s="149"/>
    </row>
    <row r="153" spans="63:64" ht="26.25">
      <c r="BK153" s="151"/>
      <c r="BL153" s="151"/>
    </row>
    <row r="154" spans="63:64" ht="26.25">
      <c r="BK154" s="149"/>
      <c r="BL154" s="149"/>
    </row>
    <row r="155" spans="63:64" ht="26.25">
      <c r="BK155" s="151"/>
      <c r="BL155" s="151"/>
    </row>
    <row r="156" spans="63:64" ht="26.25">
      <c r="BK156" s="149"/>
      <c r="BL156" s="149"/>
    </row>
    <row r="157" spans="63:64" ht="26.25">
      <c r="BK157" s="151"/>
      <c r="BL157" s="151"/>
    </row>
    <row r="158" spans="63:64" ht="26.25">
      <c r="BK158" s="149"/>
      <c r="BL158" s="149"/>
    </row>
    <row r="159" spans="63:64" ht="26.25">
      <c r="BK159" s="151"/>
      <c r="BL159" s="151"/>
    </row>
    <row r="160" spans="63:64" ht="26.25">
      <c r="BK160" s="149"/>
      <c r="BL160" s="149"/>
    </row>
    <row r="161" spans="63:64" ht="26.25">
      <c r="BK161" s="151"/>
      <c r="BL161" s="151"/>
    </row>
    <row r="162" spans="63:64" ht="26.25">
      <c r="BK162" s="149"/>
      <c r="BL162" s="149"/>
    </row>
    <row r="163" spans="63:64" ht="26.25">
      <c r="BK163" s="151"/>
      <c r="BL163" s="151"/>
    </row>
    <row r="164" spans="63:64" ht="26.25">
      <c r="BK164" s="149"/>
      <c r="BL164" s="149"/>
    </row>
    <row r="165" spans="63:64" ht="26.25">
      <c r="BK165" s="151"/>
      <c r="BL165" s="151"/>
    </row>
    <row r="166" spans="63:64" ht="26.25">
      <c r="BK166" s="149"/>
      <c r="BL166" s="149"/>
    </row>
    <row r="167" spans="63:64" ht="26.25">
      <c r="BK167" s="151"/>
      <c r="BL167" s="151"/>
    </row>
    <row r="168" spans="63:64" ht="26.25">
      <c r="BK168" s="149"/>
      <c r="BL168" s="149"/>
    </row>
    <row r="169" spans="63:64" ht="26.25">
      <c r="BK169" s="151"/>
      <c r="BL169" s="151"/>
    </row>
    <row r="170" spans="63:64" ht="26.25">
      <c r="BK170" s="149"/>
      <c r="BL170" s="149"/>
    </row>
    <row r="171" spans="63:64" ht="26.25">
      <c r="BK171" s="151"/>
      <c r="BL171" s="151"/>
    </row>
    <row r="172" spans="63:64" ht="26.25">
      <c r="BK172" s="149"/>
      <c r="BL172" s="149"/>
    </row>
    <row r="173" spans="63:64" ht="26.25">
      <c r="BK173" s="151"/>
      <c r="BL173" s="151"/>
    </row>
    <row r="174" spans="63:64" ht="26.25">
      <c r="BK174" s="149"/>
      <c r="BL174" s="149"/>
    </row>
    <row r="175" spans="63:64" ht="26.25">
      <c r="BK175" s="151"/>
      <c r="BL175" s="151"/>
    </row>
    <row r="176" spans="63:64" ht="26.25">
      <c r="BK176" s="149"/>
      <c r="BL176" s="149"/>
    </row>
    <row r="177" spans="63:64" ht="26.25">
      <c r="BK177" s="151"/>
      <c r="BL177" s="151"/>
    </row>
    <row r="178" spans="63:64" ht="26.25">
      <c r="BK178" s="149"/>
      <c r="BL178" s="149"/>
    </row>
    <row r="179" spans="63:64" ht="26.25">
      <c r="BK179" s="151"/>
      <c r="BL179" s="151"/>
    </row>
    <row r="180" spans="63:64" ht="26.25">
      <c r="BK180" s="149"/>
      <c r="BL180" s="149"/>
    </row>
    <row r="181" spans="63:64" ht="26.25">
      <c r="BK181" s="151"/>
      <c r="BL181" s="151"/>
    </row>
    <row r="182" spans="63:64" ht="26.25">
      <c r="BK182" s="149"/>
      <c r="BL182" s="149"/>
    </row>
    <row r="183" spans="63:64" ht="26.25">
      <c r="BK183" s="151"/>
      <c r="BL183" s="151"/>
    </row>
    <row r="184" spans="63:64" ht="26.25">
      <c r="BK184" s="149"/>
      <c r="BL184" s="149"/>
    </row>
    <row r="185" spans="63:64" ht="26.25">
      <c r="BK185" s="151"/>
      <c r="BL185" s="151"/>
    </row>
    <row r="186" spans="63:64" ht="26.25">
      <c r="BK186" s="149"/>
      <c r="BL186" s="149"/>
    </row>
    <row r="187" spans="63:64" ht="26.25">
      <c r="BK187" s="151"/>
      <c r="BL187" s="151"/>
    </row>
    <row r="188" spans="63:64" ht="26.25">
      <c r="BK188" s="149"/>
      <c r="BL188" s="149"/>
    </row>
    <row r="189" spans="63:64" ht="26.25">
      <c r="BK189" s="151"/>
      <c r="BL189" s="151"/>
    </row>
    <row r="190" spans="63:64" ht="26.25">
      <c r="BK190" s="149"/>
      <c r="BL190" s="149"/>
    </row>
    <row r="191" spans="63:64" ht="26.25">
      <c r="BK191" s="151"/>
      <c r="BL191" s="151"/>
    </row>
    <row r="192" spans="63:64" ht="26.25">
      <c r="BK192" s="149"/>
      <c r="BL192" s="149"/>
    </row>
    <row r="193" spans="63:64" ht="26.25">
      <c r="BK193" s="151"/>
      <c r="BL193" s="151"/>
    </row>
    <row r="194" spans="63:64" ht="26.25">
      <c r="BK194" s="149"/>
      <c r="BL194" s="149"/>
    </row>
    <row r="195" spans="63:64" ht="26.25">
      <c r="BK195" s="151"/>
      <c r="BL195" s="151"/>
    </row>
    <row r="196" spans="63:64" ht="26.25">
      <c r="BK196" s="149"/>
      <c r="BL196" s="149"/>
    </row>
    <row r="197" spans="63:64" ht="26.25">
      <c r="BK197" s="151"/>
      <c r="BL197" s="151"/>
    </row>
    <row r="198" spans="63:64" ht="26.25">
      <c r="BK198" s="149"/>
      <c r="BL198" s="149"/>
    </row>
    <row r="199" spans="63:64" ht="26.25">
      <c r="BK199" s="151"/>
      <c r="BL199" s="151"/>
    </row>
    <row r="200" spans="63:64" ht="26.25">
      <c r="BK200" s="149"/>
      <c r="BL200" s="149"/>
    </row>
    <row r="201" spans="63:64" ht="26.25">
      <c r="BK201" s="151"/>
      <c r="BL201" s="151"/>
    </row>
    <row r="202" spans="63:64" ht="26.25">
      <c r="BK202" s="149"/>
      <c r="BL202" s="149"/>
    </row>
    <row r="203" spans="63:64" ht="26.25">
      <c r="BK203" s="151"/>
      <c r="BL203" s="151"/>
    </row>
    <row r="204" spans="63:64" ht="26.25">
      <c r="BK204" s="149"/>
      <c r="BL204" s="149"/>
    </row>
    <row r="205" spans="63:64" ht="26.25">
      <c r="BK205" s="151"/>
      <c r="BL205" s="151"/>
    </row>
    <row r="206" spans="63:64" ht="26.25">
      <c r="BK206" s="149"/>
      <c r="BL206" s="149"/>
    </row>
    <row r="207" spans="63:64" ht="26.25">
      <c r="BK207" s="151"/>
      <c r="BL207" s="151"/>
    </row>
    <row r="208" spans="63:64" ht="26.25">
      <c r="BK208" s="149"/>
      <c r="BL208" s="149"/>
    </row>
    <row r="209" spans="63:64" ht="26.25">
      <c r="BK209" s="151"/>
      <c r="BL209" s="151"/>
    </row>
    <row r="210" spans="63:64" ht="26.25">
      <c r="BK210" s="149"/>
      <c r="BL210" s="149"/>
    </row>
    <row r="211" spans="63:64" ht="26.25">
      <c r="BK211" s="151"/>
      <c r="BL211" s="151"/>
    </row>
    <row r="212" spans="63:64" ht="26.25">
      <c r="BK212" s="149"/>
      <c r="BL212" s="149"/>
    </row>
    <row r="213" spans="63:64" ht="26.25">
      <c r="BK213" s="151"/>
      <c r="BL213" s="151"/>
    </row>
    <row r="214" spans="63:64" ht="26.25">
      <c r="BK214" s="149"/>
      <c r="BL214" s="149"/>
    </row>
    <row r="215" spans="63:64" ht="26.25">
      <c r="BK215" s="151"/>
      <c r="BL215" s="151"/>
    </row>
    <row r="216" spans="63:64" ht="26.25">
      <c r="BK216" s="149"/>
      <c r="BL216" s="149"/>
    </row>
    <row r="217" spans="63:64" ht="26.25">
      <c r="BK217" s="151"/>
      <c r="BL217" s="151"/>
    </row>
    <row r="218" spans="63:64" ht="26.25">
      <c r="BK218" s="149"/>
      <c r="BL218" s="149"/>
    </row>
    <row r="219" spans="63:64" ht="26.25">
      <c r="BK219" s="151"/>
      <c r="BL219" s="151"/>
    </row>
    <row r="220" spans="63:64" ht="26.25">
      <c r="BK220" s="149"/>
      <c r="BL220" s="149"/>
    </row>
    <row r="221" spans="63:64" ht="26.25">
      <c r="BK221" s="151"/>
      <c r="BL221" s="151"/>
    </row>
    <row r="222" spans="63:64" ht="26.25">
      <c r="BK222" s="149"/>
      <c r="BL222" s="149"/>
    </row>
    <row r="223" spans="63:64" ht="26.25">
      <c r="BK223" s="151"/>
      <c r="BL223" s="151"/>
    </row>
    <row r="224" spans="63:64" ht="26.25">
      <c r="BK224" s="149"/>
      <c r="BL224" s="149"/>
    </row>
    <row r="225" spans="63:64" ht="26.25">
      <c r="BK225" s="151"/>
      <c r="BL225" s="151"/>
    </row>
    <row r="226" spans="63:64" ht="26.25">
      <c r="BK226" s="149"/>
      <c r="BL226" s="149"/>
    </row>
    <row r="227" spans="63:64" ht="26.25">
      <c r="BK227" s="151"/>
      <c r="BL227" s="151"/>
    </row>
    <row r="228" spans="63:64" ht="26.25">
      <c r="BK228" s="149"/>
      <c r="BL228" s="149"/>
    </row>
    <row r="229" spans="63:64" ht="26.25">
      <c r="BK229" s="151"/>
      <c r="BL229" s="151"/>
    </row>
    <row r="230" spans="63:64" ht="26.25">
      <c r="BK230" s="149"/>
      <c r="BL230" s="149"/>
    </row>
    <row r="231" spans="63:64" ht="26.25">
      <c r="BK231" s="151"/>
      <c r="BL231" s="151"/>
    </row>
    <row r="232" spans="63:64" ht="26.25">
      <c r="BK232" s="149"/>
      <c r="BL232" s="149"/>
    </row>
    <row r="233" spans="63:64" ht="26.25">
      <c r="BK233" s="151"/>
      <c r="BL233" s="151"/>
    </row>
    <row r="234" spans="63:64" ht="26.25">
      <c r="BK234" s="149"/>
      <c r="BL234" s="149"/>
    </row>
    <row r="235" spans="63:64" ht="26.25">
      <c r="BK235" s="151"/>
      <c r="BL235" s="151"/>
    </row>
    <row r="236" spans="63:64" ht="26.25">
      <c r="BK236" s="149"/>
      <c r="BL236" s="149"/>
    </row>
    <row r="237" spans="63:64" ht="26.25">
      <c r="BK237" s="151"/>
      <c r="BL237" s="151"/>
    </row>
    <row r="238" spans="63:64" ht="26.25">
      <c r="BK238" s="149"/>
      <c r="BL238" s="149"/>
    </row>
    <row r="239" spans="63:64" ht="26.25">
      <c r="BK239" s="151"/>
      <c r="BL239" s="151"/>
    </row>
    <row r="240" spans="63:64" ht="26.25">
      <c r="BK240" s="149"/>
      <c r="BL240" s="149"/>
    </row>
    <row r="241" spans="63:64" ht="26.25">
      <c r="BK241" s="151"/>
      <c r="BL241" s="151"/>
    </row>
    <row r="242" spans="63:64" ht="26.25">
      <c r="BK242" s="149"/>
      <c r="BL242" s="149"/>
    </row>
    <row r="243" spans="63:64" ht="26.25">
      <c r="BK243" s="151"/>
      <c r="BL243" s="151"/>
    </row>
    <row r="244" spans="63:64" ht="26.25">
      <c r="BK244" s="149"/>
      <c r="BL244" s="149"/>
    </row>
    <row r="245" spans="63:64" ht="26.25">
      <c r="BK245" s="151"/>
      <c r="BL245" s="151"/>
    </row>
    <row r="246" spans="63:64" ht="26.25">
      <c r="BK246" s="149"/>
      <c r="BL246" s="149"/>
    </row>
    <row r="247" spans="63:64" ht="26.25">
      <c r="BK247" s="151"/>
      <c r="BL247" s="151"/>
    </row>
    <row r="248" spans="63:64" ht="26.25">
      <c r="BK248" s="149"/>
      <c r="BL248" s="149"/>
    </row>
    <row r="249" spans="63:64" ht="26.25">
      <c r="BK249" s="151"/>
      <c r="BL249" s="151"/>
    </row>
    <row r="250" spans="63:64" ht="26.25">
      <c r="BK250" s="149"/>
      <c r="BL250" s="149"/>
    </row>
    <row r="251" spans="63:64" ht="26.25">
      <c r="BK251" s="151"/>
      <c r="BL251" s="151"/>
    </row>
    <row r="252" spans="63:64" ht="26.25">
      <c r="BK252" s="149"/>
      <c r="BL252" s="149"/>
    </row>
    <row r="253" spans="63:64" ht="26.25">
      <c r="BK253" s="151"/>
      <c r="BL253" s="151"/>
    </row>
    <row r="254" spans="63:64" ht="26.25">
      <c r="BK254" s="149"/>
      <c r="BL254" s="149"/>
    </row>
    <row r="255" spans="63:64" ht="26.25">
      <c r="BK255" s="151"/>
      <c r="BL255" s="151"/>
    </row>
    <row r="256" spans="63:64" ht="26.25">
      <c r="BK256" s="149"/>
      <c r="BL256" s="149"/>
    </row>
    <row r="257" spans="63:64" ht="26.25">
      <c r="BK257" s="151"/>
      <c r="BL257" s="151"/>
    </row>
    <row r="258" spans="63:64" ht="26.25">
      <c r="BK258" s="149"/>
      <c r="BL258" s="149"/>
    </row>
    <row r="259" spans="63:64" ht="26.25">
      <c r="BK259" s="151"/>
      <c r="BL259" s="151"/>
    </row>
    <row r="260" spans="63:64" ht="26.25">
      <c r="BK260" s="149"/>
      <c r="BL260" s="149"/>
    </row>
    <row r="261" spans="63:64" ht="26.25">
      <c r="BK261" s="151"/>
      <c r="BL261" s="151"/>
    </row>
    <row r="262" spans="63:64" ht="26.25">
      <c r="BK262" s="149"/>
      <c r="BL262" s="149"/>
    </row>
    <row r="263" spans="63:64" ht="26.25">
      <c r="BK263" s="151"/>
      <c r="BL263" s="151"/>
    </row>
    <row r="264" spans="63:64" ht="26.25">
      <c r="BK264" s="149"/>
      <c r="BL264" s="149"/>
    </row>
    <row r="265" spans="63:64" ht="26.25">
      <c r="BK265" s="151"/>
      <c r="BL265" s="151"/>
    </row>
    <row r="266" spans="63:64" ht="26.25">
      <c r="BK266" s="149"/>
      <c r="BL266" s="149"/>
    </row>
    <row r="267" spans="63:64">
      <c r="BK267" s="235"/>
    </row>
    <row r="268" spans="63:64">
      <c r="BK268" s="235"/>
    </row>
    <row r="269" spans="63:64">
      <c r="BK269" s="235"/>
    </row>
    <row r="270" spans="63:64">
      <c r="BK270" s="235"/>
    </row>
    <row r="271" spans="63:64">
      <c r="BK271" s="235"/>
    </row>
    <row r="272" spans="63:64">
      <c r="BK272" s="235"/>
    </row>
    <row r="273" spans="63:63">
      <c r="BK273" s="235"/>
    </row>
    <row r="274" spans="63:63">
      <c r="BK274" s="235"/>
    </row>
    <row r="275" spans="63:63">
      <c r="BK275" s="235"/>
    </row>
    <row r="276" spans="63:63">
      <c r="BK276" s="235"/>
    </row>
    <row r="277" spans="63:63">
      <c r="BK277" s="235"/>
    </row>
    <row r="278" spans="63:63">
      <c r="BK278" s="235"/>
    </row>
    <row r="279" spans="63:63">
      <c r="BK279" s="235"/>
    </row>
    <row r="280" spans="63:63">
      <c r="BK280" s="235"/>
    </row>
    <row r="281" spans="63:63">
      <c r="BK281" s="235"/>
    </row>
    <row r="282" spans="63:63">
      <c r="BK282" s="235"/>
    </row>
    <row r="283" spans="63:63">
      <c r="BK283" s="235"/>
    </row>
    <row r="284" spans="63:63">
      <c r="BK284" s="235"/>
    </row>
    <row r="285" spans="63:63">
      <c r="BK285" s="235"/>
    </row>
    <row r="286" spans="63:63">
      <c r="BK286" s="235"/>
    </row>
    <row r="287" spans="63:63">
      <c r="BK287" s="235"/>
    </row>
    <row r="288" spans="63:63">
      <c r="BK288" s="235"/>
    </row>
    <row r="289" spans="63:63">
      <c r="BK289" s="235"/>
    </row>
    <row r="290" spans="63:63">
      <c r="BK290" s="235"/>
    </row>
    <row r="291" spans="63:63">
      <c r="BK291" s="235"/>
    </row>
    <row r="292" spans="63:63">
      <c r="BK292" s="235"/>
    </row>
    <row r="293" spans="63:63">
      <c r="BK293" s="235"/>
    </row>
    <row r="294" spans="63:63">
      <c r="BK294" s="235"/>
    </row>
    <row r="295" spans="63:63">
      <c r="BK295" s="235"/>
    </row>
    <row r="296" spans="63:63">
      <c r="BK296" s="235"/>
    </row>
    <row r="297" spans="63:63">
      <c r="BK297" s="235"/>
    </row>
    <row r="298" spans="63:63">
      <c r="BK298" s="235"/>
    </row>
    <row r="299" spans="63:63">
      <c r="BK299" s="235"/>
    </row>
    <row r="300" spans="63:63">
      <c r="BK300" s="235"/>
    </row>
    <row r="301" spans="63:63">
      <c r="BK301" s="235"/>
    </row>
    <row r="302" spans="63:63">
      <c r="BK302" s="235"/>
    </row>
    <row r="303" spans="63:63">
      <c r="BK303" s="235"/>
    </row>
    <row r="304" spans="63:63">
      <c r="BK304" s="235"/>
    </row>
    <row r="305" spans="63:63">
      <c r="BK305" s="235"/>
    </row>
    <row r="306" spans="63:63">
      <c r="BK306" s="235"/>
    </row>
    <row r="307" spans="63:63">
      <c r="BK307" s="235"/>
    </row>
    <row r="308" spans="63:63">
      <c r="BK308" s="235"/>
    </row>
    <row r="309" spans="63:63">
      <c r="BK309" s="235"/>
    </row>
    <row r="310" spans="63:63">
      <c r="BK310" s="235"/>
    </row>
    <row r="311" spans="63:63">
      <c r="BK311" s="235"/>
    </row>
    <row r="312" spans="63:63">
      <c r="BK312" s="235"/>
    </row>
    <row r="313" spans="63:63">
      <c r="BK313" s="235"/>
    </row>
    <row r="314" spans="63:63">
      <c r="BK314" s="235"/>
    </row>
    <row r="315" spans="63:63">
      <c r="BK315" s="235"/>
    </row>
    <row r="316" spans="63:63">
      <c r="BK316" s="235"/>
    </row>
    <row r="317" spans="63:63">
      <c r="BK317" s="235"/>
    </row>
    <row r="318" spans="63:63">
      <c r="BK318" s="235"/>
    </row>
    <row r="319" spans="63:63">
      <c r="BK319" s="235"/>
    </row>
    <row r="320" spans="63:63">
      <c r="BK320" s="235"/>
    </row>
    <row r="321" spans="63:63">
      <c r="BK321" s="235"/>
    </row>
    <row r="322" spans="63:63">
      <c r="BK322" s="235"/>
    </row>
    <row r="323" spans="63:63">
      <c r="BK323" s="235"/>
    </row>
    <row r="324" spans="63:63">
      <c r="BK324" s="235"/>
    </row>
    <row r="325" spans="63:63">
      <c r="BK325" s="235"/>
    </row>
    <row r="326" spans="63:63">
      <c r="BK326" s="235"/>
    </row>
    <row r="327" spans="63:63">
      <c r="BK327" s="235"/>
    </row>
    <row r="328" spans="63:63">
      <c r="BK328" s="235"/>
    </row>
    <row r="329" spans="63:63">
      <c r="BK329" s="235"/>
    </row>
    <row r="330" spans="63:63">
      <c r="BK330" s="235"/>
    </row>
    <row r="331" spans="63:63">
      <c r="BK331" s="235"/>
    </row>
    <row r="332" spans="63:63">
      <c r="BK332" s="235"/>
    </row>
    <row r="333" spans="63:63">
      <c r="BK333" s="235"/>
    </row>
    <row r="334" spans="63:63">
      <c r="BK334" s="235"/>
    </row>
    <row r="335" spans="63:63">
      <c r="BK335" s="235"/>
    </row>
    <row r="336" spans="63:63">
      <c r="BK336" s="235"/>
    </row>
    <row r="337" spans="63:63">
      <c r="BK337" s="235"/>
    </row>
    <row r="338" spans="63:63">
      <c r="BK338" s="235"/>
    </row>
    <row r="339" spans="63:63">
      <c r="BK339" s="235"/>
    </row>
    <row r="340" spans="63:63">
      <c r="BK340" s="235"/>
    </row>
    <row r="341" spans="63:63">
      <c r="BK341" s="235"/>
    </row>
    <row r="342" spans="63:63">
      <c r="BK342" s="235"/>
    </row>
    <row r="343" spans="63:63">
      <c r="BK343" s="235"/>
    </row>
    <row r="344" spans="63:63">
      <c r="BK344" s="235"/>
    </row>
    <row r="345" spans="63:63">
      <c r="BK345" s="235"/>
    </row>
    <row r="346" spans="63:63">
      <c r="BK346" s="235"/>
    </row>
    <row r="347" spans="63:63">
      <c r="BK347" s="235"/>
    </row>
    <row r="348" spans="63:63">
      <c r="BK348" s="235"/>
    </row>
    <row r="349" spans="63:63">
      <c r="BK349" s="235"/>
    </row>
    <row r="350" spans="63:63">
      <c r="BK350" s="235"/>
    </row>
    <row r="351" spans="63:63">
      <c r="BK351" s="235"/>
    </row>
    <row r="352" spans="63:63">
      <c r="BK352" s="235"/>
    </row>
    <row r="353" spans="63:63">
      <c r="BK353" s="235"/>
    </row>
    <row r="354" spans="63:63">
      <c r="BK354" s="235"/>
    </row>
    <row r="355" spans="63:63">
      <c r="BK355" s="235"/>
    </row>
    <row r="356" spans="63:63">
      <c r="BK356" s="235"/>
    </row>
    <row r="357" spans="63:63">
      <c r="BK357" s="235"/>
    </row>
    <row r="358" spans="63:63">
      <c r="BK358" s="235"/>
    </row>
    <row r="359" spans="63:63">
      <c r="BK359" s="235"/>
    </row>
    <row r="360" spans="63:63">
      <c r="BK360" s="235"/>
    </row>
    <row r="361" spans="63:63">
      <c r="BK361" s="235"/>
    </row>
    <row r="362" spans="63:63">
      <c r="BK362" s="235"/>
    </row>
    <row r="363" spans="63:63">
      <c r="BK363" s="235"/>
    </row>
    <row r="364" spans="63:63">
      <c r="BK364" s="235"/>
    </row>
    <row r="365" spans="63:63">
      <c r="BK365" s="235"/>
    </row>
    <row r="366" spans="63:63">
      <c r="BK366" s="235"/>
    </row>
    <row r="367" spans="63:63">
      <c r="BK367" s="235"/>
    </row>
    <row r="368" spans="63:63">
      <c r="BK368" s="235"/>
    </row>
    <row r="369" spans="63:63">
      <c r="BK369" s="235"/>
    </row>
    <row r="370" spans="63:63">
      <c r="BK370" s="235"/>
    </row>
    <row r="371" spans="63:63">
      <c r="BK371" s="235"/>
    </row>
    <row r="372" spans="63:63">
      <c r="BK372" s="235"/>
    </row>
    <row r="373" spans="63:63">
      <c r="BK373" s="235"/>
    </row>
    <row r="374" spans="63:63">
      <c r="BK374" s="235"/>
    </row>
    <row r="375" spans="63:63">
      <c r="BK375" s="235"/>
    </row>
    <row r="376" spans="63:63">
      <c r="BK376" s="235"/>
    </row>
    <row r="377" spans="63:63">
      <c r="BK377" s="235"/>
    </row>
    <row r="378" spans="63:63">
      <c r="BK378" s="235"/>
    </row>
    <row r="379" spans="63:63">
      <c r="BK379" s="235"/>
    </row>
    <row r="380" spans="63:63">
      <c r="BK380" s="235"/>
    </row>
    <row r="381" spans="63:63">
      <c r="BK381" s="235"/>
    </row>
    <row r="382" spans="63:63">
      <c r="BK382" s="235"/>
    </row>
    <row r="383" spans="63:63">
      <c r="BK383" s="235"/>
    </row>
    <row r="384" spans="63:63">
      <c r="BK384" s="235"/>
    </row>
    <row r="385" spans="63:63">
      <c r="BK385" s="235"/>
    </row>
    <row r="386" spans="63:63">
      <c r="BK386" s="235"/>
    </row>
    <row r="387" spans="63:63">
      <c r="BK387" s="235"/>
    </row>
    <row r="388" spans="63:63">
      <c r="BK388" s="235"/>
    </row>
    <row r="389" spans="63:63">
      <c r="BK389" s="235"/>
    </row>
    <row r="390" spans="63:63">
      <c r="BK390" s="235"/>
    </row>
    <row r="391" spans="63:63">
      <c r="BK391" s="235"/>
    </row>
    <row r="392" spans="63:63">
      <c r="BK392" s="235"/>
    </row>
    <row r="393" spans="63:63">
      <c r="BK393" s="235"/>
    </row>
    <row r="394" spans="63:63">
      <c r="BK394" s="235"/>
    </row>
    <row r="395" spans="63:63">
      <c r="BK395" s="235"/>
    </row>
    <row r="396" spans="63:63">
      <c r="BK396" s="235"/>
    </row>
    <row r="397" spans="63:63">
      <c r="BK397" s="235"/>
    </row>
    <row r="398" spans="63:63">
      <c r="BK398" s="235"/>
    </row>
    <row r="399" spans="63:63">
      <c r="BK399" s="235"/>
    </row>
    <row r="400" spans="63:63">
      <c r="BK400" s="235"/>
    </row>
    <row r="401" spans="63:63">
      <c r="BK401" s="235"/>
    </row>
    <row r="402" spans="63:63">
      <c r="BK402" s="235"/>
    </row>
    <row r="403" spans="63:63">
      <c r="BK403" s="235"/>
    </row>
    <row r="404" spans="63:63">
      <c r="BK404" s="235"/>
    </row>
    <row r="405" spans="63:63">
      <c r="BK405" s="235"/>
    </row>
    <row r="406" spans="63:63">
      <c r="BK406" s="235"/>
    </row>
    <row r="407" spans="63:63">
      <c r="BK407" s="235"/>
    </row>
    <row r="408" spans="63:63">
      <c r="BK408" s="235"/>
    </row>
    <row r="409" spans="63:63">
      <c r="BK409" s="235"/>
    </row>
    <row r="410" spans="63:63">
      <c r="BK410" s="235"/>
    </row>
    <row r="411" spans="63:63">
      <c r="BK411" s="235"/>
    </row>
    <row r="412" spans="63:63">
      <c r="BK412" s="235"/>
    </row>
    <row r="413" spans="63:63">
      <c r="BK413" s="235"/>
    </row>
    <row r="414" spans="63:63">
      <c r="BK414" s="235"/>
    </row>
    <row r="415" spans="63:63">
      <c r="BK415" s="235"/>
    </row>
    <row r="416" spans="63:63">
      <c r="BK416" s="235"/>
    </row>
    <row r="417" spans="63:63">
      <c r="BK417" s="235"/>
    </row>
    <row r="418" spans="63:63">
      <c r="BK418" s="235"/>
    </row>
    <row r="419" spans="63:63">
      <c r="BK419" s="235"/>
    </row>
    <row r="420" spans="63:63">
      <c r="BK420" s="235"/>
    </row>
    <row r="421" spans="63:63">
      <c r="BK421" s="235"/>
    </row>
    <row r="422" spans="63:63">
      <c r="BK422" s="235"/>
    </row>
    <row r="423" spans="63:63">
      <c r="BK423" s="235"/>
    </row>
    <row r="424" spans="63:63">
      <c r="BK424" s="235"/>
    </row>
    <row r="425" spans="63:63">
      <c r="BK425" s="235"/>
    </row>
    <row r="426" spans="63:63">
      <c r="BK426" s="235"/>
    </row>
    <row r="427" spans="63:63">
      <c r="BK427" s="235"/>
    </row>
    <row r="428" spans="63:63">
      <c r="BK428" s="235"/>
    </row>
    <row r="429" spans="63:63">
      <c r="BK429" s="235"/>
    </row>
    <row r="430" spans="63:63">
      <c r="BK430" s="235"/>
    </row>
    <row r="431" spans="63:63">
      <c r="BK431" s="235"/>
    </row>
    <row r="432" spans="63:63">
      <c r="BK432" s="235"/>
    </row>
    <row r="433" spans="63:63">
      <c r="BK433" s="235"/>
    </row>
    <row r="434" spans="63:63">
      <c r="BK434" s="235"/>
    </row>
    <row r="435" spans="63:63">
      <c r="BK435" s="235"/>
    </row>
    <row r="436" spans="63:63">
      <c r="BK436" s="235"/>
    </row>
    <row r="437" spans="63:63">
      <c r="BK437" s="235"/>
    </row>
    <row r="438" spans="63:63">
      <c r="BK438" s="235"/>
    </row>
    <row r="439" spans="63:63">
      <c r="BK439" s="235"/>
    </row>
    <row r="440" spans="63:63">
      <c r="BK440" s="235"/>
    </row>
    <row r="441" spans="63:63">
      <c r="BK441" s="235"/>
    </row>
    <row r="442" spans="63:63">
      <c r="BK442" s="235"/>
    </row>
    <row r="443" spans="63:63">
      <c r="BK443" s="235"/>
    </row>
    <row r="444" spans="63:63">
      <c r="BK444" s="235"/>
    </row>
    <row r="445" spans="63:63">
      <c r="BK445" s="235"/>
    </row>
    <row r="446" spans="63:63">
      <c r="BK446" s="235"/>
    </row>
    <row r="447" spans="63:63">
      <c r="BK447" s="235"/>
    </row>
    <row r="448" spans="63:63">
      <c r="BK448" s="235"/>
    </row>
    <row r="449" spans="63:63">
      <c r="BK449" s="235"/>
    </row>
    <row r="450" spans="63:63">
      <c r="BK450" s="235"/>
    </row>
    <row r="451" spans="63:63">
      <c r="BK451" s="235"/>
    </row>
    <row r="452" spans="63:63">
      <c r="BK452" s="235"/>
    </row>
    <row r="453" spans="63:63">
      <c r="BK453" s="235"/>
    </row>
    <row r="454" spans="63:63">
      <c r="BK454" s="235"/>
    </row>
    <row r="455" spans="63:63">
      <c r="BK455" s="235"/>
    </row>
    <row r="456" spans="63:63">
      <c r="BK456" s="235"/>
    </row>
    <row r="457" spans="63:63">
      <c r="BK457" s="235"/>
    </row>
    <row r="458" spans="63:63">
      <c r="BK458" s="235"/>
    </row>
    <row r="459" spans="63:63">
      <c r="BK459" s="235"/>
    </row>
    <row r="460" spans="63:63">
      <c r="BK460" s="235"/>
    </row>
    <row r="461" spans="63:63">
      <c r="BK461" s="235"/>
    </row>
    <row r="462" spans="63:63">
      <c r="BK462" s="235"/>
    </row>
    <row r="463" spans="63:63">
      <c r="BK463" s="235"/>
    </row>
    <row r="464" spans="63:63">
      <c r="BK464" s="235"/>
    </row>
    <row r="465" spans="63:63">
      <c r="BK465" s="235"/>
    </row>
    <row r="466" spans="63:63">
      <c r="BK466" s="235"/>
    </row>
    <row r="467" spans="63:63">
      <c r="BK467" s="235"/>
    </row>
    <row r="468" spans="63:63">
      <c r="BK468" s="235"/>
    </row>
    <row r="469" spans="63:63">
      <c r="BK469" s="235"/>
    </row>
    <row r="470" spans="63:63">
      <c r="BK470" s="235"/>
    </row>
    <row r="471" spans="63:63">
      <c r="BK471" s="235"/>
    </row>
    <row r="472" spans="63:63">
      <c r="BK472" s="235"/>
    </row>
    <row r="473" spans="63:63">
      <c r="BK473" s="235"/>
    </row>
    <row r="474" spans="63:63">
      <c r="BK474" s="235"/>
    </row>
    <row r="475" spans="63:63">
      <c r="BK475" s="235"/>
    </row>
    <row r="476" spans="63:63">
      <c r="BK476" s="235"/>
    </row>
    <row r="477" spans="63:63">
      <c r="BK477" s="235"/>
    </row>
    <row r="478" spans="63:63">
      <c r="BK478" s="235"/>
    </row>
    <row r="479" spans="63:63">
      <c r="BK479" s="235"/>
    </row>
    <row r="480" spans="63:63">
      <c r="BK480" s="235"/>
    </row>
    <row r="481" spans="63:63">
      <c r="BK481" s="235"/>
    </row>
    <row r="482" spans="63:63">
      <c r="BK482" s="235"/>
    </row>
    <row r="483" spans="63:63">
      <c r="BK483" s="235"/>
    </row>
    <row r="484" spans="63:63">
      <c r="BK484" s="235"/>
    </row>
    <row r="485" spans="63:63">
      <c r="BK485" s="235"/>
    </row>
    <row r="486" spans="63:63">
      <c r="BK486" s="235"/>
    </row>
    <row r="487" spans="63:63">
      <c r="BK487" s="235"/>
    </row>
    <row r="488" spans="63:63">
      <c r="BK488" s="235"/>
    </row>
    <row r="489" spans="63:63">
      <c r="BK489" s="235"/>
    </row>
    <row r="490" spans="63:63">
      <c r="BK490" s="235"/>
    </row>
    <row r="491" spans="63:63">
      <c r="BK491" s="235"/>
    </row>
    <row r="492" spans="63:63">
      <c r="BK492" s="235"/>
    </row>
    <row r="493" spans="63:63">
      <c r="BK493" s="235"/>
    </row>
    <row r="494" spans="63:63">
      <c r="BK494" s="235"/>
    </row>
    <row r="495" spans="63:63">
      <c r="BK495" s="235"/>
    </row>
    <row r="496" spans="63:63">
      <c r="BK496" s="235"/>
    </row>
    <row r="497" spans="63:63">
      <c r="BK497" s="235"/>
    </row>
    <row r="498" spans="63:63">
      <c r="BK498" s="235"/>
    </row>
    <row r="499" spans="63:63">
      <c r="BK499" s="235"/>
    </row>
    <row r="500" spans="63:63">
      <c r="BK500" s="235"/>
    </row>
    <row r="501" spans="63:63">
      <c r="BK501" s="235"/>
    </row>
    <row r="502" spans="63:63">
      <c r="BK502" s="235"/>
    </row>
    <row r="503" spans="63:63">
      <c r="BK503" s="235"/>
    </row>
    <row r="504" spans="63:63">
      <c r="BK504" s="235"/>
    </row>
    <row r="505" spans="63:63">
      <c r="BK505" s="235"/>
    </row>
    <row r="506" spans="63:63">
      <c r="BK506" s="235"/>
    </row>
    <row r="507" spans="63:63">
      <c r="BK507" s="235"/>
    </row>
    <row r="508" spans="63:63">
      <c r="BK508" s="235"/>
    </row>
    <row r="509" spans="63:63">
      <c r="BK509" s="235"/>
    </row>
    <row r="510" spans="63:63">
      <c r="BK510" s="235"/>
    </row>
    <row r="511" spans="63:63">
      <c r="BK511" s="235"/>
    </row>
    <row r="512" spans="63:63">
      <c r="BK512" s="235"/>
    </row>
    <row r="513" spans="63:63">
      <c r="BK513" s="235"/>
    </row>
    <row r="514" spans="63:63">
      <c r="BK514" s="235"/>
    </row>
    <row r="515" spans="63:63">
      <c r="BK515" s="235"/>
    </row>
    <row r="516" spans="63:63">
      <c r="BK516" s="235"/>
    </row>
    <row r="517" spans="63:63">
      <c r="BK517" s="235"/>
    </row>
    <row r="518" spans="63:63">
      <c r="BK518" s="235"/>
    </row>
    <row r="519" spans="63:63">
      <c r="BK519" s="235"/>
    </row>
    <row r="520" spans="63:63">
      <c r="BK520" s="235"/>
    </row>
    <row r="521" spans="63:63">
      <c r="BK521" s="235"/>
    </row>
    <row r="522" spans="63:63">
      <c r="BK522" s="235"/>
    </row>
    <row r="523" spans="63:63">
      <c r="BK523" s="235"/>
    </row>
    <row r="524" spans="63:63">
      <c r="BK524" s="235"/>
    </row>
    <row r="525" spans="63:63">
      <c r="BK525" s="235"/>
    </row>
    <row r="526" spans="63:63">
      <c r="BK526" s="235"/>
    </row>
    <row r="527" spans="63:63">
      <c r="BK527" s="235"/>
    </row>
    <row r="528" spans="63:63">
      <c r="BK528" s="235"/>
    </row>
    <row r="529" spans="63:63">
      <c r="BK529" s="235"/>
    </row>
    <row r="530" spans="63:63">
      <c r="BK530" s="235"/>
    </row>
    <row r="531" spans="63:63">
      <c r="BK531" s="235"/>
    </row>
    <row r="532" spans="63:63">
      <c r="BK532" s="235"/>
    </row>
    <row r="533" spans="63:63">
      <c r="BK533" s="235"/>
    </row>
    <row r="534" spans="63:63">
      <c r="BK534" s="235"/>
    </row>
    <row r="535" spans="63:63">
      <c r="BK535" s="235"/>
    </row>
    <row r="536" spans="63:63">
      <c r="BK536" s="235"/>
    </row>
    <row r="537" spans="63:63">
      <c r="BK537" s="235"/>
    </row>
    <row r="538" spans="63:63">
      <c r="BK538" s="235"/>
    </row>
    <row r="539" spans="63:63">
      <c r="BK539" s="235"/>
    </row>
    <row r="540" spans="63:63">
      <c r="BK540" s="235"/>
    </row>
    <row r="541" spans="63:63">
      <c r="BK541" s="235"/>
    </row>
    <row r="542" spans="63:63">
      <c r="BK542" s="235"/>
    </row>
    <row r="543" spans="63:63">
      <c r="BK543" s="235"/>
    </row>
    <row r="544" spans="63:63">
      <c r="BK544" s="235"/>
    </row>
    <row r="545" spans="63:63">
      <c r="BK545" s="235"/>
    </row>
    <row r="546" spans="63:63">
      <c r="BK546" s="235"/>
    </row>
    <row r="547" spans="63:63">
      <c r="BK547" s="235"/>
    </row>
    <row r="548" spans="63:63">
      <c r="BK548" s="235"/>
    </row>
    <row r="549" spans="63:63">
      <c r="BK549" s="235"/>
    </row>
    <row r="550" spans="63:63">
      <c r="BK550" s="235"/>
    </row>
    <row r="551" spans="63:63">
      <c r="BK551" s="235"/>
    </row>
    <row r="552" spans="63:63">
      <c r="BK552" s="235"/>
    </row>
    <row r="553" spans="63:63">
      <c r="BK553" s="235"/>
    </row>
    <row r="554" spans="63:63">
      <c r="BK554" s="235"/>
    </row>
    <row r="555" spans="63:63">
      <c r="BK555" s="235"/>
    </row>
    <row r="556" spans="63:63">
      <c r="BK556" s="235"/>
    </row>
    <row r="557" spans="63:63">
      <c r="BK557" s="235"/>
    </row>
    <row r="558" spans="63:63">
      <c r="BK558" s="235"/>
    </row>
    <row r="559" spans="63:63">
      <c r="BK559" s="235"/>
    </row>
    <row r="560" spans="63:63">
      <c r="BK560" s="235"/>
    </row>
    <row r="561" spans="63:63">
      <c r="BK561" s="235"/>
    </row>
    <row r="562" spans="63:63">
      <c r="BK562" s="235"/>
    </row>
    <row r="563" spans="63:63">
      <c r="BK563" s="235"/>
    </row>
    <row r="564" spans="63:63">
      <c r="BK564" s="235"/>
    </row>
    <row r="565" spans="63:63">
      <c r="BK565" s="235"/>
    </row>
    <row r="566" spans="63:63">
      <c r="BK566" s="235"/>
    </row>
    <row r="567" spans="63:63">
      <c r="BK567" s="235"/>
    </row>
    <row r="568" spans="63:63">
      <c r="BK568" s="235"/>
    </row>
    <row r="569" spans="63:63">
      <c r="BK569" s="235"/>
    </row>
    <row r="570" spans="63:63">
      <c r="BK570" s="235"/>
    </row>
    <row r="571" spans="63:63">
      <c r="BK571" s="235"/>
    </row>
    <row r="572" spans="63:63">
      <c r="BK572" s="235"/>
    </row>
    <row r="573" spans="63:63">
      <c r="BK573" s="235"/>
    </row>
    <row r="574" spans="63:63">
      <c r="BK574" s="235"/>
    </row>
    <row r="575" spans="63:63">
      <c r="BK575" s="235"/>
    </row>
    <row r="576" spans="63:63">
      <c r="BK576" s="235"/>
    </row>
    <row r="577" spans="63:63">
      <c r="BK577" s="235"/>
    </row>
    <row r="578" spans="63:63">
      <c r="BK578" s="235"/>
    </row>
    <row r="579" spans="63:63">
      <c r="BK579" s="235"/>
    </row>
    <row r="580" spans="63:63">
      <c r="BK580" s="235"/>
    </row>
    <row r="581" spans="63:63">
      <c r="BK581" s="235"/>
    </row>
    <row r="582" spans="63:63">
      <c r="BK582" s="235"/>
    </row>
    <row r="583" spans="63:63">
      <c r="BK583" s="235"/>
    </row>
    <row r="584" spans="63:63">
      <c r="BK584" s="235"/>
    </row>
    <row r="585" spans="63:63">
      <c r="BK585" s="235"/>
    </row>
    <row r="586" spans="63:63">
      <c r="BK586" s="235"/>
    </row>
    <row r="587" spans="63:63">
      <c r="BK587" s="235"/>
    </row>
    <row r="588" spans="63:63">
      <c r="BK588" s="235"/>
    </row>
    <row r="589" spans="63:63">
      <c r="BK589" s="235"/>
    </row>
    <row r="590" spans="63:63">
      <c r="BK590" s="235"/>
    </row>
    <row r="591" spans="63:63">
      <c r="BK591" s="235"/>
    </row>
    <row r="592" spans="63:63">
      <c r="BK592" s="235"/>
    </row>
    <row r="593" spans="63:63">
      <c r="BK593" s="235"/>
    </row>
    <row r="594" spans="63:63">
      <c r="BK594" s="235"/>
    </row>
    <row r="595" spans="63:63">
      <c r="BK595" s="235"/>
    </row>
    <row r="596" spans="63:63">
      <c r="BK596" s="235"/>
    </row>
    <row r="597" spans="63:63">
      <c r="BK597" s="235"/>
    </row>
    <row r="598" spans="63:63">
      <c r="BK598" s="235"/>
    </row>
    <row r="599" spans="63:63">
      <c r="BK599" s="235"/>
    </row>
    <row r="600" spans="63:63">
      <c r="BK600" s="235"/>
    </row>
    <row r="601" spans="63:63">
      <c r="BK601" s="235"/>
    </row>
    <row r="602" spans="63:63">
      <c r="BK602" s="235"/>
    </row>
    <row r="603" spans="63:63">
      <c r="BK603" s="235"/>
    </row>
    <row r="604" spans="63:63">
      <c r="BK604" s="235"/>
    </row>
    <row r="605" spans="63:63">
      <c r="BK605" s="235"/>
    </row>
    <row r="606" spans="63:63">
      <c r="BK606" s="235"/>
    </row>
    <row r="607" spans="63:63">
      <c r="BK607" s="235"/>
    </row>
    <row r="608" spans="63:63">
      <c r="BK608" s="235"/>
    </row>
    <row r="609" spans="63:63">
      <c r="BK609" s="235"/>
    </row>
    <row r="610" spans="63:63">
      <c r="BK610" s="235"/>
    </row>
    <row r="611" spans="63:63">
      <c r="BK611" s="235"/>
    </row>
    <row r="612" spans="63:63">
      <c r="BK612" s="235"/>
    </row>
    <row r="613" spans="63:63">
      <c r="BK613" s="235"/>
    </row>
    <row r="614" spans="63:63">
      <c r="BK614" s="235"/>
    </row>
    <row r="615" spans="63:63">
      <c r="BK615" s="235"/>
    </row>
    <row r="616" spans="63:63">
      <c r="BK616" s="235"/>
    </row>
    <row r="617" spans="63:63">
      <c r="BK617" s="235"/>
    </row>
    <row r="618" spans="63:63">
      <c r="BK618" s="235"/>
    </row>
    <row r="619" spans="63:63">
      <c r="BK619" s="235"/>
    </row>
    <row r="620" spans="63:63">
      <c r="BK620" s="235"/>
    </row>
    <row r="621" spans="63:63">
      <c r="BK621" s="235"/>
    </row>
    <row r="622" spans="63:63">
      <c r="BK622" s="235"/>
    </row>
    <row r="623" spans="63:63">
      <c r="BK623" s="235"/>
    </row>
    <row r="624" spans="63:63">
      <c r="BK624" s="235"/>
    </row>
    <row r="625" spans="63:63">
      <c r="BK625" s="235"/>
    </row>
    <row r="626" spans="63:63">
      <c r="BK626" s="235"/>
    </row>
    <row r="627" spans="63:63">
      <c r="BK627" s="235"/>
    </row>
    <row r="628" spans="63:63">
      <c r="BK628" s="235"/>
    </row>
    <row r="629" spans="63:63">
      <c r="BK629" s="235"/>
    </row>
    <row r="630" spans="63:63">
      <c r="BK630" s="235"/>
    </row>
    <row r="631" spans="63:63">
      <c r="BK631" s="235"/>
    </row>
    <row r="632" spans="63:63">
      <c r="BK632" s="235"/>
    </row>
    <row r="633" spans="63:63">
      <c r="BK633" s="235"/>
    </row>
    <row r="634" spans="63:63">
      <c r="BK634" s="235"/>
    </row>
    <row r="635" spans="63:63">
      <c r="BK635" s="235"/>
    </row>
    <row r="636" spans="63:63">
      <c r="BK636" s="235"/>
    </row>
    <row r="637" spans="63:63">
      <c r="BK637" s="235"/>
    </row>
    <row r="638" spans="63:63">
      <c r="BK638" s="235"/>
    </row>
    <row r="639" spans="63:63">
      <c r="BK639" s="235"/>
    </row>
    <row r="640" spans="63:63">
      <c r="BK640" s="235"/>
    </row>
    <row r="641" spans="63:63">
      <c r="BK641" s="235"/>
    </row>
    <row r="642" spans="63:63">
      <c r="BK642" s="235"/>
    </row>
    <row r="643" spans="63:63">
      <c r="BK643" s="235"/>
    </row>
    <row r="644" spans="63:63">
      <c r="BK644" s="235"/>
    </row>
    <row r="645" spans="63:63">
      <c r="BK645" s="235"/>
    </row>
    <row r="646" spans="63:63">
      <c r="BK646" s="235"/>
    </row>
    <row r="647" spans="63:63">
      <c r="BK647" s="235"/>
    </row>
    <row r="648" spans="63:63">
      <c r="BK648" s="235"/>
    </row>
    <row r="649" spans="63:63">
      <c r="BK649" s="235"/>
    </row>
    <row r="650" spans="63:63">
      <c r="BK650" s="235"/>
    </row>
    <row r="651" spans="63:63">
      <c r="BK651" s="235"/>
    </row>
    <row r="652" spans="63:63">
      <c r="BK652" s="235"/>
    </row>
    <row r="653" spans="63:63">
      <c r="BK653" s="235"/>
    </row>
    <row r="654" spans="63:63">
      <c r="BK654" s="235"/>
    </row>
    <row r="655" spans="63:63">
      <c r="BK655" s="235"/>
    </row>
    <row r="656" spans="63:63">
      <c r="BK656" s="235"/>
    </row>
    <row r="657" spans="63:63">
      <c r="BK657" s="235"/>
    </row>
    <row r="658" spans="63:63">
      <c r="BK658" s="235"/>
    </row>
    <row r="659" spans="63:63">
      <c r="BK659" s="235"/>
    </row>
    <row r="660" spans="63:63">
      <c r="BK660" s="235"/>
    </row>
    <row r="661" spans="63:63">
      <c r="BK661" s="235"/>
    </row>
    <row r="662" spans="63:63">
      <c r="BK662" s="235"/>
    </row>
    <row r="663" spans="63:63">
      <c r="BK663" s="235"/>
    </row>
    <row r="664" spans="63:63">
      <c r="BK664" s="235"/>
    </row>
    <row r="665" spans="63:63">
      <c r="BK665" s="235"/>
    </row>
    <row r="666" spans="63:63">
      <c r="BK666" s="235"/>
    </row>
    <row r="667" spans="63:63">
      <c r="BK667" s="235"/>
    </row>
    <row r="668" spans="63:63">
      <c r="BK668" s="235"/>
    </row>
    <row r="669" spans="63:63">
      <c r="BK669" s="235"/>
    </row>
    <row r="670" spans="63:63">
      <c r="BK670" s="235"/>
    </row>
    <row r="671" spans="63:63">
      <c r="BK671" s="235"/>
    </row>
    <row r="672" spans="63:63">
      <c r="BK672" s="235"/>
    </row>
    <row r="673" spans="63:63">
      <c r="BK673" s="235"/>
    </row>
    <row r="674" spans="63:63">
      <c r="BK674" s="235"/>
    </row>
    <row r="675" spans="63:63">
      <c r="BK675" s="235"/>
    </row>
    <row r="676" spans="63:63">
      <c r="BK676" s="235"/>
    </row>
    <row r="677" spans="63:63">
      <c r="BK677" s="235"/>
    </row>
    <row r="678" spans="63:63">
      <c r="BK678" s="235"/>
    </row>
    <row r="679" spans="63:63">
      <c r="BK679" s="235"/>
    </row>
    <row r="680" spans="63:63">
      <c r="BK680" s="235"/>
    </row>
    <row r="681" spans="63:63">
      <c r="BK681" s="235"/>
    </row>
    <row r="682" spans="63:63">
      <c r="BK682" s="235"/>
    </row>
    <row r="683" spans="63:63">
      <c r="BK683" s="235"/>
    </row>
    <row r="684" spans="63:63">
      <c r="BK684" s="235"/>
    </row>
    <row r="685" spans="63:63">
      <c r="BK685" s="235"/>
    </row>
    <row r="686" spans="63:63">
      <c r="BK686" s="235"/>
    </row>
    <row r="687" spans="63:63">
      <c r="BK687" s="235"/>
    </row>
    <row r="688" spans="63:63">
      <c r="BK688" s="235"/>
    </row>
    <row r="689" spans="63:63">
      <c r="BK689" s="235"/>
    </row>
    <row r="690" spans="63:63">
      <c r="BK690" s="235"/>
    </row>
    <row r="691" spans="63:63">
      <c r="BK691" s="235"/>
    </row>
    <row r="692" spans="63:63">
      <c r="BK692" s="235"/>
    </row>
    <row r="693" spans="63:63">
      <c r="BK693" s="235"/>
    </row>
    <row r="694" spans="63:63">
      <c r="BK694" s="235"/>
    </row>
    <row r="695" spans="63:63">
      <c r="BK695" s="235"/>
    </row>
    <row r="696" spans="63:63">
      <c r="BK696" s="235"/>
    </row>
    <row r="697" spans="63:63">
      <c r="BK697" s="235"/>
    </row>
    <row r="698" spans="63:63">
      <c r="BK698" s="235"/>
    </row>
    <row r="699" spans="63:63">
      <c r="BK699" s="235"/>
    </row>
    <row r="700" spans="63:63">
      <c r="BK700" s="235"/>
    </row>
    <row r="701" spans="63:63">
      <c r="BK701" s="235"/>
    </row>
    <row r="702" spans="63:63">
      <c r="BK702" s="235"/>
    </row>
    <row r="703" spans="63:63">
      <c r="BK703" s="235"/>
    </row>
    <row r="704" spans="63:63">
      <c r="BK704" s="235"/>
    </row>
    <row r="705" spans="63:63">
      <c r="BK705" s="235"/>
    </row>
    <row r="706" spans="63:63">
      <c r="BK706" s="235"/>
    </row>
    <row r="707" spans="63:63">
      <c r="BK707" s="235"/>
    </row>
    <row r="708" spans="63:63">
      <c r="BK708" s="235"/>
    </row>
    <row r="709" spans="63:63">
      <c r="BK709" s="235"/>
    </row>
    <row r="710" spans="63:63">
      <c r="BK710" s="235"/>
    </row>
    <row r="711" spans="63:63">
      <c r="BK711" s="235"/>
    </row>
    <row r="712" spans="63:63">
      <c r="BK712" s="235"/>
    </row>
    <row r="713" spans="63:63">
      <c r="BK713" s="235"/>
    </row>
    <row r="714" spans="63:63">
      <c r="BK714" s="235"/>
    </row>
    <row r="715" spans="63:63">
      <c r="BK715" s="235"/>
    </row>
    <row r="716" spans="63:63">
      <c r="BK716" s="235"/>
    </row>
    <row r="717" spans="63:63">
      <c r="BK717" s="235"/>
    </row>
    <row r="718" spans="63:63">
      <c r="BK718" s="235"/>
    </row>
    <row r="719" spans="63:63">
      <c r="BK719" s="235"/>
    </row>
    <row r="720" spans="63:63">
      <c r="BK720" s="235"/>
    </row>
    <row r="721" spans="63:63">
      <c r="BK721" s="235"/>
    </row>
    <row r="722" spans="63:63">
      <c r="BK722" s="235"/>
    </row>
    <row r="723" spans="63:63">
      <c r="BK723" s="235"/>
    </row>
    <row r="724" spans="63:63">
      <c r="BK724" s="235"/>
    </row>
    <row r="725" spans="63:63">
      <c r="BK725" s="235"/>
    </row>
    <row r="726" spans="63:63">
      <c r="BK726" s="235"/>
    </row>
    <row r="727" spans="63:63">
      <c r="BK727" s="235"/>
    </row>
    <row r="728" spans="63:63">
      <c r="BK728" s="235"/>
    </row>
    <row r="729" spans="63:63">
      <c r="BK729" s="235"/>
    </row>
    <row r="730" spans="63:63">
      <c r="BK730" s="235"/>
    </row>
    <row r="731" spans="63:63">
      <c r="BK731" s="235"/>
    </row>
    <row r="732" spans="63:63">
      <c r="BK732" s="235"/>
    </row>
    <row r="733" spans="63:63">
      <c r="BK733" s="235"/>
    </row>
    <row r="734" spans="63:63">
      <c r="BK734" s="235"/>
    </row>
    <row r="735" spans="63:63">
      <c r="BK735" s="235"/>
    </row>
    <row r="736" spans="63:63">
      <c r="BK736" s="235"/>
    </row>
    <row r="737" spans="63:63">
      <c r="BK737" s="235"/>
    </row>
    <row r="738" spans="63:63">
      <c r="BK738" s="235"/>
    </row>
    <row r="739" spans="63:63">
      <c r="BK739" s="235"/>
    </row>
    <row r="740" spans="63:63">
      <c r="BK740" s="235"/>
    </row>
    <row r="741" spans="63:63">
      <c r="BK741" s="235"/>
    </row>
    <row r="742" spans="63:63">
      <c r="BK742" s="235"/>
    </row>
    <row r="743" spans="63:63">
      <c r="BK743" s="235"/>
    </row>
    <row r="744" spans="63:63">
      <c r="BK744" s="235"/>
    </row>
    <row r="745" spans="63:63">
      <c r="BK745" s="235"/>
    </row>
    <row r="746" spans="63:63">
      <c r="BK746" s="235"/>
    </row>
    <row r="747" spans="63:63">
      <c r="BK747" s="235"/>
    </row>
    <row r="748" spans="63:63">
      <c r="BK748" s="235"/>
    </row>
    <row r="749" spans="63:63">
      <c r="BK749" s="235"/>
    </row>
    <row r="750" spans="63:63">
      <c r="BK750" s="235"/>
    </row>
    <row r="751" spans="63:63">
      <c r="BK751" s="235"/>
    </row>
    <row r="752" spans="63:63">
      <c r="BK752" s="235"/>
    </row>
    <row r="753" spans="63:63">
      <c r="BK753" s="235"/>
    </row>
    <row r="754" spans="63:63">
      <c r="BK754" s="235"/>
    </row>
    <row r="755" spans="63:63">
      <c r="BK755" s="235"/>
    </row>
    <row r="756" spans="63:63">
      <c r="BK756" s="235"/>
    </row>
    <row r="757" spans="63:63">
      <c r="BK757" s="235"/>
    </row>
    <row r="758" spans="63:63">
      <c r="BK758" s="235"/>
    </row>
    <row r="759" spans="63:63">
      <c r="BK759" s="235"/>
    </row>
    <row r="760" spans="63:63">
      <c r="BK760" s="235"/>
    </row>
    <row r="761" spans="63:63">
      <c r="BK761" s="235"/>
    </row>
    <row r="762" spans="63:63">
      <c r="BK762" s="235"/>
    </row>
    <row r="763" spans="63:63">
      <c r="BK763" s="235"/>
    </row>
    <row r="764" spans="63:63">
      <c r="BK764" s="235"/>
    </row>
    <row r="765" spans="63:63">
      <c r="BK765" s="235"/>
    </row>
    <row r="766" spans="63:63">
      <c r="BK766" s="235"/>
    </row>
    <row r="767" spans="63:63">
      <c r="BK767" s="235"/>
    </row>
    <row r="768" spans="63:63">
      <c r="BK768" s="235"/>
    </row>
    <row r="769" spans="63:63">
      <c r="BK769" s="235"/>
    </row>
    <row r="770" spans="63:63">
      <c r="BK770" s="235"/>
    </row>
    <row r="771" spans="63:63">
      <c r="BK771" s="235"/>
    </row>
    <row r="772" spans="63:63">
      <c r="BK772" s="235"/>
    </row>
    <row r="773" spans="63:63">
      <c r="BK773" s="235"/>
    </row>
    <row r="774" spans="63:63">
      <c r="BK774" s="235"/>
    </row>
    <row r="775" spans="63:63">
      <c r="BK775" s="235"/>
    </row>
    <row r="776" spans="63:63">
      <c r="BK776" s="235"/>
    </row>
    <row r="777" spans="63:63">
      <c r="BK777" s="235"/>
    </row>
    <row r="778" spans="63:63">
      <c r="BK778" s="235"/>
    </row>
    <row r="779" spans="63:63">
      <c r="BK779" s="235"/>
    </row>
    <row r="780" spans="63:63">
      <c r="BK780" s="235"/>
    </row>
    <row r="781" spans="63:63">
      <c r="BK781" s="235"/>
    </row>
    <row r="782" spans="63:63">
      <c r="BK782" s="235"/>
    </row>
    <row r="783" spans="63:63">
      <c r="BK783" s="235"/>
    </row>
    <row r="784" spans="63:63">
      <c r="BK784" s="235"/>
    </row>
    <row r="785" spans="63:63">
      <c r="BK785" s="235"/>
    </row>
    <row r="786" spans="63:63">
      <c r="BK786" s="235"/>
    </row>
    <row r="787" spans="63:63">
      <c r="BK787" s="235"/>
    </row>
    <row r="788" spans="63:63">
      <c r="BK788" s="235"/>
    </row>
    <row r="789" spans="63:63">
      <c r="BK789" s="235"/>
    </row>
    <row r="790" spans="63:63">
      <c r="BK790" s="235"/>
    </row>
    <row r="791" spans="63:63">
      <c r="BK791" s="235"/>
    </row>
    <row r="792" spans="63:63">
      <c r="BK792" s="235"/>
    </row>
    <row r="793" spans="63:63">
      <c r="BK793" s="235"/>
    </row>
    <row r="794" spans="63:63">
      <c r="BK794" s="235"/>
    </row>
    <row r="795" spans="63:63">
      <c r="BK795" s="235"/>
    </row>
    <row r="796" spans="63:63">
      <c r="BK796" s="235"/>
    </row>
    <row r="797" spans="63:63">
      <c r="BK797" s="235"/>
    </row>
    <row r="798" spans="63:63">
      <c r="BK798" s="235"/>
    </row>
    <row r="799" spans="63:63">
      <c r="BK799" s="235"/>
    </row>
    <row r="800" spans="63:63">
      <c r="BK800" s="235"/>
    </row>
    <row r="801" spans="63:63">
      <c r="BK801" s="235"/>
    </row>
    <row r="802" spans="63:63">
      <c r="BK802" s="235"/>
    </row>
    <row r="803" spans="63:63">
      <c r="BK803" s="235"/>
    </row>
    <row r="804" spans="63:63">
      <c r="BK804" s="235"/>
    </row>
    <row r="805" spans="63:63">
      <c r="BK805" s="235"/>
    </row>
    <row r="806" spans="63:63">
      <c r="BK806" s="235"/>
    </row>
    <row r="807" spans="63:63">
      <c r="BK807" s="235"/>
    </row>
    <row r="808" spans="63:63">
      <c r="BK808" s="235"/>
    </row>
    <row r="809" spans="63:63">
      <c r="BK809" s="235"/>
    </row>
    <row r="810" spans="63:63">
      <c r="BK810" s="235"/>
    </row>
    <row r="811" spans="63:63">
      <c r="BK811" s="235"/>
    </row>
    <row r="812" spans="63:63">
      <c r="BK812" s="235"/>
    </row>
    <row r="813" spans="63:63">
      <c r="BK813" s="235"/>
    </row>
    <row r="814" spans="63:63">
      <c r="BK814" s="235"/>
    </row>
    <row r="815" spans="63:63">
      <c r="BK815" s="235"/>
    </row>
    <row r="816" spans="63:63">
      <c r="BK816" s="235"/>
    </row>
    <row r="817" spans="63:63">
      <c r="BK817" s="235"/>
    </row>
    <row r="818" spans="63:63">
      <c r="BK818" s="235"/>
    </row>
    <row r="819" spans="63:63">
      <c r="BK819" s="235"/>
    </row>
    <row r="820" spans="63:63">
      <c r="BK820" s="235"/>
    </row>
    <row r="821" spans="63:63">
      <c r="BK821" s="235"/>
    </row>
    <row r="822" spans="63:63">
      <c r="BK822" s="235"/>
    </row>
    <row r="823" spans="63:63">
      <c r="BK823" s="235"/>
    </row>
    <row r="824" spans="63:63">
      <c r="BK824" s="235"/>
    </row>
    <row r="825" spans="63:63">
      <c r="BK825" s="235"/>
    </row>
    <row r="826" spans="63:63">
      <c r="BK826" s="235"/>
    </row>
    <row r="827" spans="63:63">
      <c r="BK827" s="235"/>
    </row>
    <row r="828" spans="63:63">
      <c r="BK828" s="235"/>
    </row>
    <row r="829" spans="63:63">
      <c r="BK829" s="235"/>
    </row>
    <row r="830" spans="63:63">
      <c r="BK830" s="235"/>
    </row>
    <row r="831" spans="63:63">
      <c r="BK831" s="235"/>
    </row>
    <row r="832" spans="63:63">
      <c r="BK832" s="235"/>
    </row>
    <row r="833" spans="63:63">
      <c r="BK833" s="235"/>
    </row>
    <row r="834" spans="63:63">
      <c r="BK834" s="235"/>
    </row>
    <row r="835" spans="63:63">
      <c r="BK835" s="235"/>
    </row>
    <row r="836" spans="63:63">
      <c r="BK836" s="235"/>
    </row>
    <row r="837" spans="63:63">
      <c r="BK837" s="235"/>
    </row>
    <row r="838" spans="63:63">
      <c r="BK838" s="235"/>
    </row>
    <row r="839" spans="63:63">
      <c r="BK839" s="235"/>
    </row>
    <row r="840" spans="63:63">
      <c r="BK840" s="235"/>
    </row>
    <row r="841" spans="63:63">
      <c r="BK841" s="235"/>
    </row>
    <row r="842" spans="63:63">
      <c r="BK842" s="235"/>
    </row>
    <row r="843" spans="63:63">
      <c r="BK843" s="235"/>
    </row>
    <row r="844" spans="63:63">
      <c r="BK844" s="235"/>
    </row>
    <row r="845" spans="63:63">
      <c r="BK845" s="235"/>
    </row>
    <row r="846" spans="63:63">
      <c r="BK846" s="235"/>
    </row>
    <row r="847" spans="63:63">
      <c r="BK847" s="235"/>
    </row>
    <row r="848" spans="63:63">
      <c r="BK848" s="235"/>
    </row>
    <row r="849" spans="63:63">
      <c r="BK849" s="235"/>
    </row>
    <row r="850" spans="63:63">
      <c r="BK850" s="235"/>
    </row>
    <row r="851" spans="63:63">
      <c r="BK851" s="235"/>
    </row>
    <row r="852" spans="63:63">
      <c r="BK852" s="235"/>
    </row>
    <row r="853" spans="63:63">
      <c r="BK853" s="235"/>
    </row>
    <row r="854" spans="63:63">
      <c r="BK854" s="235"/>
    </row>
    <row r="855" spans="63:63">
      <c r="BK855" s="235"/>
    </row>
    <row r="856" spans="63:63">
      <c r="BK856" s="235"/>
    </row>
    <row r="857" spans="63:63">
      <c r="BK857" s="235"/>
    </row>
    <row r="858" spans="63:63">
      <c r="BK858" s="235"/>
    </row>
    <row r="859" spans="63:63">
      <c r="BK859" s="235"/>
    </row>
    <row r="860" spans="63:63">
      <c r="BK860" s="235"/>
    </row>
    <row r="861" spans="63:63">
      <c r="BK861" s="235"/>
    </row>
    <row r="862" spans="63:63">
      <c r="BK862" s="235"/>
    </row>
    <row r="863" spans="63:63">
      <c r="BK863" s="235"/>
    </row>
    <row r="864" spans="63:63">
      <c r="BK864" s="235"/>
    </row>
    <row r="865" spans="63:63">
      <c r="BK865" s="235"/>
    </row>
    <row r="866" spans="63:63">
      <c r="BK866" s="235"/>
    </row>
    <row r="867" spans="63:63">
      <c r="BK867" s="235"/>
    </row>
    <row r="868" spans="63:63">
      <c r="BK868" s="235"/>
    </row>
    <row r="869" spans="63:63">
      <c r="BK869" s="235"/>
    </row>
    <row r="870" spans="63:63">
      <c r="BK870" s="235"/>
    </row>
    <row r="871" spans="63:63">
      <c r="BK871" s="235"/>
    </row>
    <row r="872" spans="63:63">
      <c r="BK872" s="235"/>
    </row>
    <row r="873" spans="63:63">
      <c r="BK873" s="235"/>
    </row>
    <row r="874" spans="63:63">
      <c r="BK874" s="235"/>
    </row>
    <row r="875" spans="63:63">
      <c r="BK875" s="235"/>
    </row>
    <row r="876" spans="63:63">
      <c r="BK876" s="235"/>
    </row>
    <row r="877" spans="63:63">
      <c r="BK877" s="235"/>
    </row>
    <row r="878" spans="63:63">
      <c r="BK878" s="235"/>
    </row>
    <row r="879" spans="63:63">
      <c r="BK879" s="235"/>
    </row>
    <row r="880" spans="63:63">
      <c r="BK880" s="235"/>
    </row>
    <row r="881" spans="63:63">
      <c r="BK881" s="235"/>
    </row>
    <row r="882" spans="63:63">
      <c r="BK882" s="235"/>
    </row>
    <row r="883" spans="63:63">
      <c r="BK883" s="235"/>
    </row>
    <row r="884" spans="63:63">
      <c r="BK884" s="235"/>
    </row>
    <row r="885" spans="63:63">
      <c r="BK885" s="235"/>
    </row>
    <row r="886" spans="63:63">
      <c r="BK886" s="235"/>
    </row>
    <row r="887" spans="63:63">
      <c r="BK887" s="235"/>
    </row>
    <row r="888" spans="63:63">
      <c r="BK888" s="235"/>
    </row>
    <row r="889" spans="63:63">
      <c r="BK889" s="235"/>
    </row>
    <row r="890" spans="63:63">
      <c r="BK890" s="235"/>
    </row>
    <row r="891" spans="63:63">
      <c r="BK891" s="235"/>
    </row>
    <row r="892" spans="63:63">
      <c r="BK892" s="235"/>
    </row>
    <row r="893" spans="63:63">
      <c r="BK893" s="235"/>
    </row>
    <row r="894" spans="63:63">
      <c r="BK894" s="235"/>
    </row>
    <row r="895" spans="63:63">
      <c r="BK895" s="235"/>
    </row>
    <row r="896" spans="63:63">
      <c r="BK896" s="235"/>
    </row>
    <row r="897" spans="63:63">
      <c r="BK897" s="235"/>
    </row>
    <row r="898" spans="63:63">
      <c r="BK898" s="235"/>
    </row>
    <row r="899" spans="63:63">
      <c r="BK899" s="235"/>
    </row>
    <row r="900" spans="63:63">
      <c r="BK900" s="235"/>
    </row>
    <row r="901" spans="63:63">
      <c r="BK901" s="235"/>
    </row>
    <row r="902" spans="63:63">
      <c r="BK902" s="235"/>
    </row>
    <row r="903" spans="63:63">
      <c r="BK903" s="235"/>
    </row>
    <row r="904" spans="63:63">
      <c r="BK904" s="235"/>
    </row>
    <row r="905" spans="63:63">
      <c r="BK905" s="235"/>
    </row>
    <row r="906" spans="63:63">
      <c r="BK906" s="235"/>
    </row>
    <row r="907" spans="63:63">
      <c r="BK907" s="235"/>
    </row>
    <row r="908" spans="63:63">
      <c r="BK908" s="235"/>
    </row>
    <row r="909" spans="63:63">
      <c r="BK909" s="235"/>
    </row>
    <row r="910" spans="63:63">
      <c r="BK910" s="235"/>
    </row>
    <row r="911" spans="63:63">
      <c r="BK911" s="235"/>
    </row>
    <row r="912" spans="63:63">
      <c r="BK912" s="235"/>
    </row>
    <row r="913" spans="63:63">
      <c r="BK913" s="235"/>
    </row>
    <row r="914" spans="63:63">
      <c r="BK914" s="235"/>
    </row>
    <row r="915" spans="63:63">
      <c r="BK915" s="235"/>
    </row>
    <row r="916" spans="63:63">
      <c r="BK916" s="235"/>
    </row>
    <row r="917" spans="63:63">
      <c r="BK917" s="235"/>
    </row>
    <row r="918" spans="63:63">
      <c r="BK918" s="235"/>
    </row>
    <row r="919" spans="63:63">
      <c r="BK919" s="235"/>
    </row>
    <row r="920" spans="63:63">
      <c r="BK920" s="235"/>
    </row>
    <row r="921" spans="63:63">
      <c r="BK921" s="235"/>
    </row>
    <row r="922" spans="63:63">
      <c r="BK922" s="235"/>
    </row>
    <row r="923" spans="63:63">
      <c r="BK923" s="235"/>
    </row>
    <row r="924" spans="63:63">
      <c r="BK924" s="235"/>
    </row>
    <row r="925" spans="63:63">
      <c r="BK925" s="235"/>
    </row>
    <row r="926" spans="63:63">
      <c r="BK926" s="235"/>
    </row>
    <row r="927" spans="63:63">
      <c r="BK927" s="235"/>
    </row>
    <row r="928" spans="63:63">
      <c r="BK928" s="235"/>
    </row>
    <row r="929" spans="63:63">
      <c r="BK929" s="235"/>
    </row>
    <row r="930" spans="63:63">
      <c r="BK930" s="235"/>
    </row>
    <row r="931" spans="63:63">
      <c r="BK931" s="235"/>
    </row>
    <row r="932" spans="63:63">
      <c r="BK932" s="235"/>
    </row>
    <row r="933" spans="63:63">
      <c r="BK933" s="235"/>
    </row>
    <row r="934" spans="63:63">
      <c r="BK934" s="235"/>
    </row>
    <row r="935" spans="63:63">
      <c r="BK935" s="235"/>
    </row>
    <row r="936" spans="63:63">
      <c r="BK936" s="235"/>
    </row>
    <row r="937" spans="63:63">
      <c r="BK937" s="235"/>
    </row>
    <row r="938" spans="63:63">
      <c r="BK938" s="235"/>
    </row>
    <row r="939" spans="63:63">
      <c r="BK939" s="235"/>
    </row>
    <row r="940" spans="63:63">
      <c r="BK940" s="235"/>
    </row>
    <row r="941" spans="63:63">
      <c r="BK941" s="235"/>
    </row>
    <row r="942" spans="63:63">
      <c r="BK942" s="235"/>
    </row>
    <row r="943" spans="63:63">
      <c r="BK943" s="235"/>
    </row>
    <row r="944" spans="63:63">
      <c r="BK944" s="235"/>
    </row>
    <row r="945" spans="63:63">
      <c r="BK945" s="235"/>
    </row>
    <row r="946" spans="63:63">
      <c r="BK946" s="235"/>
    </row>
    <row r="947" spans="63:63">
      <c r="BK947" s="235"/>
    </row>
    <row r="948" spans="63:63">
      <c r="BK948" s="235"/>
    </row>
    <row r="949" spans="63:63">
      <c r="BK949" s="235"/>
    </row>
    <row r="950" spans="63:63">
      <c r="BK950" s="235"/>
    </row>
    <row r="951" spans="63:63">
      <c r="BK951" s="235"/>
    </row>
    <row r="952" spans="63:63">
      <c r="BK952" s="235"/>
    </row>
    <row r="953" spans="63:63">
      <c r="BK953" s="235"/>
    </row>
    <row r="954" spans="63:63">
      <c r="BK954" s="235"/>
    </row>
    <row r="955" spans="63:63">
      <c r="BK955" s="235"/>
    </row>
    <row r="956" spans="63:63">
      <c r="BK956" s="235"/>
    </row>
    <row r="957" spans="63:63">
      <c r="BK957" s="235"/>
    </row>
    <row r="958" spans="63:63">
      <c r="BK958" s="235"/>
    </row>
    <row r="959" spans="63:63">
      <c r="BK959" s="235"/>
    </row>
    <row r="960" spans="63:63">
      <c r="BK960" s="235"/>
    </row>
    <row r="961" spans="63:63">
      <c r="BK961" s="235"/>
    </row>
    <row r="962" spans="63:63">
      <c r="BK962" s="235"/>
    </row>
    <row r="963" spans="63:63">
      <c r="BK963" s="235"/>
    </row>
    <row r="964" spans="63:63">
      <c r="BK964" s="235"/>
    </row>
    <row r="965" spans="63:63">
      <c r="BK965" s="235"/>
    </row>
    <row r="966" spans="63:63">
      <c r="BK966" s="235"/>
    </row>
    <row r="967" spans="63:63">
      <c r="BK967" s="235"/>
    </row>
    <row r="968" spans="63:63">
      <c r="BK968" s="235"/>
    </row>
    <row r="969" spans="63:63">
      <c r="BK969" s="235"/>
    </row>
    <row r="970" spans="63:63">
      <c r="BK970" s="235"/>
    </row>
    <row r="971" spans="63:63">
      <c r="BK971" s="235"/>
    </row>
    <row r="972" spans="63:63">
      <c r="BK972" s="235"/>
    </row>
    <row r="973" spans="63:63">
      <c r="BK973" s="235"/>
    </row>
    <row r="974" spans="63:63">
      <c r="BK974" s="235"/>
    </row>
    <row r="975" spans="63:63">
      <c r="BK975" s="235"/>
    </row>
    <row r="976" spans="63:63">
      <c r="BK976" s="235"/>
    </row>
    <row r="977" spans="63:63">
      <c r="BK977" s="235"/>
    </row>
    <row r="978" spans="63:63">
      <c r="BK978" s="235"/>
    </row>
    <row r="979" spans="63:63">
      <c r="BK979" s="235"/>
    </row>
    <row r="980" spans="63:63">
      <c r="BK980" s="235"/>
    </row>
    <row r="981" spans="63:63">
      <c r="BK981" s="235"/>
    </row>
    <row r="982" spans="63:63">
      <c r="BK982" s="235"/>
    </row>
    <row r="983" spans="63:63">
      <c r="BK983" s="235"/>
    </row>
    <row r="984" spans="63:63">
      <c r="BK984" s="235"/>
    </row>
    <row r="985" spans="63:63">
      <c r="BK985" s="235"/>
    </row>
    <row r="986" spans="63:63">
      <c r="BK986" s="235"/>
    </row>
    <row r="987" spans="63:63">
      <c r="BK987" s="235"/>
    </row>
    <row r="988" spans="63:63">
      <c r="BK988" s="235"/>
    </row>
    <row r="989" spans="63:63">
      <c r="BK989" s="235"/>
    </row>
    <row r="990" spans="63:63">
      <c r="BK990" s="235"/>
    </row>
    <row r="991" spans="63:63">
      <c r="BK991" s="235"/>
    </row>
    <row r="992" spans="63:63">
      <c r="BK992" s="235"/>
    </row>
    <row r="993" spans="63:63">
      <c r="BK993" s="235"/>
    </row>
    <row r="994" spans="63:63">
      <c r="BK994" s="235"/>
    </row>
    <row r="995" spans="63:63">
      <c r="BK995" s="235"/>
    </row>
    <row r="996" spans="63:63">
      <c r="BK996" s="235"/>
    </row>
    <row r="997" spans="63:63">
      <c r="BK997" s="235"/>
    </row>
    <row r="998" spans="63:63">
      <c r="BK998" s="235"/>
    </row>
    <row r="999" spans="63:63">
      <c r="BK999" s="235"/>
    </row>
    <row r="1000" spans="63:63">
      <c r="BK1000" s="235"/>
    </row>
    <row r="1001" spans="63:63">
      <c r="BK1001" s="235"/>
    </row>
    <row r="1002" spans="63:63">
      <c r="BK1002" s="235"/>
    </row>
    <row r="1003" spans="63:63">
      <c r="BK1003" s="235"/>
    </row>
    <row r="1004" spans="63:63">
      <c r="BK1004" s="235"/>
    </row>
    <row r="1005" spans="63:63">
      <c r="BK1005" s="235"/>
    </row>
    <row r="1006" spans="63:63">
      <c r="BK1006" s="235"/>
    </row>
    <row r="1007" spans="63:63">
      <c r="BK1007" s="235"/>
    </row>
    <row r="1008" spans="63:63">
      <c r="BK1008" s="235"/>
    </row>
    <row r="1009" spans="63:63">
      <c r="BK1009" s="235"/>
    </row>
    <row r="1010" spans="63:63">
      <c r="BK1010" s="235"/>
    </row>
    <row r="1011" spans="63:63">
      <c r="BK1011" s="235"/>
    </row>
    <row r="1012" spans="63:63">
      <c r="BK1012" s="235"/>
    </row>
    <row r="1013" spans="63:63">
      <c r="BK1013" s="235"/>
    </row>
    <row r="1014" spans="63:63">
      <c r="BK1014" s="235"/>
    </row>
    <row r="1015" spans="63:63">
      <c r="BK1015" s="235"/>
    </row>
    <row r="1016" spans="63:63">
      <c r="BK1016" s="235"/>
    </row>
    <row r="1017" spans="63:63">
      <c r="BK1017" s="235"/>
    </row>
    <row r="1018" spans="63:63">
      <c r="BK1018" s="235"/>
    </row>
    <row r="1019" spans="63:63">
      <c r="BK1019" s="235"/>
    </row>
    <row r="1020" spans="63:63">
      <c r="BK1020" s="235"/>
    </row>
    <row r="1021" spans="63:63">
      <c r="BK1021" s="235"/>
    </row>
    <row r="1022" spans="63:63">
      <c r="BK1022" s="235"/>
    </row>
    <row r="1023" spans="63:63">
      <c r="BK1023" s="235"/>
    </row>
    <row r="1024" spans="63:63">
      <c r="BK1024" s="235"/>
    </row>
    <row r="1025" spans="63:63">
      <c r="BK1025" s="235"/>
    </row>
    <row r="1026" spans="63:63">
      <c r="BK1026" s="235"/>
    </row>
    <row r="1027" spans="63:63">
      <c r="BK1027" s="235"/>
    </row>
    <row r="1028" spans="63:63">
      <c r="BK1028" s="235"/>
    </row>
    <row r="1029" spans="63:63">
      <c r="BK1029" s="235"/>
    </row>
    <row r="1030" spans="63:63">
      <c r="BK1030" s="235"/>
    </row>
    <row r="1031" spans="63:63">
      <c r="BK1031" s="235"/>
    </row>
    <row r="1032" spans="63:63">
      <c r="BK1032" s="235"/>
    </row>
    <row r="1033" spans="63:63">
      <c r="BK1033" s="235"/>
    </row>
    <row r="1034" spans="63:63">
      <c r="BK1034" s="235"/>
    </row>
    <row r="1035" spans="63:63">
      <c r="BK1035" s="235"/>
    </row>
    <row r="1036" spans="63:63">
      <c r="BK1036" s="235"/>
    </row>
    <row r="1037" spans="63:63">
      <c r="BK1037" s="235"/>
    </row>
    <row r="1038" spans="63:63">
      <c r="BK1038" s="235"/>
    </row>
    <row r="1039" spans="63:63">
      <c r="BK1039" s="235"/>
    </row>
    <row r="1040" spans="63:63">
      <c r="BK1040" s="235"/>
    </row>
    <row r="1041" spans="63:63">
      <c r="BK1041" s="235"/>
    </row>
    <row r="1042" spans="63:63">
      <c r="BK1042" s="235"/>
    </row>
    <row r="1043" spans="63:63">
      <c r="BK1043" s="235"/>
    </row>
    <row r="1044" spans="63:63">
      <c r="BK1044" s="235"/>
    </row>
    <row r="1045" spans="63:63">
      <c r="BK1045" s="235"/>
    </row>
    <row r="1046" spans="63:63">
      <c r="BK1046" s="235"/>
    </row>
    <row r="1047" spans="63:63">
      <c r="BK1047" s="235"/>
    </row>
    <row r="1048" spans="63:63">
      <c r="BK1048" s="235"/>
    </row>
    <row r="1049" spans="63:63">
      <c r="BK1049" s="235"/>
    </row>
    <row r="1050" spans="63:63">
      <c r="BK1050" s="235"/>
    </row>
    <row r="1051" spans="63:63">
      <c r="BK1051" s="235"/>
    </row>
    <row r="1052" spans="63:63">
      <c r="BK1052" s="235"/>
    </row>
    <row r="1053" spans="63:63">
      <c r="BK1053" s="235"/>
    </row>
    <row r="1054" spans="63:63">
      <c r="BK1054" s="235"/>
    </row>
    <row r="1055" spans="63:63">
      <c r="BK1055" s="235"/>
    </row>
    <row r="1056" spans="63:63">
      <c r="BK1056" s="235"/>
    </row>
    <row r="1057" spans="63:63">
      <c r="BK1057" s="235"/>
    </row>
    <row r="1058" spans="63:63">
      <c r="BK1058" s="235"/>
    </row>
    <row r="1059" spans="63:63">
      <c r="BK1059" s="235"/>
    </row>
    <row r="1060" spans="63:63">
      <c r="BK1060" s="235"/>
    </row>
    <row r="1061" spans="63:63">
      <c r="BK1061" s="235"/>
    </row>
    <row r="1062" spans="63:63">
      <c r="BK1062" s="235"/>
    </row>
    <row r="1063" spans="63:63">
      <c r="BK1063" s="235"/>
    </row>
    <row r="1064" spans="63:63">
      <c r="BK1064" s="235"/>
    </row>
    <row r="1065" spans="63:63">
      <c r="BK1065" s="235"/>
    </row>
    <row r="1066" spans="63:63">
      <c r="BK1066" s="235"/>
    </row>
    <row r="1067" spans="63:63">
      <c r="BK1067" s="235"/>
    </row>
    <row r="1068" spans="63:63">
      <c r="BK1068" s="235"/>
    </row>
    <row r="1069" spans="63:63">
      <c r="BK1069" s="235"/>
    </row>
    <row r="1070" spans="63:63">
      <c r="BK1070" s="235"/>
    </row>
    <row r="1071" spans="63:63">
      <c r="BK1071" s="235"/>
    </row>
    <row r="1072" spans="63:63">
      <c r="BK1072" s="235"/>
    </row>
    <row r="1073" spans="63:63">
      <c r="BK1073" s="235"/>
    </row>
    <row r="1074" spans="63:63">
      <c r="BK1074" s="235"/>
    </row>
    <row r="1075" spans="63:63">
      <c r="BK1075" s="235"/>
    </row>
    <row r="1076" spans="63:63">
      <c r="BK1076" s="235"/>
    </row>
    <row r="1077" spans="63:63">
      <c r="BK1077" s="235"/>
    </row>
    <row r="1078" spans="63:63">
      <c r="BK1078" s="235"/>
    </row>
    <row r="1079" spans="63:63">
      <c r="BK1079" s="235"/>
    </row>
    <row r="1080" spans="63:63">
      <c r="BK1080" s="235"/>
    </row>
    <row r="1081" spans="63:63">
      <c r="BK1081" s="235"/>
    </row>
    <row r="1082" spans="63:63">
      <c r="BK1082" s="235"/>
    </row>
    <row r="1083" spans="63:63">
      <c r="BK1083" s="235"/>
    </row>
    <row r="1084" spans="63:63">
      <c r="BK1084" s="235"/>
    </row>
    <row r="1085" spans="63:63">
      <c r="BK1085" s="235"/>
    </row>
    <row r="1086" spans="63:63">
      <c r="BK1086" s="235"/>
    </row>
    <row r="1087" spans="63:63">
      <c r="BK1087" s="235"/>
    </row>
    <row r="1088" spans="63:63">
      <c r="BK1088" s="235"/>
    </row>
    <row r="1089" spans="63:63">
      <c r="BK1089" s="235"/>
    </row>
    <row r="1090" spans="63:63">
      <c r="BK1090" s="235"/>
    </row>
    <row r="1091" spans="63:63">
      <c r="BK1091" s="235"/>
    </row>
  </sheetData>
  <mergeCells count="75">
    <mergeCell ref="FL8:FN8"/>
    <mergeCell ref="FL9:FN9"/>
    <mergeCell ref="FL24:FN24"/>
    <mergeCell ref="FL25:FN25"/>
    <mergeCell ref="ER8:ET8"/>
    <mergeCell ref="ER9:ET9"/>
    <mergeCell ref="ER24:ET24"/>
    <mergeCell ref="ER25:ET25"/>
    <mergeCell ref="FB8:FD8"/>
    <mergeCell ref="FB9:FD9"/>
    <mergeCell ref="FB24:FD24"/>
    <mergeCell ref="FB25:FD25"/>
    <mergeCell ref="DX8:DZ8"/>
    <mergeCell ref="DX9:DZ9"/>
    <mergeCell ref="DX24:DZ24"/>
    <mergeCell ref="DX25:DZ25"/>
    <mergeCell ref="EH8:EJ8"/>
    <mergeCell ref="EH9:EJ9"/>
    <mergeCell ref="EH24:EJ24"/>
    <mergeCell ref="EH25:EJ25"/>
    <mergeCell ref="DD8:DF8"/>
    <mergeCell ref="DD9:DF9"/>
    <mergeCell ref="DD24:DF24"/>
    <mergeCell ref="DD25:DF25"/>
    <mergeCell ref="DN8:DP8"/>
    <mergeCell ref="DN9:DP9"/>
    <mergeCell ref="DN24:DP24"/>
    <mergeCell ref="DN25:DP25"/>
    <mergeCell ref="CJ8:CL8"/>
    <mergeCell ref="CJ9:CL9"/>
    <mergeCell ref="CJ24:CL24"/>
    <mergeCell ref="CJ25:CL25"/>
    <mergeCell ref="CT8:CV8"/>
    <mergeCell ref="CT9:CV9"/>
    <mergeCell ref="CT24:CV24"/>
    <mergeCell ref="CT25:CV25"/>
    <mergeCell ref="BQ8:BS8"/>
    <mergeCell ref="BQ9:BS9"/>
    <mergeCell ref="BQ24:BS24"/>
    <mergeCell ref="BQ25:BS25"/>
    <mergeCell ref="BZ8:CB8"/>
    <mergeCell ref="BZ9:CB9"/>
    <mergeCell ref="BZ24:CB24"/>
    <mergeCell ref="BZ25:CB25"/>
    <mergeCell ref="AY8:BA8"/>
    <mergeCell ref="AY9:BA9"/>
    <mergeCell ref="AY24:BA24"/>
    <mergeCell ref="AY25:BA25"/>
    <mergeCell ref="BH8:BJ8"/>
    <mergeCell ref="BH9:BJ9"/>
    <mergeCell ref="BH24:BJ24"/>
    <mergeCell ref="BH25:BJ25"/>
    <mergeCell ref="AE8:AG8"/>
    <mergeCell ref="AE9:AG9"/>
    <mergeCell ref="AE24:AG24"/>
    <mergeCell ref="AE25:AG25"/>
    <mergeCell ref="AO8:AQ8"/>
    <mergeCell ref="AO9:AQ9"/>
    <mergeCell ref="AO24:AQ24"/>
    <mergeCell ref="AO25:AQ25"/>
    <mergeCell ref="U8:W8"/>
    <mergeCell ref="U9:W9"/>
    <mergeCell ref="U24:W24"/>
    <mergeCell ref="U25:W25"/>
    <mergeCell ref="A2:H2"/>
    <mergeCell ref="A4:H4"/>
    <mergeCell ref="A6:H6"/>
    <mergeCell ref="A8:C8"/>
    <mergeCell ref="A9:C9"/>
    <mergeCell ref="A24:C24"/>
    <mergeCell ref="A25:C25"/>
    <mergeCell ref="K8:M8"/>
    <mergeCell ref="K9:M9"/>
    <mergeCell ref="K24:M24"/>
    <mergeCell ref="K25:M25"/>
  </mergeCells>
  <pageMargins left="0.25" right="0.25" top="0.75" bottom="0.75" header="0.3" footer="0.3"/>
  <pageSetup paperSize="9"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BF861-7BD4-4B8D-830B-26B73FCBB603}">
  <dimension ref="A1:EM97"/>
  <sheetViews>
    <sheetView topLeftCell="A87" zoomScale="55" zoomScaleNormal="55" workbookViewId="0">
      <selection sqref="A1:G98"/>
    </sheetView>
  </sheetViews>
  <sheetFormatPr defaultRowHeight="18.75"/>
  <cols>
    <col min="1" max="1" width="9.140625" style="3"/>
    <col min="2" max="2" width="114.85546875" style="3" customWidth="1"/>
    <col min="3" max="3" width="23.85546875" style="3" hidden="1" customWidth="1"/>
    <col min="4" max="4" width="22.28515625" style="3" hidden="1" customWidth="1"/>
    <col min="5" max="5" width="30.42578125" style="3" customWidth="1"/>
    <col min="6" max="6" width="26.140625" style="3" customWidth="1"/>
    <col min="7" max="7" width="27.140625" style="3" customWidth="1"/>
    <col min="8" max="8" width="9.140625" style="3"/>
    <col min="9" max="9" width="9.140625" style="3" customWidth="1"/>
    <col min="10" max="10" width="30.85546875" style="3" customWidth="1"/>
    <col min="11" max="11" width="24.140625" style="3" hidden="1" customWidth="1"/>
    <col min="12" max="12" width="22.42578125" style="3" hidden="1" customWidth="1"/>
    <col min="13" max="13" width="27.85546875" style="3" customWidth="1"/>
    <col min="14" max="14" width="26.28515625" style="3" customWidth="1"/>
    <col min="15" max="15" width="33.85546875" style="3" customWidth="1"/>
    <col min="16" max="17" width="9.140625" style="3" customWidth="1"/>
    <col min="18" max="18" width="28.42578125" style="3" customWidth="1"/>
    <col min="19" max="19" width="19" style="3" customWidth="1"/>
    <col min="20" max="20" width="15.42578125" style="3" customWidth="1"/>
    <col min="21" max="21" width="17" style="3" customWidth="1"/>
    <col min="22" max="22" width="26.28515625" style="3" customWidth="1"/>
    <col min="23" max="23" width="23.140625" style="3" customWidth="1"/>
    <col min="24" max="25" width="9.140625" style="3" customWidth="1"/>
    <col min="26" max="26" width="36.42578125" style="3" customWidth="1"/>
    <col min="27" max="27" width="24.42578125" style="3" customWidth="1"/>
    <col min="28" max="28" width="22.140625" style="3" customWidth="1"/>
    <col min="29" max="29" width="30.42578125" style="3" customWidth="1"/>
    <col min="30" max="30" width="20.85546875" style="3" customWidth="1"/>
    <col min="31" max="31" width="23.7109375" style="3" customWidth="1"/>
    <col min="32" max="33" width="9.140625" style="3" customWidth="1"/>
    <col min="34" max="34" width="24.140625" style="3" customWidth="1"/>
    <col min="35" max="35" width="16.7109375" style="3" customWidth="1"/>
    <col min="36" max="36" width="19.85546875" style="3" customWidth="1"/>
    <col min="37" max="37" width="19" style="3" customWidth="1"/>
    <col min="38" max="38" width="19.28515625" style="3" customWidth="1"/>
    <col min="39" max="39" width="18" style="3" customWidth="1"/>
    <col min="40" max="41" width="9.140625" style="3" customWidth="1"/>
    <col min="42" max="42" width="23.42578125" style="3" customWidth="1"/>
    <col min="43" max="43" width="16" style="3" customWidth="1"/>
    <col min="44" max="44" width="14.5703125" style="3" customWidth="1"/>
    <col min="45" max="45" width="17.42578125" style="3" customWidth="1"/>
    <col min="46" max="46" width="16.42578125" style="3" customWidth="1"/>
    <col min="47" max="47" width="25.28515625" style="3" customWidth="1"/>
    <col min="48" max="49" width="9.140625" style="3" customWidth="1"/>
    <col min="50" max="50" width="22.140625" style="3" customWidth="1"/>
    <col min="51" max="51" width="17.140625" style="3" customWidth="1"/>
    <col min="52" max="52" width="18.28515625" style="3" customWidth="1"/>
    <col min="53" max="54" width="16.42578125" style="3" customWidth="1"/>
    <col min="55" max="55" width="18.42578125" style="3" customWidth="1"/>
    <col min="56" max="57" width="9.140625" style="3" customWidth="1"/>
    <col min="58" max="58" width="29.85546875" style="3" customWidth="1"/>
    <col min="59" max="59" width="21.140625" style="3" customWidth="1"/>
    <col min="60" max="60" width="24" style="3" customWidth="1"/>
    <col min="61" max="61" width="19.28515625" style="3" customWidth="1"/>
    <col min="62" max="62" width="21.28515625" style="3" customWidth="1"/>
    <col min="63" max="63" width="21.85546875" style="3" customWidth="1"/>
    <col min="64" max="65" width="9.140625" style="3" customWidth="1"/>
    <col min="66" max="66" width="28.42578125" style="3" customWidth="1"/>
    <col min="67" max="67" width="17.42578125" style="3" customWidth="1"/>
    <col min="68" max="68" width="19.85546875" style="3" customWidth="1"/>
    <col min="69" max="69" width="21.140625" style="3" customWidth="1"/>
    <col min="70" max="70" width="19" style="3" customWidth="1"/>
    <col min="71" max="71" width="18.7109375" style="3" customWidth="1"/>
    <col min="72" max="73" width="9.140625" style="3" customWidth="1"/>
    <col min="74" max="74" width="31.28515625" style="3" customWidth="1"/>
    <col min="75" max="75" width="24.7109375" style="3" customWidth="1"/>
    <col min="76" max="76" width="22.140625" style="3" customWidth="1"/>
    <col min="77" max="77" width="25" style="3" customWidth="1"/>
    <col min="78" max="78" width="27.28515625" style="3" customWidth="1"/>
    <col min="79" max="79" width="31.42578125" style="3" customWidth="1"/>
    <col min="80" max="81" width="9.140625" style="3" customWidth="1"/>
    <col min="82" max="82" width="33.5703125" style="3" customWidth="1"/>
    <col min="83" max="83" width="27" style="3" customWidth="1"/>
    <col min="84" max="84" width="18.42578125" style="3" customWidth="1"/>
    <col min="85" max="85" width="17.140625" style="3" customWidth="1"/>
    <col min="86" max="86" width="17" style="3" customWidth="1"/>
    <col min="87" max="87" width="26.28515625" style="3" customWidth="1"/>
    <col min="88" max="89" width="9.140625" style="3" customWidth="1"/>
    <col min="90" max="90" width="26.85546875" style="3" customWidth="1"/>
    <col min="91" max="91" width="15.28515625" style="3" customWidth="1"/>
    <col min="92" max="92" width="12.7109375" style="3" customWidth="1"/>
    <col min="93" max="94" width="20.5703125" style="3" customWidth="1"/>
    <col min="95" max="95" width="22.85546875" style="3" customWidth="1"/>
    <col min="96" max="97" width="9.140625" style="3" customWidth="1"/>
    <col min="98" max="98" width="27.85546875" style="3" customWidth="1"/>
    <col min="99" max="100" width="9.140625" style="3" customWidth="1"/>
    <col min="101" max="101" width="22.7109375" style="3" customWidth="1"/>
    <col min="102" max="102" width="18.42578125" style="3" customWidth="1"/>
    <col min="103" max="103" width="21.85546875" style="3" customWidth="1"/>
    <col min="104" max="105" width="9.140625" style="3" customWidth="1"/>
    <col min="106" max="106" width="38.7109375" style="3" customWidth="1"/>
    <col min="107" max="107" width="14.5703125" style="3" customWidth="1"/>
    <col min="108" max="108" width="15.140625" style="3" customWidth="1"/>
    <col min="109" max="109" width="19.5703125" style="3" customWidth="1"/>
    <col min="110" max="110" width="23.42578125" style="3" customWidth="1"/>
    <col min="111" max="111" width="16.140625" style="3" customWidth="1"/>
    <col min="112" max="113" width="9.140625" style="3" customWidth="1"/>
    <col min="114" max="114" width="36.42578125" style="3" customWidth="1"/>
    <col min="115" max="115" width="35.42578125" style="3" customWidth="1"/>
    <col min="116" max="116" width="36.140625" style="3" customWidth="1"/>
    <col min="117" max="117" width="34.28515625" style="3" customWidth="1"/>
    <col min="118" max="118" width="31.28515625" style="3" customWidth="1"/>
    <col min="119" max="119" width="35.42578125" style="3" customWidth="1"/>
    <col min="120" max="122" width="9.140625" style="3" customWidth="1"/>
    <col min="123" max="123" width="20.85546875" style="3" customWidth="1"/>
    <col min="124" max="124" width="24.7109375" style="3" customWidth="1"/>
    <col min="125" max="125" width="21.85546875" style="3" customWidth="1"/>
    <col min="126" max="126" width="18.42578125" style="3" customWidth="1"/>
    <col min="127" max="127" width="17.42578125" style="3" customWidth="1"/>
    <col min="128" max="130" width="9.140625" style="3" customWidth="1"/>
    <col min="131" max="131" width="29.42578125" style="3" customWidth="1"/>
    <col min="132" max="132" width="20.5703125" style="3" customWidth="1"/>
    <col min="133" max="133" width="22.42578125" style="3" customWidth="1"/>
    <col min="134" max="134" width="26.85546875" style="3" customWidth="1"/>
    <col min="135" max="135" width="28.42578125" style="3" customWidth="1"/>
    <col min="136" max="137" width="9.140625" style="3" customWidth="1"/>
    <col min="138" max="138" width="19" style="3" customWidth="1"/>
    <col min="139" max="139" width="22.140625" style="3" customWidth="1"/>
    <col min="140" max="140" width="29.140625" style="3" customWidth="1"/>
    <col min="141" max="141" width="19.5703125" style="3" customWidth="1"/>
    <col min="142" max="142" width="21.5703125" style="3" customWidth="1"/>
    <col min="143" max="143" width="18.28515625" style="3" customWidth="1"/>
    <col min="144" max="16384" width="9.140625" style="3"/>
  </cols>
  <sheetData>
    <row r="1" spans="1:143">
      <c r="C1" s="210">
        <f>C6-C3</f>
        <v>-0.31999999284744263</v>
      </c>
      <c r="D1" s="210">
        <f>D6-D3</f>
        <v>23838968</v>
      </c>
      <c r="E1" s="141">
        <f>+E3-E6</f>
        <v>0</v>
      </c>
      <c r="F1" s="141">
        <f t="shared" ref="F1:G1" si="0">+F3-F6</f>
        <v>0</v>
      </c>
      <c r="G1" s="141">
        <f t="shared" si="0"/>
        <v>0</v>
      </c>
    </row>
    <row r="2" spans="1:143" s="203" customFormat="1" ht="18.75" customHeight="1">
      <c r="B2" s="281" t="s">
        <v>36</v>
      </c>
      <c r="C2" s="281"/>
      <c r="D2" s="281"/>
      <c r="E2" s="281"/>
      <c r="F2" s="281"/>
      <c r="G2" s="281"/>
      <c r="I2" s="203" t="s">
        <v>2920</v>
      </c>
      <c r="Q2" s="203" t="s">
        <v>2921</v>
      </c>
      <c r="Y2" s="203" t="s">
        <v>2922</v>
      </c>
      <c r="AG2" s="203" t="s">
        <v>2923</v>
      </c>
      <c r="AO2" s="203" t="s">
        <v>2924</v>
      </c>
      <c r="AW2" s="203" t="s">
        <v>2936</v>
      </c>
      <c r="BE2" s="203" t="s">
        <v>2925</v>
      </c>
      <c r="BM2" s="203" t="s">
        <v>2926</v>
      </c>
      <c r="BU2" s="203" t="s">
        <v>2927</v>
      </c>
      <c r="CC2" s="203" t="s">
        <v>2928</v>
      </c>
      <c r="CK2" s="203" t="s">
        <v>2929</v>
      </c>
      <c r="CS2" s="203" t="s">
        <v>2930</v>
      </c>
      <c r="DA2" s="203" t="s">
        <v>2931</v>
      </c>
      <c r="DI2" s="203" t="s">
        <v>2932</v>
      </c>
      <c r="DQ2" s="203" t="s">
        <v>2933</v>
      </c>
      <c r="DY2" s="203" t="s">
        <v>2934</v>
      </c>
      <c r="EG2" s="203" t="s">
        <v>2935</v>
      </c>
    </row>
    <row r="3" spans="1:143">
      <c r="B3" s="166"/>
      <c r="C3" s="209">
        <v>103651803</v>
      </c>
      <c r="D3" s="209">
        <v>118208704</v>
      </c>
      <c r="E3" s="209">
        <v>115296397</v>
      </c>
      <c r="F3" s="209">
        <v>113851208</v>
      </c>
      <c r="G3" s="209">
        <v>114190211</v>
      </c>
    </row>
    <row r="4" spans="1:143" ht="93.75">
      <c r="A4" s="167"/>
      <c r="B4" s="168" t="s">
        <v>3</v>
      </c>
      <c r="C4" s="169" t="s">
        <v>4</v>
      </c>
      <c r="D4" s="169" t="s">
        <v>5</v>
      </c>
      <c r="E4" s="170" t="s">
        <v>6</v>
      </c>
      <c r="F4" s="170" t="s">
        <v>7</v>
      </c>
      <c r="G4" s="170" t="s">
        <v>8</v>
      </c>
      <c r="I4" s="167"/>
      <c r="J4" s="168" t="s">
        <v>3</v>
      </c>
      <c r="K4" s="169" t="s">
        <v>4</v>
      </c>
      <c r="L4" s="169" t="s">
        <v>5</v>
      </c>
      <c r="M4" s="170" t="s">
        <v>6</v>
      </c>
      <c r="N4" s="170" t="s">
        <v>7</v>
      </c>
      <c r="O4" s="170" t="s">
        <v>8</v>
      </c>
      <c r="Q4" s="167"/>
      <c r="R4" s="168" t="s">
        <v>3</v>
      </c>
      <c r="S4" s="169" t="s">
        <v>4</v>
      </c>
      <c r="T4" s="169" t="s">
        <v>5</v>
      </c>
      <c r="U4" s="170" t="s">
        <v>6</v>
      </c>
      <c r="V4" s="170" t="s">
        <v>7</v>
      </c>
      <c r="W4" s="170" t="s">
        <v>8</v>
      </c>
      <c r="Y4" s="167"/>
      <c r="Z4" s="168" t="s">
        <v>3</v>
      </c>
      <c r="AA4" s="169" t="s">
        <v>4</v>
      </c>
      <c r="AB4" s="169" t="s">
        <v>5</v>
      </c>
      <c r="AC4" s="170" t="s">
        <v>6</v>
      </c>
      <c r="AD4" s="170" t="s">
        <v>7</v>
      </c>
      <c r="AE4" s="170" t="s">
        <v>8</v>
      </c>
      <c r="AG4" s="167"/>
      <c r="AH4" s="168" t="s">
        <v>3</v>
      </c>
      <c r="AI4" s="169" t="s">
        <v>4</v>
      </c>
      <c r="AJ4" s="169" t="s">
        <v>5</v>
      </c>
      <c r="AK4" s="170" t="s">
        <v>6</v>
      </c>
      <c r="AL4" s="170" t="s">
        <v>7</v>
      </c>
      <c r="AM4" s="170" t="s">
        <v>8</v>
      </c>
      <c r="AO4" s="167"/>
      <c r="AP4" s="168" t="s">
        <v>3</v>
      </c>
      <c r="AQ4" s="169" t="s">
        <v>4</v>
      </c>
      <c r="AR4" s="169" t="s">
        <v>5</v>
      </c>
      <c r="AS4" s="170" t="s">
        <v>6</v>
      </c>
      <c r="AT4" s="170" t="s">
        <v>7</v>
      </c>
      <c r="AU4" s="170" t="s">
        <v>8</v>
      </c>
      <c r="AW4" s="167"/>
      <c r="AX4" s="168" t="s">
        <v>3</v>
      </c>
      <c r="AY4" s="169" t="s">
        <v>4</v>
      </c>
      <c r="AZ4" s="169" t="s">
        <v>5</v>
      </c>
      <c r="BA4" s="170" t="s">
        <v>6</v>
      </c>
      <c r="BB4" s="170" t="s">
        <v>7</v>
      </c>
      <c r="BC4" s="170" t="s">
        <v>8</v>
      </c>
      <c r="BE4" s="167"/>
      <c r="BF4" s="168" t="s">
        <v>3</v>
      </c>
      <c r="BG4" s="169" t="s">
        <v>4</v>
      </c>
      <c r="BH4" s="169" t="s">
        <v>5</v>
      </c>
      <c r="BI4" s="170" t="s">
        <v>6</v>
      </c>
      <c r="BJ4" s="170" t="s">
        <v>7</v>
      </c>
      <c r="BK4" s="170" t="s">
        <v>8</v>
      </c>
      <c r="BM4" s="167"/>
      <c r="BN4" s="168" t="s">
        <v>3</v>
      </c>
      <c r="BO4" s="169" t="s">
        <v>4</v>
      </c>
      <c r="BP4" s="169" t="s">
        <v>5</v>
      </c>
      <c r="BQ4" s="170" t="s">
        <v>6</v>
      </c>
      <c r="BR4" s="170" t="s">
        <v>7</v>
      </c>
      <c r="BS4" s="170" t="s">
        <v>8</v>
      </c>
      <c r="BU4" s="167"/>
      <c r="BV4" s="168" t="s">
        <v>3</v>
      </c>
      <c r="BW4" s="169" t="s">
        <v>4</v>
      </c>
      <c r="BX4" s="169" t="s">
        <v>5</v>
      </c>
      <c r="BY4" s="170" t="s">
        <v>6</v>
      </c>
      <c r="BZ4" s="170" t="s">
        <v>7</v>
      </c>
      <c r="CA4" s="170" t="s">
        <v>8</v>
      </c>
      <c r="CC4" s="167"/>
      <c r="CD4" s="168" t="s">
        <v>3</v>
      </c>
      <c r="CE4" s="169" t="s">
        <v>4</v>
      </c>
      <c r="CF4" s="169" t="s">
        <v>5</v>
      </c>
      <c r="CG4" s="170" t="s">
        <v>6</v>
      </c>
      <c r="CH4" s="170" t="s">
        <v>7</v>
      </c>
      <c r="CI4" s="170" t="s">
        <v>8</v>
      </c>
      <c r="CK4" s="167"/>
      <c r="CL4" s="168" t="s">
        <v>3</v>
      </c>
      <c r="CM4" s="169" t="s">
        <v>4</v>
      </c>
      <c r="CN4" s="169" t="s">
        <v>5</v>
      </c>
      <c r="CO4" s="170" t="s">
        <v>6</v>
      </c>
      <c r="CP4" s="170" t="s">
        <v>7</v>
      </c>
      <c r="CQ4" s="170" t="s">
        <v>8</v>
      </c>
      <c r="CS4" s="167"/>
      <c r="CT4" s="168" t="s">
        <v>3</v>
      </c>
      <c r="CU4" s="169" t="s">
        <v>4</v>
      </c>
      <c r="CV4" s="169" t="s">
        <v>5</v>
      </c>
      <c r="CW4" s="170" t="s">
        <v>6</v>
      </c>
      <c r="CX4" s="170" t="s">
        <v>7</v>
      </c>
      <c r="CY4" s="170" t="s">
        <v>8</v>
      </c>
      <c r="DA4" s="167"/>
      <c r="DB4" s="168" t="s">
        <v>3</v>
      </c>
      <c r="DC4" s="169" t="s">
        <v>4</v>
      </c>
      <c r="DD4" s="169" t="s">
        <v>5</v>
      </c>
      <c r="DE4" s="170" t="s">
        <v>6</v>
      </c>
      <c r="DF4" s="170" t="s">
        <v>7</v>
      </c>
      <c r="DG4" s="170" t="s">
        <v>8</v>
      </c>
      <c r="DI4" s="167"/>
      <c r="DJ4" s="168" t="s">
        <v>3</v>
      </c>
      <c r="DK4" s="169" t="s">
        <v>4</v>
      </c>
      <c r="DL4" s="169" t="s">
        <v>5</v>
      </c>
      <c r="DM4" s="170" t="s">
        <v>6</v>
      </c>
      <c r="DN4" s="170" t="s">
        <v>7</v>
      </c>
      <c r="DO4" s="170" t="s">
        <v>8</v>
      </c>
      <c r="DQ4" s="167"/>
      <c r="DR4" s="168" t="s">
        <v>3</v>
      </c>
      <c r="DS4" s="169" t="s">
        <v>4</v>
      </c>
      <c r="DT4" s="169" t="s">
        <v>5</v>
      </c>
      <c r="DU4" s="170" t="s">
        <v>6</v>
      </c>
      <c r="DV4" s="170" t="s">
        <v>7</v>
      </c>
      <c r="DW4" s="170" t="s">
        <v>8</v>
      </c>
      <c r="DY4" s="167"/>
      <c r="DZ4" s="168" t="s">
        <v>3</v>
      </c>
      <c r="EA4" s="169" t="s">
        <v>4</v>
      </c>
      <c r="EB4" s="169" t="s">
        <v>5</v>
      </c>
      <c r="EC4" s="170" t="s">
        <v>6</v>
      </c>
      <c r="ED4" s="170" t="s">
        <v>7</v>
      </c>
      <c r="EE4" s="170" t="s">
        <v>8</v>
      </c>
      <c r="EG4" s="167"/>
      <c r="EH4" s="168" t="s">
        <v>3</v>
      </c>
      <c r="EI4" s="169" t="s">
        <v>4</v>
      </c>
      <c r="EJ4" s="169" t="s">
        <v>5</v>
      </c>
      <c r="EK4" s="170" t="s">
        <v>6</v>
      </c>
      <c r="EL4" s="170" t="s">
        <v>7</v>
      </c>
      <c r="EM4" s="170" t="s">
        <v>8</v>
      </c>
    </row>
    <row r="5" spans="1:143">
      <c r="A5" s="167"/>
      <c r="B5" s="171">
        <v>1</v>
      </c>
      <c r="C5" s="172">
        <v>2</v>
      </c>
      <c r="D5" s="172">
        <v>3</v>
      </c>
      <c r="E5" s="173">
        <v>4</v>
      </c>
      <c r="F5" s="173">
        <v>5</v>
      </c>
      <c r="G5" s="173">
        <v>6</v>
      </c>
      <c r="I5" s="167"/>
      <c r="J5" s="171">
        <v>1</v>
      </c>
      <c r="K5" s="172">
        <v>2</v>
      </c>
      <c r="L5" s="172">
        <v>3</v>
      </c>
      <c r="M5" s="173">
        <v>4</v>
      </c>
      <c r="N5" s="173">
        <v>5</v>
      </c>
      <c r="O5" s="173">
        <v>6</v>
      </c>
      <c r="Q5" s="167"/>
      <c r="R5" s="171">
        <v>1</v>
      </c>
      <c r="S5" s="172">
        <v>2</v>
      </c>
      <c r="T5" s="172">
        <v>3</v>
      </c>
      <c r="U5" s="173">
        <v>4</v>
      </c>
      <c r="V5" s="173">
        <v>5</v>
      </c>
      <c r="W5" s="173">
        <v>6</v>
      </c>
      <c r="Y5" s="167"/>
      <c r="Z5" s="171">
        <v>1</v>
      </c>
      <c r="AA5" s="172">
        <v>2</v>
      </c>
      <c r="AB5" s="172">
        <v>3</v>
      </c>
      <c r="AC5" s="173">
        <v>4</v>
      </c>
      <c r="AD5" s="173">
        <v>5</v>
      </c>
      <c r="AE5" s="173">
        <v>6</v>
      </c>
      <c r="AG5" s="167"/>
      <c r="AH5" s="171">
        <v>1</v>
      </c>
      <c r="AI5" s="172">
        <v>2</v>
      </c>
      <c r="AJ5" s="172">
        <v>3</v>
      </c>
      <c r="AK5" s="173">
        <v>4</v>
      </c>
      <c r="AL5" s="173">
        <v>5</v>
      </c>
      <c r="AM5" s="173">
        <v>6</v>
      </c>
      <c r="AO5" s="167"/>
      <c r="AP5" s="171">
        <v>1</v>
      </c>
      <c r="AQ5" s="172">
        <v>2</v>
      </c>
      <c r="AR5" s="172">
        <v>3</v>
      </c>
      <c r="AS5" s="173">
        <v>4</v>
      </c>
      <c r="AT5" s="173">
        <v>5</v>
      </c>
      <c r="AU5" s="173">
        <v>6</v>
      </c>
      <c r="AW5" s="167"/>
      <c r="AX5" s="171">
        <v>1</v>
      </c>
      <c r="AY5" s="172">
        <v>2</v>
      </c>
      <c r="AZ5" s="172">
        <v>3</v>
      </c>
      <c r="BA5" s="173">
        <v>4</v>
      </c>
      <c r="BB5" s="173">
        <v>5</v>
      </c>
      <c r="BC5" s="173">
        <v>6</v>
      </c>
      <c r="BE5" s="167"/>
      <c r="BF5" s="171">
        <v>1</v>
      </c>
      <c r="BG5" s="172">
        <v>2</v>
      </c>
      <c r="BH5" s="172">
        <v>3</v>
      </c>
      <c r="BI5" s="173">
        <v>4</v>
      </c>
      <c r="BJ5" s="173">
        <v>5</v>
      </c>
      <c r="BK5" s="173">
        <v>6</v>
      </c>
      <c r="BM5" s="167"/>
      <c r="BN5" s="171">
        <v>1</v>
      </c>
      <c r="BO5" s="172">
        <v>2</v>
      </c>
      <c r="BP5" s="172">
        <v>3</v>
      </c>
      <c r="BQ5" s="173">
        <v>4</v>
      </c>
      <c r="BR5" s="173">
        <v>5</v>
      </c>
      <c r="BS5" s="173">
        <v>6</v>
      </c>
      <c r="BU5" s="167"/>
      <c r="BV5" s="171">
        <v>1</v>
      </c>
      <c r="BW5" s="172">
        <v>2</v>
      </c>
      <c r="BX5" s="172">
        <v>3</v>
      </c>
      <c r="BY5" s="173">
        <v>4</v>
      </c>
      <c r="BZ5" s="173">
        <v>5</v>
      </c>
      <c r="CA5" s="173">
        <v>6</v>
      </c>
      <c r="CC5" s="167"/>
      <c r="CD5" s="171">
        <v>1</v>
      </c>
      <c r="CE5" s="172">
        <v>2</v>
      </c>
      <c r="CF5" s="172">
        <v>3</v>
      </c>
      <c r="CG5" s="173">
        <v>4</v>
      </c>
      <c r="CH5" s="173">
        <v>5</v>
      </c>
      <c r="CI5" s="173">
        <v>6</v>
      </c>
      <c r="CK5" s="167"/>
      <c r="CL5" s="171">
        <v>1</v>
      </c>
      <c r="CM5" s="172">
        <v>2</v>
      </c>
      <c r="CN5" s="172">
        <v>3</v>
      </c>
      <c r="CO5" s="173">
        <v>4</v>
      </c>
      <c r="CP5" s="173">
        <v>5</v>
      </c>
      <c r="CQ5" s="173">
        <v>6</v>
      </c>
      <c r="CS5" s="167"/>
      <c r="CT5" s="171">
        <v>1</v>
      </c>
      <c r="CU5" s="172">
        <v>2</v>
      </c>
      <c r="CV5" s="172">
        <v>3</v>
      </c>
      <c r="CW5" s="173">
        <v>4</v>
      </c>
      <c r="CX5" s="173">
        <v>5</v>
      </c>
      <c r="CY5" s="173">
        <v>6</v>
      </c>
      <c r="DA5" s="167"/>
      <c r="DB5" s="171">
        <v>1</v>
      </c>
      <c r="DC5" s="172">
        <v>2</v>
      </c>
      <c r="DD5" s="172">
        <v>3</v>
      </c>
      <c r="DE5" s="173">
        <v>4</v>
      </c>
      <c r="DF5" s="173">
        <v>5</v>
      </c>
      <c r="DG5" s="173">
        <v>6</v>
      </c>
      <c r="DI5" s="167"/>
      <c r="DJ5" s="171">
        <v>1</v>
      </c>
      <c r="DK5" s="172">
        <v>2</v>
      </c>
      <c r="DL5" s="172">
        <v>3</v>
      </c>
      <c r="DM5" s="173">
        <v>4</v>
      </c>
      <c r="DN5" s="173">
        <v>5</v>
      </c>
      <c r="DO5" s="173">
        <v>6</v>
      </c>
      <c r="DQ5" s="167"/>
      <c r="DR5" s="171">
        <v>1</v>
      </c>
      <c r="DS5" s="172">
        <v>2</v>
      </c>
      <c r="DT5" s="172">
        <v>3</v>
      </c>
      <c r="DU5" s="173">
        <v>4</v>
      </c>
      <c r="DV5" s="173">
        <v>5</v>
      </c>
      <c r="DW5" s="173">
        <v>6</v>
      </c>
      <c r="DY5" s="167"/>
      <c r="DZ5" s="171">
        <v>1</v>
      </c>
      <c r="EA5" s="172">
        <v>2</v>
      </c>
      <c r="EB5" s="172">
        <v>3</v>
      </c>
      <c r="EC5" s="173">
        <v>4</v>
      </c>
      <c r="ED5" s="173">
        <v>5</v>
      </c>
      <c r="EE5" s="173">
        <v>6</v>
      </c>
      <c r="EG5" s="167"/>
      <c r="EH5" s="171">
        <v>1</v>
      </c>
      <c r="EI5" s="172">
        <v>2</v>
      </c>
      <c r="EJ5" s="172">
        <v>3</v>
      </c>
      <c r="EK5" s="173">
        <v>4</v>
      </c>
      <c r="EL5" s="173">
        <v>5</v>
      </c>
      <c r="EM5" s="173">
        <v>6</v>
      </c>
    </row>
    <row r="6" spans="1:143" ht="75">
      <c r="A6" s="167"/>
      <c r="B6" s="243" t="s">
        <v>9</v>
      </c>
      <c r="C6" s="240">
        <f>+C7+C10+C12+C15+C41+C43</f>
        <v>103651802.68000001</v>
      </c>
      <c r="D6" s="240">
        <f t="shared" ref="D6" si="1">+D7+D10+D12+D15+D41+D43</f>
        <v>142047672</v>
      </c>
      <c r="E6" s="242">
        <f t="shared" ref="E6:E46" si="2">+M6+U6+AC6+AK6+AS6+BA6+BI6+BQ6+BY6+CG6+CO6+CW6+DE6+DM6+DU6+EC6+EK6</f>
        <v>115296397</v>
      </c>
      <c r="F6" s="242">
        <f t="shared" ref="F6:G6" si="3">+N6+V6+AD6+AL6+AT6+BB6+BJ6+BR6+BZ6+CH6+CP6+CX6+DF6+DN6+DV6+ED6+EL6</f>
        <v>113851208</v>
      </c>
      <c r="G6" s="242">
        <f t="shared" si="3"/>
        <v>114190211</v>
      </c>
      <c r="I6" s="167"/>
      <c r="J6" s="174" t="s">
        <v>9</v>
      </c>
      <c r="K6" s="175">
        <v>12871901.07</v>
      </c>
      <c r="L6" s="175">
        <v>10982174</v>
      </c>
      <c r="M6" s="175">
        <f>12388635+225760</f>
        <v>12614395</v>
      </c>
      <c r="N6" s="175">
        <f>231360+12673793</f>
        <v>12905153</v>
      </c>
      <c r="O6" s="175">
        <f>12191505+159110</f>
        <v>12350615</v>
      </c>
      <c r="Q6" s="167"/>
      <c r="R6" s="174" t="s">
        <v>9</v>
      </c>
      <c r="S6" s="175">
        <v>5349074.3600000003</v>
      </c>
      <c r="T6" s="175">
        <v>5324261</v>
      </c>
      <c r="U6" s="175">
        <v>5993903</v>
      </c>
      <c r="V6" s="175">
        <v>6095648</v>
      </c>
      <c r="W6" s="175">
        <v>6045770</v>
      </c>
      <c r="Y6" s="167"/>
      <c r="Z6" s="174" t="s">
        <v>9</v>
      </c>
      <c r="AA6" s="175">
        <f>+AA7+AA10+AA12+AA15+AA41+AA43</f>
        <v>0</v>
      </c>
      <c r="AB6" s="175">
        <v>0</v>
      </c>
      <c r="AC6" s="175">
        <v>13915349</v>
      </c>
      <c r="AD6" s="175">
        <v>13151594</v>
      </c>
      <c r="AE6" s="175">
        <v>12998632</v>
      </c>
      <c r="AG6" s="167"/>
      <c r="AH6" s="174" t="s">
        <v>9</v>
      </c>
      <c r="AI6" s="175">
        <v>8950198.7599999998</v>
      </c>
      <c r="AJ6" s="175">
        <v>27212901</v>
      </c>
      <c r="AK6" s="175">
        <v>9849772</v>
      </c>
      <c r="AL6" s="175">
        <v>9144751</v>
      </c>
      <c r="AM6" s="175">
        <v>9267422</v>
      </c>
      <c r="AO6" s="167"/>
      <c r="AP6" s="174" t="s">
        <v>9</v>
      </c>
      <c r="AQ6" s="175">
        <v>2153576.1</v>
      </c>
      <c r="AR6" s="175">
        <v>2481975</v>
      </c>
      <c r="AS6" s="175">
        <v>3774385</v>
      </c>
      <c r="AT6" s="175">
        <v>2871642</v>
      </c>
      <c r="AU6" s="175">
        <v>2926641</v>
      </c>
      <c r="AW6" s="167"/>
      <c r="AX6" s="174" t="s">
        <v>9</v>
      </c>
      <c r="AY6" s="175">
        <f>+AY7+AY10+AY12+AY15+AY41+AY43</f>
        <v>0</v>
      </c>
      <c r="AZ6" s="175">
        <v>0</v>
      </c>
      <c r="BA6" s="175">
        <v>8262742</v>
      </c>
      <c r="BB6" s="175">
        <v>8543393</v>
      </c>
      <c r="BC6" s="175">
        <v>8608719</v>
      </c>
      <c r="BE6" s="167"/>
      <c r="BF6" s="174" t="s">
        <v>9</v>
      </c>
      <c r="BG6" s="175">
        <v>4825527</v>
      </c>
      <c r="BH6" s="175">
        <v>4723022</v>
      </c>
      <c r="BI6" s="175">
        <v>6208109</v>
      </c>
      <c r="BJ6" s="175">
        <v>5819936</v>
      </c>
      <c r="BK6" s="175">
        <v>5840149</v>
      </c>
      <c r="BM6" s="167"/>
      <c r="BN6" s="174" t="s">
        <v>9</v>
      </c>
      <c r="BO6" s="175">
        <v>2664718.2899999996</v>
      </c>
      <c r="BP6" s="175">
        <v>2542889</v>
      </c>
      <c r="BQ6" s="175">
        <v>3154998</v>
      </c>
      <c r="BR6" s="175">
        <v>3187879</v>
      </c>
      <c r="BS6" s="175">
        <v>3163012</v>
      </c>
      <c r="BU6" s="167"/>
      <c r="BV6" s="174" t="s">
        <v>9</v>
      </c>
      <c r="BW6" s="175">
        <v>10817951</v>
      </c>
      <c r="BX6" s="175">
        <v>10688034</v>
      </c>
      <c r="BY6" s="175">
        <v>12340023</v>
      </c>
      <c r="BZ6" s="175">
        <v>12556303</v>
      </c>
      <c r="CA6" s="175">
        <v>12792601</v>
      </c>
      <c r="CC6" s="167"/>
      <c r="CD6" s="174" t="s">
        <v>9</v>
      </c>
      <c r="CE6" s="175">
        <v>5021563</v>
      </c>
      <c r="CF6" s="175">
        <v>5204810</v>
      </c>
      <c r="CG6" s="175">
        <v>6307823</v>
      </c>
      <c r="CH6" s="175">
        <v>5928754</v>
      </c>
      <c r="CI6" s="175">
        <v>6042505</v>
      </c>
      <c r="CK6" s="167"/>
      <c r="CL6" s="174" t="s">
        <v>9</v>
      </c>
      <c r="CM6" s="175">
        <v>1800843</v>
      </c>
      <c r="CN6" s="175">
        <v>1824410</v>
      </c>
      <c r="CO6" s="175">
        <v>1951534</v>
      </c>
      <c r="CP6" s="175">
        <v>1985086</v>
      </c>
      <c r="CQ6" s="175">
        <v>2078380</v>
      </c>
      <c r="CS6" s="167"/>
      <c r="CT6" s="174" t="s">
        <v>9</v>
      </c>
      <c r="CU6" s="175">
        <f>+CU7+CU10+CU12+CU15+CU41+CU43</f>
        <v>0</v>
      </c>
      <c r="CV6" s="175">
        <f>+CV7+CV10+CV12+CV15+CV41+CV43</f>
        <v>0</v>
      </c>
      <c r="CW6" s="175">
        <v>2114426</v>
      </c>
      <c r="CX6" s="175">
        <v>2171171</v>
      </c>
      <c r="CY6" s="175">
        <v>2256689</v>
      </c>
      <c r="DA6" s="167"/>
      <c r="DB6" s="174" t="s">
        <v>9</v>
      </c>
      <c r="DC6" s="175">
        <v>6787015</v>
      </c>
      <c r="DD6" s="175">
        <v>6257351</v>
      </c>
      <c r="DE6" s="175">
        <v>7009057</v>
      </c>
      <c r="DF6" s="175">
        <v>7040954</v>
      </c>
      <c r="DG6" s="175">
        <v>7113832</v>
      </c>
      <c r="DI6" s="167"/>
      <c r="DJ6" s="174" t="s">
        <v>9</v>
      </c>
      <c r="DK6" s="175">
        <v>5134720.2700000005</v>
      </c>
      <c r="DL6" s="175">
        <v>5263980</v>
      </c>
      <c r="DM6" s="175">
        <v>6213509</v>
      </c>
      <c r="DN6" s="175">
        <v>6262001</v>
      </c>
      <c r="DO6" s="175">
        <v>6345794</v>
      </c>
      <c r="DQ6" s="167"/>
      <c r="DR6" s="174" t="s">
        <v>9</v>
      </c>
      <c r="DS6" s="175">
        <v>5754465</v>
      </c>
      <c r="DT6" s="175">
        <v>4775905</v>
      </c>
      <c r="DU6" s="175">
        <v>6075755</v>
      </c>
      <c r="DV6" s="175">
        <v>5986036</v>
      </c>
      <c r="DW6" s="175">
        <v>6023402</v>
      </c>
      <c r="DY6" s="167"/>
      <c r="DZ6" s="174" t="s">
        <v>9</v>
      </c>
      <c r="EA6" s="175">
        <v>7115322</v>
      </c>
      <c r="EB6" s="175">
        <v>7131086</v>
      </c>
      <c r="EC6" s="175">
        <v>7670935</v>
      </c>
      <c r="ED6" s="175">
        <v>8337074</v>
      </c>
      <c r="EE6" s="175">
        <v>8462848</v>
      </c>
      <c r="EG6" s="167"/>
      <c r="EH6" s="174" t="s">
        <v>9</v>
      </c>
      <c r="EI6" s="175">
        <v>1995751</v>
      </c>
      <c r="EJ6" s="175">
        <v>1678528</v>
      </c>
      <c r="EK6" s="175">
        <v>1839682</v>
      </c>
      <c r="EL6" s="175">
        <v>1863833</v>
      </c>
      <c r="EM6" s="175">
        <v>1873200</v>
      </c>
    </row>
    <row r="7" spans="1:143" ht="75">
      <c r="A7" s="176">
        <v>1</v>
      </c>
      <c r="B7" s="177" t="s">
        <v>37</v>
      </c>
      <c r="C7" s="178">
        <f>+C8+C9</f>
        <v>78167839.510000005</v>
      </c>
      <c r="D7" s="178">
        <f>+D8+D9</f>
        <v>97839570</v>
      </c>
      <c r="E7" s="241">
        <f t="shared" si="2"/>
        <v>89559483</v>
      </c>
      <c r="F7" s="241">
        <f t="shared" ref="F7:F46" si="4">+N7+V7+AD7+AL7+AT7+BB7+BJ7+BR7+BZ7+CH7+CP7+CX7+DF7+DN7+DV7+ED7+EL7</f>
        <v>92065204</v>
      </c>
      <c r="G7" s="241">
        <f t="shared" ref="G7:G46" si="5">+O7+W7+AE7+AM7+AU7+BC7+BK7+BS7+CA7+CI7+CQ7+CY7+DG7+DO7+DW7+EE7+EM7</f>
        <v>93919914</v>
      </c>
      <c r="I7" s="176">
        <v>1</v>
      </c>
      <c r="J7" s="177" t="s">
        <v>37</v>
      </c>
      <c r="K7" s="178">
        <v>9057820.5099999998</v>
      </c>
      <c r="L7" s="178">
        <v>9283379</v>
      </c>
      <c r="M7" s="178">
        <v>10403628</v>
      </c>
      <c r="N7" s="178">
        <v>10654971</v>
      </c>
      <c r="O7" s="178">
        <v>10751707</v>
      </c>
      <c r="Q7" s="176">
        <v>1</v>
      </c>
      <c r="R7" s="177" t="s">
        <v>37</v>
      </c>
      <c r="S7" s="178">
        <v>4377325.6100000003</v>
      </c>
      <c r="T7" s="178">
        <v>4523001</v>
      </c>
      <c r="U7" s="178">
        <v>5082149</v>
      </c>
      <c r="V7" s="178">
        <v>5216592</v>
      </c>
      <c r="W7" s="178">
        <v>5234178</v>
      </c>
      <c r="Y7" s="176">
        <v>1</v>
      </c>
      <c r="Z7" s="177" t="s">
        <v>37</v>
      </c>
      <c r="AA7" s="178">
        <f>+AA8+AA9</f>
        <v>0</v>
      </c>
      <c r="AB7" s="178">
        <v>0</v>
      </c>
      <c r="AC7" s="178">
        <v>10540703</v>
      </c>
      <c r="AD7" s="178">
        <v>10716355</v>
      </c>
      <c r="AE7" s="178">
        <v>10775480</v>
      </c>
      <c r="AG7" s="176">
        <v>1</v>
      </c>
      <c r="AH7" s="177" t="s">
        <v>37</v>
      </c>
      <c r="AI7" s="178">
        <v>6940829.9900000002</v>
      </c>
      <c r="AJ7" s="178">
        <v>6561447</v>
      </c>
      <c r="AK7" s="178">
        <v>7452653</v>
      </c>
      <c r="AL7" s="178">
        <v>7591178</v>
      </c>
      <c r="AM7" s="178">
        <v>7818377</v>
      </c>
      <c r="AO7" s="176">
        <v>1</v>
      </c>
      <c r="AP7" s="177" t="s">
        <v>37</v>
      </c>
      <c r="AQ7" s="178">
        <v>1810759.72</v>
      </c>
      <c r="AR7" s="178">
        <v>2064152</v>
      </c>
      <c r="AS7" s="178">
        <v>2412121</v>
      </c>
      <c r="AT7" s="178">
        <v>2262105</v>
      </c>
      <c r="AU7" s="178">
        <v>2321271</v>
      </c>
      <c r="AW7" s="176">
        <v>1</v>
      </c>
      <c r="AX7" s="177" t="s">
        <v>37</v>
      </c>
      <c r="AY7" s="178">
        <f>+AY8+AY9</f>
        <v>0</v>
      </c>
      <c r="AZ7" s="178">
        <v>0</v>
      </c>
      <c r="BA7" s="178">
        <v>4372526</v>
      </c>
      <c r="BB7" s="178">
        <v>4419802</v>
      </c>
      <c r="BC7" s="178">
        <v>4485128</v>
      </c>
      <c r="BE7" s="176">
        <v>1</v>
      </c>
      <c r="BF7" s="177" t="s">
        <v>37</v>
      </c>
      <c r="BG7" s="178">
        <v>3874233</v>
      </c>
      <c r="BH7" s="178">
        <v>4015090</v>
      </c>
      <c r="BI7" s="178">
        <v>4905280</v>
      </c>
      <c r="BJ7" s="178">
        <v>4940770</v>
      </c>
      <c r="BK7" s="178">
        <v>4987527</v>
      </c>
      <c r="BM7" s="176">
        <v>1</v>
      </c>
      <c r="BN7" s="177" t="s">
        <v>37</v>
      </c>
      <c r="BO7" s="178">
        <v>2199611.11</v>
      </c>
      <c r="BP7" s="178">
        <v>2250232</v>
      </c>
      <c r="BQ7" s="178">
        <v>2594295</v>
      </c>
      <c r="BR7" s="178">
        <v>2739971</v>
      </c>
      <c r="BS7" s="178">
        <v>2804139</v>
      </c>
      <c r="BU7" s="176">
        <v>1</v>
      </c>
      <c r="BV7" s="177" t="s">
        <v>37</v>
      </c>
      <c r="BW7" s="178">
        <v>9171500</v>
      </c>
      <c r="BX7" s="178">
        <v>9151454</v>
      </c>
      <c r="BY7" s="178">
        <v>10232380</v>
      </c>
      <c r="BZ7" s="178">
        <v>10591573</v>
      </c>
      <c r="CA7" s="178">
        <v>10803024</v>
      </c>
      <c r="CC7" s="176">
        <v>1</v>
      </c>
      <c r="CD7" s="177" t="s">
        <v>37</v>
      </c>
      <c r="CE7" s="178">
        <v>4080414</v>
      </c>
      <c r="CF7" s="178">
        <v>4069690</v>
      </c>
      <c r="CG7" s="178">
        <v>4768790</v>
      </c>
      <c r="CH7" s="178">
        <v>5013832</v>
      </c>
      <c r="CI7" s="178">
        <v>5215679</v>
      </c>
      <c r="CK7" s="176">
        <v>1</v>
      </c>
      <c r="CL7" s="177" t="s">
        <v>37</v>
      </c>
      <c r="CM7" s="178">
        <v>1654910</v>
      </c>
      <c r="CN7" s="178">
        <v>1654910</v>
      </c>
      <c r="CO7" s="178">
        <v>1861331</v>
      </c>
      <c r="CP7" s="178">
        <v>1925998</v>
      </c>
      <c r="CQ7" s="178">
        <v>2028798</v>
      </c>
      <c r="CS7" s="176">
        <v>1</v>
      </c>
      <c r="CT7" s="177" t="s">
        <v>37</v>
      </c>
      <c r="CU7" s="178">
        <f>+CU8+CU9</f>
        <v>0</v>
      </c>
      <c r="CV7" s="178">
        <f>+CV8+CV9</f>
        <v>0</v>
      </c>
      <c r="CW7" s="178">
        <v>1756508</v>
      </c>
      <c r="CX7" s="178">
        <v>1846528</v>
      </c>
      <c r="CY7" s="178">
        <v>1939905</v>
      </c>
      <c r="DA7" s="176">
        <v>1</v>
      </c>
      <c r="DB7" s="177" t="s">
        <v>37</v>
      </c>
      <c r="DC7" s="178">
        <v>4624412</v>
      </c>
      <c r="DD7" s="178">
        <v>4432783</v>
      </c>
      <c r="DE7" s="178">
        <v>5382616</v>
      </c>
      <c r="DF7" s="178">
        <v>5467904</v>
      </c>
      <c r="DG7" s="178">
        <v>5558432</v>
      </c>
      <c r="DI7" s="176">
        <v>1</v>
      </c>
      <c r="DJ7" s="177" t="s">
        <v>37</v>
      </c>
      <c r="DK7" s="178">
        <v>3944711.58</v>
      </c>
      <c r="DL7" s="178">
        <v>4034291</v>
      </c>
      <c r="DM7" s="178">
        <v>4788983</v>
      </c>
      <c r="DN7" s="178">
        <v>4870962</v>
      </c>
      <c r="DO7" s="178">
        <v>5015178</v>
      </c>
      <c r="DQ7" s="176">
        <v>1</v>
      </c>
      <c r="DR7" s="177" t="s">
        <v>37</v>
      </c>
      <c r="DS7" s="178">
        <v>4330568</v>
      </c>
      <c r="DT7" s="178">
        <v>3699908</v>
      </c>
      <c r="DU7" s="178">
        <v>4836113</v>
      </c>
      <c r="DV7" s="178">
        <v>4939640</v>
      </c>
      <c r="DW7" s="178">
        <v>5121318</v>
      </c>
      <c r="DY7" s="176">
        <v>1</v>
      </c>
      <c r="DZ7" s="177" t="s">
        <v>37</v>
      </c>
      <c r="EA7" s="178">
        <v>6548509.7400000002</v>
      </c>
      <c r="EB7" s="178">
        <v>6694629</v>
      </c>
      <c r="EC7" s="178">
        <v>6989225</v>
      </c>
      <c r="ED7" s="178">
        <v>7678113</v>
      </c>
      <c r="EE7" s="178">
        <v>7870621</v>
      </c>
      <c r="EG7" s="176">
        <v>1</v>
      </c>
      <c r="EH7" s="177" t="s">
        <v>37</v>
      </c>
      <c r="EI7" s="178">
        <v>990405</v>
      </c>
      <c r="EJ7" s="178">
        <v>989772</v>
      </c>
      <c r="EK7" s="178">
        <v>1180182</v>
      </c>
      <c r="EL7" s="178">
        <v>1188910</v>
      </c>
      <c r="EM7" s="178">
        <v>1189152</v>
      </c>
    </row>
    <row r="8" spans="1:143" ht="112.5">
      <c r="A8" s="167">
        <v>11</v>
      </c>
      <c r="B8" s="179" t="s">
        <v>38</v>
      </c>
      <c r="C8" s="238">
        <v>78053046</v>
      </c>
      <c r="D8" s="238">
        <v>97839570</v>
      </c>
      <c r="E8" s="180">
        <f t="shared" si="2"/>
        <v>89559483</v>
      </c>
      <c r="F8" s="180">
        <f t="shared" si="4"/>
        <v>92065204</v>
      </c>
      <c r="G8" s="180">
        <f t="shared" si="5"/>
        <v>93919914</v>
      </c>
      <c r="I8" s="167">
        <v>11</v>
      </c>
      <c r="J8" s="179" t="s">
        <v>38</v>
      </c>
      <c r="K8" s="180">
        <v>8943027</v>
      </c>
      <c r="L8" s="180">
        <v>9283379</v>
      </c>
      <c r="M8" s="239">
        <f>225760+10177868</f>
        <v>10403628</v>
      </c>
      <c r="N8" s="239">
        <f>231360+10423611</f>
        <v>10654971</v>
      </c>
      <c r="O8" s="239">
        <f>159110+10592597</f>
        <v>10751707</v>
      </c>
      <c r="Q8" s="167">
        <v>11</v>
      </c>
      <c r="R8" s="179" t="s">
        <v>38</v>
      </c>
      <c r="S8" s="180">
        <v>4377325.6100000003</v>
      </c>
      <c r="T8" s="180">
        <v>4523001</v>
      </c>
      <c r="U8" s="181">
        <v>5082149</v>
      </c>
      <c r="V8" s="181">
        <v>5216592</v>
      </c>
      <c r="W8" s="181">
        <v>5234178</v>
      </c>
      <c r="Y8" s="167">
        <v>11</v>
      </c>
      <c r="Z8" s="179" t="s">
        <v>38</v>
      </c>
      <c r="AA8" s="180"/>
      <c r="AB8" s="180"/>
      <c r="AC8" s="181">
        <v>10540703</v>
      </c>
      <c r="AD8" s="181">
        <v>10716355</v>
      </c>
      <c r="AE8" s="181">
        <v>10775480</v>
      </c>
      <c r="AG8" s="167">
        <v>11</v>
      </c>
      <c r="AH8" s="179" t="s">
        <v>38</v>
      </c>
      <c r="AI8" s="180">
        <v>6940829.9900000002</v>
      </c>
      <c r="AJ8" s="180">
        <v>6561447</v>
      </c>
      <c r="AK8" s="181">
        <v>7452653</v>
      </c>
      <c r="AL8" s="181">
        <v>7591178</v>
      </c>
      <c r="AM8" s="181">
        <v>7818377</v>
      </c>
      <c r="AO8" s="167">
        <v>11</v>
      </c>
      <c r="AP8" s="179" t="s">
        <v>38</v>
      </c>
      <c r="AQ8" s="180">
        <v>1810759.72</v>
      </c>
      <c r="AR8" s="180">
        <v>2064152</v>
      </c>
      <c r="AS8" s="181">
        <v>2412121</v>
      </c>
      <c r="AT8" s="181">
        <v>2262105</v>
      </c>
      <c r="AU8" s="181">
        <v>2321271</v>
      </c>
      <c r="AW8" s="167">
        <v>11</v>
      </c>
      <c r="AX8" s="179" t="s">
        <v>38</v>
      </c>
      <c r="AY8" s="180"/>
      <c r="AZ8" s="180"/>
      <c r="BA8" s="181">
        <v>4372526</v>
      </c>
      <c r="BB8" s="181">
        <v>4419802</v>
      </c>
      <c r="BC8" s="181">
        <v>4485128</v>
      </c>
      <c r="BE8" s="167">
        <v>11</v>
      </c>
      <c r="BF8" s="179" t="s">
        <v>38</v>
      </c>
      <c r="BG8" s="180">
        <v>3874233</v>
      </c>
      <c r="BH8" s="180">
        <v>4015090</v>
      </c>
      <c r="BI8" s="181">
        <v>4905280</v>
      </c>
      <c r="BJ8" s="181">
        <v>4940770</v>
      </c>
      <c r="BK8" s="181">
        <v>4987527</v>
      </c>
      <c r="BM8" s="167">
        <v>11</v>
      </c>
      <c r="BN8" s="179" t="s">
        <v>38</v>
      </c>
      <c r="BO8" s="180">
        <v>2199611.11</v>
      </c>
      <c r="BP8" s="180">
        <v>2250232</v>
      </c>
      <c r="BQ8" s="181">
        <v>2594295</v>
      </c>
      <c r="BR8" s="181">
        <v>2739971</v>
      </c>
      <c r="BS8" s="181">
        <v>2804139</v>
      </c>
      <c r="BU8" s="167">
        <v>11</v>
      </c>
      <c r="BV8" s="179" t="s">
        <v>38</v>
      </c>
      <c r="BW8" s="180">
        <v>9171500</v>
      </c>
      <c r="BX8" s="180">
        <v>9151454</v>
      </c>
      <c r="BY8" s="181">
        <v>10232380</v>
      </c>
      <c r="BZ8" s="181">
        <v>10591573</v>
      </c>
      <c r="CA8" s="181">
        <v>10803024</v>
      </c>
      <c r="CC8" s="167">
        <v>11</v>
      </c>
      <c r="CD8" s="179" t="s">
        <v>38</v>
      </c>
      <c r="CE8" s="180">
        <v>4080414</v>
      </c>
      <c r="CF8" s="180">
        <v>4069690</v>
      </c>
      <c r="CG8" s="181">
        <v>4768790</v>
      </c>
      <c r="CH8" s="181">
        <v>5013832</v>
      </c>
      <c r="CI8" s="181">
        <v>5215679</v>
      </c>
      <c r="CK8" s="167">
        <v>11</v>
      </c>
      <c r="CL8" s="179" t="s">
        <v>38</v>
      </c>
      <c r="CM8" s="180">
        <v>1654910</v>
      </c>
      <c r="CN8" s="180">
        <v>1672882</v>
      </c>
      <c r="CO8" s="181">
        <v>1861331</v>
      </c>
      <c r="CP8" s="181">
        <v>1925998</v>
      </c>
      <c r="CQ8" s="181">
        <v>2028798</v>
      </c>
      <c r="CS8" s="167">
        <v>11</v>
      </c>
      <c r="CT8" s="179" t="s">
        <v>38</v>
      </c>
      <c r="CU8" s="180"/>
      <c r="CV8" s="180"/>
      <c r="CW8" s="181">
        <v>1756508</v>
      </c>
      <c r="CX8" s="181">
        <v>1846528</v>
      </c>
      <c r="CY8" s="181">
        <v>1939905</v>
      </c>
      <c r="DA8" s="167">
        <v>11</v>
      </c>
      <c r="DB8" s="179" t="s">
        <v>38</v>
      </c>
      <c r="DC8" s="180">
        <v>4624412</v>
      </c>
      <c r="DD8" s="180">
        <v>4432783</v>
      </c>
      <c r="DE8" s="181">
        <v>5382616</v>
      </c>
      <c r="DF8" s="181">
        <v>5467904</v>
      </c>
      <c r="DG8" s="181">
        <v>5558432</v>
      </c>
      <c r="DI8" s="167">
        <v>11</v>
      </c>
      <c r="DJ8" s="179" t="s">
        <v>38</v>
      </c>
      <c r="DK8" s="180">
        <v>3944711.58</v>
      </c>
      <c r="DL8" s="180">
        <v>4034291</v>
      </c>
      <c r="DM8" s="181">
        <v>4788983</v>
      </c>
      <c r="DN8" s="181">
        <v>4870962</v>
      </c>
      <c r="DO8" s="181">
        <v>5015178</v>
      </c>
      <c r="DQ8" s="167">
        <v>11</v>
      </c>
      <c r="DR8" s="179" t="s">
        <v>38</v>
      </c>
      <c r="DS8" s="180">
        <v>4330568</v>
      </c>
      <c r="DT8" s="180">
        <v>3699908</v>
      </c>
      <c r="DU8" s="181">
        <v>4836113</v>
      </c>
      <c r="DV8" s="181">
        <v>4939640</v>
      </c>
      <c r="DW8" s="181">
        <v>5121318</v>
      </c>
      <c r="DY8" s="167">
        <v>11</v>
      </c>
      <c r="DZ8" s="179" t="s">
        <v>38</v>
      </c>
      <c r="EA8" s="180">
        <v>6548509.7400000002</v>
      </c>
      <c r="EB8" s="180">
        <v>6694629</v>
      </c>
      <c r="EC8" s="181">
        <v>6989225</v>
      </c>
      <c r="ED8" s="181">
        <v>7678113</v>
      </c>
      <c r="EE8" s="181">
        <v>7870621</v>
      </c>
      <c r="EG8" s="167">
        <v>11</v>
      </c>
      <c r="EH8" s="179" t="s">
        <v>38</v>
      </c>
      <c r="EI8" s="180">
        <v>990405</v>
      </c>
      <c r="EJ8" s="180">
        <v>989772</v>
      </c>
      <c r="EK8" s="181">
        <v>1180182</v>
      </c>
      <c r="EL8" s="181">
        <v>1188910</v>
      </c>
      <c r="EM8" s="181">
        <v>1189152</v>
      </c>
    </row>
    <row r="9" spans="1:143">
      <c r="A9" s="167">
        <v>12</v>
      </c>
      <c r="B9" s="182" t="s">
        <v>39</v>
      </c>
      <c r="C9" s="180">
        <f>+K9+S9+AA9+AI9+AQ9+AY9+BG9+BO9+BW9+CE9+CM9+CU9+DC9+DK9+DS9+EA9+EI9</f>
        <v>114793.51</v>
      </c>
      <c r="D9" s="180">
        <f>+L9+T9+AB9+AJ9+AR9+AZ9+BH9+BP9+BX9+CF9+CN9+CV9+DD9+DL9+DT9+EB9+EJ9</f>
        <v>0</v>
      </c>
      <c r="E9" s="180">
        <f t="shared" si="2"/>
        <v>0</v>
      </c>
      <c r="F9" s="180">
        <f t="shared" si="4"/>
        <v>0</v>
      </c>
      <c r="G9" s="180">
        <f t="shared" si="5"/>
        <v>0</v>
      </c>
      <c r="I9" s="167">
        <v>12</v>
      </c>
      <c r="J9" s="182" t="s">
        <v>39</v>
      </c>
      <c r="K9" s="180">
        <v>114793.51</v>
      </c>
      <c r="L9" s="180">
        <v>0</v>
      </c>
      <c r="M9" s="181">
        <v>0</v>
      </c>
      <c r="N9" s="181">
        <v>0</v>
      </c>
      <c r="O9" s="181">
        <v>0</v>
      </c>
      <c r="Q9" s="167">
        <v>12</v>
      </c>
      <c r="R9" s="182" t="s">
        <v>39</v>
      </c>
      <c r="S9" s="180"/>
      <c r="T9" s="180"/>
      <c r="U9" s="181">
        <v>0</v>
      </c>
      <c r="V9" s="181">
        <v>0</v>
      </c>
      <c r="W9" s="181">
        <v>0</v>
      </c>
      <c r="Y9" s="167">
        <v>12</v>
      </c>
      <c r="Z9" s="182" t="s">
        <v>39</v>
      </c>
      <c r="AA9" s="180"/>
      <c r="AB9" s="180"/>
      <c r="AC9" s="181">
        <v>0</v>
      </c>
      <c r="AD9" s="181">
        <v>0</v>
      </c>
      <c r="AE9" s="181">
        <v>0</v>
      </c>
      <c r="AG9" s="167">
        <v>12</v>
      </c>
      <c r="AH9" s="182" t="s">
        <v>39</v>
      </c>
      <c r="AI9" s="180">
        <v>0</v>
      </c>
      <c r="AJ9" s="180"/>
      <c r="AK9" s="181">
        <v>0</v>
      </c>
      <c r="AL9" s="181">
        <v>0</v>
      </c>
      <c r="AM9" s="181">
        <v>0</v>
      </c>
      <c r="AO9" s="167">
        <v>12</v>
      </c>
      <c r="AP9" s="182" t="s">
        <v>39</v>
      </c>
      <c r="AQ9" s="180"/>
      <c r="AR9" s="180"/>
      <c r="AS9" s="181">
        <v>0</v>
      </c>
      <c r="AT9" s="181">
        <v>0</v>
      </c>
      <c r="AU9" s="181">
        <v>0</v>
      </c>
      <c r="AW9" s="167">
        <v>12</v>
      </c>
      <c r="AX9" s="182" t="s">
        <v>39</v>
      </c>
      <c r="AY9" s="180"/>
      <c r="AZ9" s="180"/>
      <c r="BA9" s="181">
        <v>0</v>
      </c>
      <c r="BB9" s="181">
        <v>0</v>
      </c>
      <c r="BC9" s="181">
        <v>0</v>
      </c>
      <c r="BE9" s="167">
        <v>12</v>
      </c>
      <c r="BF9" s="182" t="s">
        <v>39</v>
      </c>
      <c r="BG9" s="180"/>
      <c r="BH9" s="180"/>
      <c r="BI9" s="181">
        <v>0</v>
      </c>
      <c r="BJ9" s="181">
        <v>0</v>
      </c>
      <c r="BK9" s="181">
        <v>0</v>
      </c>
      <c r="BM9" s="167">
        <v>12</v>
      </c>
      <c r="BN9" s="182" t="s">
        <v>39</v>
      </c>
      <c r="BO9" s="180"/>
      <c r="BP9" s="180"/>
      <c r="BQ9" s="181">
        <v>0</v>
      </c>
      <c r="BR9" s="181">
        <v>0</v>
      </c>
      <c r="BS9" s="181">
        <v>0</v>
      </c>
      <c r="BU9" s="167">
        <v>12</v>
      </c>
      <c r="BV9" s="182" t="s">
        <v>39</v>
      </c>
      <c r="BW9" s="180">
        <v>0</v>
      </c>
      <c r="BX9" s="180">
        <v>0</v>
      </c>
      <c r="BY9" s="181">
        <v>0</v>
      </c>
      <c r="BZ9" s="181">
        <v>0</v>
      </c>
      <c r="CA9" s="181">
        <v>0</v>
      </c>
      <c r="CC9" s="167">
        <v>12</v>
      </c>
      <c r="CD9" s="182" t="s">
        <v>39</v>
      </c>
      <c r="CE9" s="180">
        <v>0</v>
      </c>
      <c r="CF9" s="180">
        <v>0</v>
      </c>
      <c r="CG9" s="181">
        <v>0</v>
      </c>
      <c r="CH9" s="181">
        <v>0</v>
      </c>
      <c r="CI9" s="181">
        <v>0</v>
      </c>
      <c r="CK9" s="167">
        <v>12</v>
      </c>
      <c r="CL9" s="182" t="s">
        <v>39</v>
      </c>
      <c r="CM9" s="180"/>
      <c r="CN9" s="180"/>
      <c r="CO9" s="181">
        <v>0</v>
      </c>
      <c r="CP9" s="181">
        <v>0</v>
      </c>
      <c r="CQ9" s="181">
        <v>0</v>
      </c>
      <c r="CS9" s="167">
        <v>12</v>
      </c>
      <c r="CT9" s="182" t="s">
        <v>39</v>
      </c>
      <c r="CU9" s="180"/>
      <c r="CV9" s="180"/>
      <c r="CW9" s="181">
        <v>0</v>
      </c>
      <c r="CX9" s="181">
        <v>0</v>
      </c>
      <c r="CY9" s="181">
        <v>0</v>
      </c>
      <c r="DA9" s="167">
        <v>12</v>
      </c>
      <c r="DB9" s="182" t="s">
        <v>39</v>
      </c>
      <c r="DC9" s="180"/>
      <c r="DD9" s="180"/>
      <c r="DE9" s="181">
        <v>0</v>
      </c>
      <c r="DF9" s="181">
        <v>0</v>
      </c>
      <c r="DG9" s="181">
        <v>0</v>
      </c>
      <c r="DI9" s="167">
        <v>12</v>
      </c>
      <c r="DJ9" s="182" t="s">
        <v>39</v>
      </c>
      <c r="DK9" s="180"/>
      <c r="DL9" s="180"/>
      <c r="DM9" s="181">
        <v>0</v>
      </c>
      <c r="DN9" s="181">
        <v>0</v>
      </c>
      <c r="DO9" s="181">
        <v>0</v>
      </c>
      <c r="DQ9" s="167">
        <v>12</v>
      </c>
      <c r="DR9" s="182" t="s">
        <v>39</v>
      </c>
      <c r="DS9" s="180"/>
      <c r="DT9" s="180"/>
      <c r="DU9" s="181">
        <v>0</v>
      </c>
      <c r="DV9" s="181">
        <v>0</v>
      </c>
      <c r="DW9" s="181">
        <v>0</v>
      </c>
      <c r="DY9" s="167">
        <v>12</v>
      </c>
      <c r="DZ9" s="182" t="s">
        <v>39</v>
      </c>
      <c r="EA9" s="180"/>
      <c r="EB9" s="180"/>
      <c r="EC9" s="181">
        <v>0</v>
      </c>
      <c r="ED9" s="181">
        <v>0</v>
      </c>
      <c r="EE9" s="181">
        <v>0</v>
      </c>
      <c r="EG9" s="167">
        <v>12</v>
      </c>
      <c r="EH9" s="182" t="s">
        <v>39</v>
      </c>
      <c r="EI9" s="180"/>
      <c r="EJ9" s="180"/>
      <c r="EK9" s="181">
        <v>0</v>
      </c>
      <c r="EL9" s="181">
        <v>0</v>
      </c>
      <c r="EM9" s="181">
        <v>0</v>
      </c>
    </row>
    <row r="10" spans="1:143" ht="93.75">
      <c r="A10" s="183">
        <v>3</v>
      </c>
      <c r="B10" s="177" t="s">
        <v>40</v>
      </c>
      <c r="C10" s="178">
        <f>+C11</f>
        <v>10282922.93</v>
      </c>
      <c r="D10" s="178">
        <f>+D11</f>
        <v>14312415</v>
      </c>
      <c r="E10" s="241">
        <f t="shared" si="2"/>
        <v>3118925</v>
      </c>
      <c r="F10" s="241">
        <f t="shared" si="4"/>
        <v>3176935</v>
      </c>
      <c r="G10" s="241">
        <f t="shared" si="5"/>
        <v>3221500</v>
      </c>
      <c r="I10" s="183">
        <v>3</v>
      </c>
      <c r="J10" s="177" t="s">
        <v>40</v>
      </c>
      <c r="K10" s="178">
        <v>211683.97</v>
      </c>
      <c r="L10" s="178">
        <v>301250</v>
      </c>
      <c r="M10" s="178">
        <v>258345</v>
      </c>
      <c r="N10" s="178">
        <v>270400</v>
      </c>
      <c r="O10" s="178">
        <v>278410</v>
      </c>
      <c r="Q10" s="183">
        <v>3</v>
      </c>
      <c r="R10" s="177" t="s">
        <v>40</v>
      </c>
      <c r="S10" s="178">
        <v>130687.17</v>
      </c>
      <c r="T10" s="178">
        <v>168000</v>
      </c>
      <c r="U10" s="178">
        <v>168000</v>
      </c>
      <c r="V10" s="178">
        <v>168000</v>
      </c>
      <c r="W10" s="178">
        <v>168000</v>
      </c>
      <c r="Y10" s="183">
        <v>3</v>
      </c>
      <c r="Z10" s="177" t="s">
        <v>40</v>
      </c>
      <c r="AA10" s="178">
        <f>+AA11</f>
        <v>0</v>
      </c>
      <c r="AB10" s="178">
        <v>0</v>
      </c>
      <c r="AC10" s="178">
        <v>404978</v>
      </c>
      <c r="AD10" s="178">
        <v>404978</v>
      </c>
      <c r="AE10" s="178">
        <v>404978</v>
      </c>
      <c r="AG10" s="183">
        <v>3</v>
      </c>
      <c r="AH10" s="177" t="s">
        <v>40</v>
      </c>
      <c r="AI10" s="178">
        <v>237590.38</v>
      </c>
      <c r="AJ10" s="178">
        <v>204700</v>
      </c>
      <c r="AK10" s="178">
        <v>204700</v>
      </c>
      <c r="AL10" s="178">
        <v>204700</v>
      </c>
      <c r="AM10" s="178">
        <v>204700</v>
      </c>
      <c r="AO10" s="183">
        <v>3</v>
      </c>
      <c r="AP10" s="177" t="s">
        <v>40</v>
      </c>
      <c r="AQ10" s="178">
        <v>34713.660000000003</v>
      </c>
      <c r="AR10" s="178">
        <v>117000</v>
      </c>
      <c r="AS10" s="178">
        <v>110000</v>
      </c>
      <c r="AT10" s="178">
        <v>111000</v>
      </c>
      <c r="AU10" s="178">
        <v>113000</v>
      </c>
      <c r="AW10" s="183">
        <v>3</v>
      </c>
      <c r="AX10" s="177" t="s">
        <v>40</v>
      </c>
      <c r="AY10" s="178">
        <f>+AY11</f>
        <v>0</v>
      </c>
      <c r="AZ10" s="178">
        <v>0</v>
      </c>
      <c r="BA10" s="178">
        <v>10150</v>
      </c>
      <c r="BB10" s="178">
        <v>10150</v>
      </c>
      <c r="BC10" s="178">
        <v>10150</v>
      </c>
      <c r="BE10" s="183">
        <v>3</v>
      </c>
      <c r="BF10" s="177" t="s">
        <v>40</v>
      </c>
      <c r="BG10" s="178">
        <v>124107</v>
      </c>
      <c r="BH10" s="178">
        <v>146850</v>
      </c>
      <c r="BI10" s="178">
        <v>143350</v>
      </c>
      <c r="BJ10" s="178">
        <v>143350</v>
      </c>
      <c r="BK10" s="178">
        <v>143350</v>
      </c>
      <c r="BM10" s="183">
        <v>3</v>
      </c>
      <c r="BN10" s="177" t="s">
        <v>40</v>
      </c>
      <c r="BO10" s="178">
        <v>96619.37</v>
      </c>
      <c r="BP10" s="178">
        <v>5007</v>
      </c>
      <c r="BQ10" s="178">
        <v>1500</v>
      </c>
      <c r="BR10" s="178">
        <v>1500</v>
      </c>
      <c r="BS10" s="178">
        <v>1500</v>
      </c>
      <c r="BU10" s="183">
        <v>3</v>
      </c>
      <c r="BV10" s="177" t="s">
        <v>40</v>
      </c>
      <c r="BW10" s="178">
        <v>969346</v>
      </c>
      <c r="BX10" s="178">
        <v>902700</v>
      </c>
      <c r="BY10" s="178">
        <v>1302700</v>
      </c>
      <c r="BZ10" s="178">
        <v>1322750</v>
      </c>
      <c r="CA10" s="178">
        <v>1352800</v>
      </c>
      <c r="CC10" s="183">
        <v>3</v>
      </c>
      <c r="CD10" s="177" t="s">
        <v>40</v>
      </c>
      <c r="CE10" s="178">
        <v>155143</v>
      </c>
      <c r="CF10" s="178">
        <v>190000</v>
      </c>
      <c r="CG10" s="178">
        <v>155142</v>
      </c>
      <c r="CH10" s="178">
        <v>155142</v>
      </c>
      <c r="CI10" s="178">
        <v>155142</v>
      </c>
      <c r="CK10" s="183">
        <v>3</v>
      </c>
      <c r="CL10" s="177" t="s">
        <v>40</v>
      </c>
      <c r="CM10" s="178">
        <v>93734</v>
      </c>
      <c r="CN10" s="178">
        <v>23000</v>
      </c>
      <c r="CO10" s="178">
        <v>18510</v>
      </c>
      <c r="CP10" s="178">
        <v>20515</v>
      </c>
      <c r="CQ10" s="178">
        <v>23020</v>
      </c>
      <c r="CS10" s="183">
        <v>3</v>
      </c>
      <c r="CT10" s="177" t="s">
        <v>40</v>
      </c>
      <c r="CU10" s="178">
        <f>+CU11</f>
        <v>0</v>
      </c>
      <c r="CV10" s="178">
        <f>+CV11</f>
        <v>0</v>
      </c>
      <c r="CW10" s="178">
        <v>20000</v>
      </c>
      <c r="CX10" s="178">
        <v>40000</v>
      </c>
      <c r="CY10" s="178">
        <v>40000</v>
      </c>
      <c r="DA10" s="183">
        <v>3</v>
      </c>
      <c r="DB10" s="177" t="s">
        <v>40</v>
      </c>
      <c r="DC10" s="178">
        <v>138294</v>
      </c>
      <c r="DD10" s="178">
        <v>132500</v>
      </c>
      <c r="DE10" s="178">
        <v>130000</v>
      </c>
      <c r="DF10" s="178">
        <v>130500</v>
      </c>
      <c r="DG10" s="178">
        <v>130500</v>
      </c>
      <c r="DI10" s="183">
        <v>3</v>
      </c>
      <c r="DJ10" s="177" t="s">
        <v>40</v>
      </c>
      <c r="DK10" s="178">
        <v>32982.22</v>
      </c>
      <c r="DL10" s="178">
        <v>29960</v>
      </c>
      <c r="DM10" s="178">
        <v>47050</v>
      </c>
      <c r="DN10" s="178">
        <v>47050</v>
      </c>
      <c r="DO10" s="178">
        <v>47050</v>
      </c>
      <c r="DQ10" s="183">
        <v>3</v>
      </c>
      <c r="DR10" s="177" t="s">
        <v>40</v>
      </c>
      <c r="DS10" s="178">
        <v>88946</v>
      </c>
      <c r="DT10" s="178">
        <v>134664</v>
      </c>
      <c r="DU10" s="178">
        <v>90000</v>
      </c>
      <c r="DV10" s="178">
        <v>90000</v>
      </c>
      <c r="DW10" s="178">
        <v>90000</v>
      </c>
      <c r="DY10" s="183">
        <v>3</v>
      </c>
      <c r="DZ10" s="177" t="s">
        <v>40</v>
      </c>
      <c r="EA10" s="178">
        <v>33750.160000000003</v>
      </c>
      <c r="EB10" s="178">
        <v>36000</v>
      </c>
      <c r="EC10" s="178">
        <v>40000</v>
      </c>
      <c r="ED10" s="178">
        <v>42000</v>
      </c>
      <c r="EE10" s="178">
        <v>44000</v>
      </c>
      <c r="EG10" s="183">
        <v>3</v>
      </c>
      <c r="EH10" s="177" t="s">
        <v>40</v>
      </c>
      <c r="EI10" s="178">
        <v>11074</v>
      </c>
      <c r="EJ10" s="178">
        <v>1300</v>
      </c>
      <c r="EK10" s="178">
        <v>14500</v>
      </c>
      <c r="EL10" s="178">
        <v>14900</v>
      </c>
      <c r="EM10" s="178">
        <v>14900</v>
      </c>
    </row>
    <row r="11" spans="1:143" ht="93.75">
      <c r="A11" s="167">
        <v>31</v>
      </c>
      <c r="B11" s="184" t="s">
        <v>41</v>
      </c>
      <c r="C11" s="238">
        <f>+K11+S11+AA11+AI11+AQ11+AY11+BG11+BO11+BW11+CE11+CM11+CU11+DC11+DK11+DS11+EA11+EI11+7924252</f>
        <v>10282922.93</v>
      </c>
      <c r="D11" s="238">
        <f>+L11+T11+AB11+AJ11+AR11+AZ11+BH11+BP11+BX11+CF11+CN11+CV11+DD11+DL11+DT11+EB11+EJ11+11919484</f>
        <v>14312415</v>
      </c>
      <c r="E11" s="180">
        <f t="shared" si="2"/>
        <v>3118925</v>
      </c>
      <c r="F11" s="180">
        <f t="shared" si="4"/>
        <v>3176935</v>
      </c>
      <c r="G11" s="180">
        <f t="shared" si="5"/>
        <v>3221500</v>
      </c>
      <c r="I11" s="167">
        <v>31</v>
      </c>
      <c r="J11" s="184" t="s">
        <v>41</v>
      </c>
      <c r="K11" s="180">
        <v>211683.97</v>
      </c>
      <c r="L11" s="180">
        <v>301250</v>
      </c>
      <c r="M11" s="181">
        <v>258345</v>
      </c>
      <c r="N11" s="181">
        <v>270400</v>
      </c>
      <c r="O11" s="181">
        <v>278410</v>
      </c>
      <c r="Q11" s="167">
        <v>31</v>
      </c>
      <c r="R11" s="184" t="s">
        <v>41</v>
      </c>
      <c r="S11" s="180">
        <v>130687.17</v>
      </c>
      <c r="T11" s="180">
        <v>168000</v>
      </c>
      <c r="U11" s="181">
        <v>168000</v>
      </c>
      <c r="V11" s="181">
        <v>168000</v>
      </c>
      <c r="W11" s="181">
        <v>168000</v>
      </c>
      <c r="Y11" s="167">
        <v>31</v>
      </c>
      <c r="Z11" s="184" t="s">
        <v>41</v>
      </c>
      <c r="AA11" s="180"/>
      <c r="AB11" s="180"/>
      <c r="AC11" s="181">
        <v>404978</v>
      </c>
      <c r="AD11" s="181">
        <v>404978</v>
      </c>
      <c r="AE11" s="181">
        <v>404978</v>
      </c>
      <c r="AG11" s="167">
        <v>31</v>
      </c>
      <c r="AH11" s="184" t="s">
        <v>41</v>
      </c>
      <c r="AI11" s="180">
        <v>237590.38</v>
      </c>
      <c r="AJ11" s="180">
        <v>204700</v>
      </c>
      <c r="AK11" s="181">
        <v>204700</v>
      </c>
      <c r="AL11" s="181">
        <v>204700</v>
      </c>
      <c r="AM11" s="181">
        <v>204700</v>
      </c>
      <c r="AO11" s="167">
        <v>31</v>
      </c>
      <c r="AP11" s="184" t="s">
        <v>41</v>
      </c>
      <c r="AQ11" s="180">
        <v>34713.660000000003</v>
      </c>
      <c r="AR11" s="180">
        <v>117000</v>
      </c>
      <c r="AS11" s="181">
        <v>110000</v>
      </c>
      <c r="AT11" s="181">
        <v>111000</v>
      </c>
      <c r="AU11" s="181">
        <v>113000</v>
      </c>
      <c r="AW11" s="167">
        <v>31</v>
      </c>
      <c r="AX11" s="184" t="s">
        <v>41</v>
      </c>
      <c r="AY11" s="180"/>
      <c r="AZ11" s="180"/>
      <c r="BA11" s="181">
        <v>10150</v>
      </c>
      <c r="BB11" s="181">
        <v>10150</v>
      </c>
      <c r="BC11" s="181">
        <v>10150</v>
      </c>
      <c r="BE11" s="167">
        <v>31</v>
      </c>
      <c r="BF11" s="184" t="s">
        <v>41</v>
      </c>
      <c r="BG11" s="180">
        <v>124107</v>
      </c>
      <c r="BH11" s="180">
        <v>146850</v>
      </c>
      <c r="BI11" s="181">
        <v>143350</v>
      </c>
      <c r="BJ11" s="181">
        <v>143350</v>
      </c>
      <c r="BK11" s="181">
        <v>143350</v>
      </c>
      <c r="BM11" s="167">
        <v>31</v>
      </c>
      <c r="BN11" s="184" t="s">
        <v>41</v>
      </c>
      <c r="BO11" s="180">
        <v>96619.37</v>
      </c>
      <c r="BP11" s="180">
        <v>5007</v>
      </c>
      <c r="BQ11" s="181">
        <v>1500</v>
      </c>
      <c r="BR11" s="181">
        <v>1500</v>
      </c>
      <c r="BS11" s="181">
        <v>1500</v>
      </c>
      <c r="BU11" s="167">
        <v>31</v>
      </c>
      <c r="BV11" s="184" t="s">
        <v>41</v>
      </c>
      <c r="BW11" s="180">
        <v>969346</v>
      </c>
      <c r="BX11" s="180">
        <v>902700</v>
      </c>
      <c r="BY11" s="181">
        <v>1302700</v>
      </c>
      <c r="BZ11" s="181">
        <v>1322750</v>
      </c>
      <c r="CA11" s="181">
        <v>1352800</v>
      </c>
      <c r="CC11" s="167">
        <v>31</v>
      </c>
      <c r="CD11" s="184" t="s">
        <v>41</v>
      </c>
      <c r="CE11" s="180">
        <v>155143</v>
      </c>
      <c r="CF11" s="180">
        <v>190000</v>
      </c>
      <c r="CG11" s="181">
        <v>155142</v>
      </c>
      <c r="CH11" s="181">
        <v>155142</v>
      </c>
      <c r="CI11" s="181">
        <v>155142</v>
      </c>
      <c r="CK11" s="167">
        <v>31</v>
      </c>
      <c r="CL11" s="184" t="s">
        <v>41</v>
      </c>
      <c r="CM11" s="180">
        <v>93734</v>
      </c>
      <c r="CN11" s="180">
        <v>23000</v>
      </c>
      <c r="CO11" s="181">
        <v>18510</v>
      </c>
      <c r="CP11" s="181">
        <v>20515</v>
      </c>
      <c r="CQ11" s="181">
        <v>23020</v>
      </c>
      <c r="CS11" s="167">
        <v>31</v>
      </c>
      <c r="CT11" s="184" t="s">
        <v>41</v>
      </c>
      <c r="CU11" s="180"/>
      <c r="CV11" s="180"/>
      <c r="CW11" s="181">
        <v>20000</v>
      </c>
      <c r="CX11" s="181">
        <v>40000</v>
      </c>
      <c r="CY11" s="181">
        <v>40000</v>
      </c>
      <c r="DA11" s="167">
        <v>31</v>
      </c>
      <c r="DB11" s="184" t="s">
        <v>41</v>
      </c>
      <c r="DC11" s="180">
        <v>138294</v>
      </c>
      <c r="DD11" s="180">
        <v>132500</v>
      </c>
      <c r="DE11" s="181">
        <v>130000</v>
      </c>
      <c r="DF11" s="181">
        <v>130500</v>
      </c>
      <c r="DG11" s="181">
        <v>130500</v>
      </c>
      <c r="DI11" s="167">
        <v>31</v>
      </c>
      <c r="DJ11" s="184" t="s">
        <v>41</v>
      </c>
      <c r="DK11" s="180">
        <v>32982.22</v>
      </c>
      <c r="DL11" s="180">
        <v>29960</v>
      </c>
      <c r="DM11" s="181">
        <v>47050</v>
      </c>
      <c r="DN11" s="181">
        <v>47050</v>
      </c>
      <c r="DO11" s="181">
        <v>47050</v>
      </c>
      <c r="DQ11" s="167">
        <v>31</v>
      </c>
      <c r="DR11" s="184" t="s">
        <v>41</v>
      </c>
      <c r="DS11" s="180">
        <v>88946</v>
      </c>
      <c r="DT11" s="180">
        <v>134664</v>
      </c>
      <c r="DU11" s="181">
        <v>90000</v>
      </c>
      <c r="DV11" s="181">
        <v>90000</v>
      </c>
      <c r="DW11" s="181">
        <v>90000</v>
      </c>
      <c r="DY11" s="167">
        <v>31</v>
      </c>
      <c r="DZ11" s="184" t="s">
        <v>41</v>
      </c>
      <c r="EA11" s="180">
        <v>33750.160000000003</v>
      </c>
      <c r="EB11" s="180">
        <v>36000</v>
      </c>
      <c r="EC11" s="181">
        <v>40000</v>
      </c>
      <c r="ED11" s="181">
        <v>42000</v>
      </c>
      <c r="EE11" s="181">
        <v>44000</v>
      </c>
      <c r="EG11" s="167">
        <v>31</v>
      </c>
      <c r="EH11" s="184" t="s">
        <v>41</v>
      </c>
      <c r="EI11" s="180">
        <v>11074</v>
      </c>
      <c r="EJ11" s="180">
        <v>1300</v>
      </c>
      <c r="EK11" s="181">
        <v>14500</v>
      </c>
      <c r="EL11" s="181">
        <v>14900</v>
      </c>
      <c r="EM11" s="181">
        <v>14900</v>
      </c>
    </row>
    <row r="12" spans="1:143" ht="43.5" customHeight="1">
      <c r="A12" s="183">
        <v>4</v>
      </c>
      <c r="B12" s="177" t="s">
        <v>42</v>
      </c>
      <c r="C12" s="178">
        <f>+C13+C14</f>
        <v>7753553.669999999</v>
      </c>
      <c r="D12" s="178">
        <f>+D13+D14</f>
        <v>7320310</v>
      </c>
      <c r="E12" s="241">
        <f t="shared" si="2"/>
        <v>11354428</v>
      </c>
      <c r="F12" s="241">
        <f t="shared" si="4"/>
        <v>11797900</v>
      </c>
      <c r="G12" s="241">
        <f t="shared" si="5"/>
        <v>11745025</v>
      </c>
      <c r="I12" s="183">
        <v>4</v>
      </c>
      <c r="J12" s="177" t="s">
        <v>42</v>
      </c>
      <c r="K12" s="178">
        <v>943204.92</v>
      </c>
      <c r="L12" s="178">
        <v>773150</v>
      </c>
      <c r="M12" s="178">
        <v>915000</v>
      </c>
      <c r="N12" s="178">
        <v>916500</v>
      </c>
      <c r="O12" s="178">
        <v>917500</v>
      </c>
      <c r="Q12" s="183">
        <v>4</v>
      </c>
      <c r="R12" s="177" t="s">
        <v>42</v>
      </c>
      <c r="S12" s="178">
        <v>604726.63</v>
      </c>
      <c r="T12" s="178">
        <v>600000</v>
      </c>
      <c r="U12" s="178">
        <v>600000</v>
      </c>
      <c r="V12" s="178">
        <v>600000</v>
      </c>
      <c r="W12" s="178">
        <v>550000</v>
      </c>
      <c r="Y12" s="183">
        <v>4</v>
      </c>
      <c r="Z12" s="177" t="s">
        <v>42</v>
      </c>
      <c r="AA12" s="178">
        <f>+AA13+AA14</f>
        <v>0</v>
      </c>
      <c r="AB12" s="178">
        <v>0</v>
      </c>
      <c r="AC12" s="178">
        <v>450000</v>
      </c>
      <c r="AD12" s="178">
        <v>450000</v>
      </c>
      <c r="AE12" s="178">
        <v>450000</v>
      </c>
      <c r="AG12" s="183">
        <v>4</v>
      </c>
      <c r="AH12" s="177" t="s">
        <v>42</v>
      </c>
      <c r="AI12" s="178">
        <v>642940.79</v>
      </c>
      <c r="AJ12" s="178">
        <v>850000</v>
      </c>
      <c r="AK12" s="178">
        <v>700000</v>
      </c>
      <c r="AL12" s="178">
        <v>700000</v>
      </c>
      <c r="AM12" s="178">
        <v>700000</v>
      </c>
      <c r="AO12" s="183">
        <v>4</v>
      </c>
      <c r="AP12" s="177" t="s">
        <v>42</v>
      </c>
      <c r="AQ12" s="178">
        <v>218146.06</v>
      </c>
      <c r="AR12" s="178">
        <v>170500</v>
      </c>
      <c r="AS12" s="178">
        <v>275000</v>
      </c>
      <c r="AT12" s="178">
        <v>330000</v>
      </c>
      <c r="AU12" s="178">
        <v>355000</v>
      </c>
      <c r="AW12" s="183">
        <v>4</v>
      </c>
      <c r="AX12" s="177" t="s">
        <v>42</v>
      </c>
      <c r="AY12" s="178">
        <f>+AY13+AY14</f>
        <v>0</v>
      </c>
      <c r="AZ12" s="178">
        <v>0</v>
      </c>
      <c r="BA12" s="178">
        <v>3608986</v>
      </c>
      <c r="BB12" s="178">
        <v>3841708</v>
      </c>
      <c r="BC12" s="178">
        <v>3841708</v>
      </c>
      <c r="BE12" s="183">
        <v>4</v>
      </c>
      <c r="BF12" s="177" t="s">
        <v>42</v>
      </c>
      <c r="BG12" s="178">
        <v>675771</v>
      </c>
      <c r="BH12" s="178">
        <v>481450</v>
      </c>
      <c r="BI12" s="178">
        <v>696000</v>
      </c>
      <c r="BJ12" s="178">
        <v>696000</v>
      </c>
      <c r="BK12" s="178">
        <v>696000</v>
      </c>
      <c r="BM12" s="183">
        <v>4</v>
      </c>
      <c r="BN12" s="177" t="s">
        <v>42</v>
      </c>
      <c r="BO12" s="178">
        <v>152874.28</v>
      </c>
      <c r="BP12" s="178">
        <v>133510</v>
      </c>
      <c r="BQ12" s="178">
        <v>110000</v>
      </c>
      <c r="BR12" s="178">
        <v>110000</v>
      </c>
      <c r="BS12" s="178">
        <v>110000</v>
      </c>
      <c r="BU12" s="183">
        <v>4</v>
      </c>
      <c r="BV12" s="177" t="s">
        <v>42</v>
      </c>
      <c r="BW12" s="178">
        <v>305480</v>
      </c>
      <c r="BX12" s="178">
        <v>355000</v>
      </c>
      <c r="BY12" s="178">
        <v>355000</v>
      </c>
      <c r="BZ12" s="178">
        <v>360000</v>
      </c>
      <c r="CA12" s="178">
        <v>365000</v>
      </c>
      <c r="CC12" s="183">
        <v>4</v>
      </c>
      <c r="CD12" s="177" t="s">
        <v>42</v>
      </c>
      <c r="CE12" s="178">
        <v>513843</v>
      </c>
      <c r="CF12" s="178">
        <v>502500</v>
      </c>
      <c r="CG12" s="178">
        <v>512442</v>
      </c>
      <c r="CH12" s="178">
        <v>512442</v>
      </c>
      <c r="CI12" s="178">
        <v>512442</v>
      </c>
      <c r="CK12" s="183">
        <v>4</v>
      </c>
      <c r="CL12" s="177" t="s">
        <v>42</v>
      </c>
      <c r="CM12" s="178">
        <v>35058</v>
      </c>
      <c r="CN12" s="178">
        <v>138500</v>
      </c>
      <c r="CO12" s="178">
        <v>0</v>
      </c>
      <c r="CP12" s="178">
        <v>0</v>
      </c>
      <c r="CQ12" s="178">
        <v>0</v>
      </c>
      <c r="CS12" s="183">
        <v>4</v>
      </c>
      <c r="CT12" s="177" t="s">
        <v>42</v>
      </c>
      <c r="CU12" s="178">
        <f>+CU13+CU14</f>
        <v>0</v>
      </c>
      <c r="CV12" s="178">
        <f>+CV13+CV14</f>
        <v>0</v>
      </c>
      <c r="CW12" s="178">
        <v>250000</v>
      </c>
      <c r="CX12" s="178">
        <v>256250</v>
      </c>
      <c r="CY12" s="178">
        <v>261375</v>
      </c>
      <c r="DA12" s="183">
        <v>4</v>
      </c>
      <c r="DB12" s="177" t="s">
        <v>42</v>
      </c>
      <c r="DC12" s="178">
        <v>1770100</v>
      </c>
      <c r="DD12" s="178">
        <v>1422700</v>
      </c>
      <c r="DE12" s="178">
        <v>1030000</v>
      </c>
      <c r="DF12" s="178">
        <v>1130000</v>
      </c>
      <c r="DG12" s="178">
        <v>1130000</v>
      </c>
      <c r="DI12" s="183">
        <v>4</v>
      </c>
      <c r="DJ12" s="177" t="s">
        <v>42</v>
      </c>
      <c r="DK12" s="178">
        <v>1014945.94</v>
      </c>
      <c r="DL12" s="178">
        <v>1130000</v>
      </c>
      <c r="DM12" s="178">
        <v>1136000</v>
      </c>
      <c r="DN12" s="178">
        <v>1187000</v>
      </c>
      <c r="DO12" s="178">
        <v>1154000</v>
      </c>
      <c r="DQ12" s="183">
        <v>4</v>
      </c>
      <c r="DR12" s="177" t="s">
        <v>42</v>
      </c>
      <c r="DS12" s="178">
        <v>378108</v>
      </c>
      <c r="DT12" s="178">
        <v>315000</v>
      </c>
      <c r="DU12" s="178">
        <v>225000</v>
      </c>
      <c r="DV12" s="178">
        <v>215000</v>
      </c>
      <c r="DW12" s="178">
        <v>205000</v>
      </c>
      <c r="DY12" s="183">
        <v>4</v>
      </c>
      <c r="DZ12" s="177" t="s">
        <v>42</v>
      </c>
      <c r="EA12" s="178">
        <v>380447.05</v>
      </c>
      <c r="EB12" s="178">
        <v>343000</v>
      </c>
      <c r="EC12" s="178">
        <v>386000</v>
      </c>
      <c r="ED12" s="178">
        <v>388000</v>
      </c>
      <c r="EE12" s="178">
        <v>390000</v>
      </c>
      <c r="EG12" s="183">
        <v>4</v>
      </c>
      <c r="EH12" s="177" t="s">
        <v>42</v>
      </c>
      <c r="EI12" s="178">
        <v>117908</v>
      </c>
      <c r="EJ12" s="178">
        <v>105000</v>
      </c>
      <c r="EK12" s="178">
        <v>105000</v>
      </c>
      <c r="EL12" s="178">
        <v>105000</v>
      </c>
      <c r="EM12" s="178">
        <v>107000</v>
      </c>
    </row>
    <row r="13" spans="1:143" ht="112.5">
      <c r="A13" s="167">
        <v>41</v>
      </c>
      <c r="B13" s="184" t="s">
        <v>43</v>
      </c>
      <c r="C13" s="180">
        <f>+K13+S13+AA13+AI13+AQ13+AY13+BG13+BO13+BW13+CE13+CM13+CU13+DC13+DK13+DS13+EA13+EI13</f>
        <v>0</v>
      </c>
      <c r="D13" s="180">
        <f>+L13+T13+AB13+AJ13+AR13+AZ13+BH13+BP13+BX13+CF13+CN13+CV13+DD13+DL13+DT13+EB13+EJ13</f>
        <v>0</v>
      </c>
      <c r="E13" s="180">
        <f t="shared" si="2"/>
        <v>0</v>
      </c>
      <c r="F13" s="180">
        <f t="shared" si="4"/>
        <v>0</v>
      </c>
      <c r="G13" s="180">
        <f t="shared" si="5"/>
        <v>0</v>
      </c>
      <c r="I13" s="167">
        <v>41</v>
      </c>
      <c r="J13" s="184" t="s">
        <v>43</v>
      </c>
      <c r="K13" s="180">
        <v>0</v>
      </c>
      <c r="L13" s="180">
        <v>0</v>
      </c>
      <c r="M13" s="181">
        <v>0</v>
      </c>
      <c r="N13" s="181">
        <v>0</v>
      </c>
      <c r="O13" s="181">
        <v>0</v>
      </c>
      <c r="Q13" s="167">
        <v>41</v>
      </c>
      <c r="R13" s="184" t="s">
        <v>43</v>
      </c>
      <c r="S13" s="180"/>
      <c r="T13" s="180"/>
      <c r="U13" s="181">
        <v>0</v>
      </c>
      <c r="V13" s="181">
        <v>0</v>
      </c>
      <c r="W13" s="181">
        <v>0</v>
      </c>
      <c r="Y13" s="167">
        <v>41</v>
      </c>
      <c r="Z13" s="184" t="s">
        <v>43</v>
      </c>
      <c r="AA13" s="180"/>
      <c r="AB13" s="180"/>
      <c r="AC13" s="181">
        <v>0</v>
      </c>
      <c r="AD13" s="181">
        <v>0</v>
      </c>
      <c r="AE13" s="181">
        <v>0</v>
      </c>
      <c r="AG13" s="167">
        <v>41</v>
      </c>
      <c r="AH13" s="184" t="s">
        <v>43</v>
      </c>
      <c r="AI13" s="180"/>
      <c r="AJ13" s="180"/>
      <c r="AK13" s="181">
        <v>0</v>
      </c>
      <c r="AL13" s="181">
        <v>0</v>
      </c>
      <c r="AM13" s="181">
        <v>0</v>
      </c>
      <c r="AO13" s="167">
        <v>41</v>
      </c>
      <c r="AP13" s="184" t="s">
        <v>43</v>
      </c>
      <c r="AQ13" s="180"/>
      <c r="AR13" s="180"/>
      <c r="AS13" s="181">
        <v>0</v>
      </c>
      <c r="AT13" s="181">
        <v>0</v>
      </c>
      <c r="AU13" s="181">
        <v>0</v>
      </c>
      <c r="AW13" s="167">
        <v>41</v>
      </c>
      <c r="AX13" s="184" t="s">
        <v>43</v>
      </c>
      <c r="AY13" s="180"/>
      <c r="AZ13" s="180"/>
      <c r="BA13" s="181">
        <v>0</v>
      </c>
      <c r="BB13" s="181">
        <v>0</v>
      </c>
      <c r="BC13" s="181">
        <v>0</v>
      </c>
      <c r="BE13" s="167">
        <v>41</v>
      </c>
      <c r="BF13" s="184" t="s">
        <v>43</v>
      </c>
      <c r="BG13" s="180"/>
      <c r="BH13" s="180"/>
      <c r="BI13" s="181">
        <v>0</v>
      </c>
      <c r="BJ13" s="181">
        <v>0</v>
      </c>
      <c r="BK13" s="181">
        <v>0</v>
      </c>
      <c r="BM13" s="167">
        <v>41</v>
      </c>
      <c r="BN13" s="184" t="s">
        <v>43</v>
      </c>
      <c r="BO13" s="180"/>
      <c r="BP13" s="180"/>
      <c r="BQ13" s="181">
        <v>0</v>
      </c>
      <c r="BR13" s="181">
        <v>0</v>
      </c>
      <c r="BS13" s="181">
        <v>0</v>
      </c>
      <c r="BU13" s="167">
        <v>41</v>
      </c>
      <c r="BV13" s="184" t="s">
        <v>43</v>
      </c>
      <c r="BW13" s="180">
        <v>0</v>
      </c>
      <c r="BX13" s="180">
        <v>0</v>
      </c>
      <c r="BY13" s="181">
        <v>0</v>
      </c>
      <c r="BZ13" s="181">
        <v>0</v>
      </c>
      <c r="CA13" s="181">
        <v>0</v>
      </c>
      <c r="CC13" s="167">
        <v>41</v>
      </c>
      <c r="CD13" s="184" t="s">
        <v>43</v>
      </c>
      <c r="CE13" s="180">
        <v>0</v>
      </c>
      <c r="CF13" s="180">
        <v>0</v>
      </c>
      <c r="CG13" s="181">
        <v>0</v>
      </c>
      <c r="CH13" s="181">
        <v>0</v>
      </c>
      <c r="CI13" s="181">
        <v>0</v>
      </c>
      <c r="CK13" s="167">
        <v>41</v>
      </c>
      <c r="CL13" s="184" t="s">
        <v>43</v>
      </c>
      <c r="CM13" s="180"/>
      <c r="CN13" s="180"/>
      <c r="CO13" s="181">
        <v>0</v>
      </c>
      <c r="CP13" s="181">
        <v>0</v>
      </c>
      <c r="CQ13" s="181">
        <v>0</v>
      </c>
      <c r="CS13" s="167">
        <v>41</v>
      </c>
      <c r="CT13" s="184" t="s">
        <v>43</v>
      </c>
      <c r="CU13" s="180"/>
      <c r="CV13" s="180"/>
      <c r="CW13" s="181">
        <v>0</v>
      </c>
      <c r="CX13" s="181">
        <v>0</v>
      </c>
      <c r="CY13" s="181">
        <v>0</v>
      </c>
      <c r="DA13" s="167">
        <v>41</v>
      </c>
      <c r="DB13" s="184" t="s">
        <v>43</v>
      </c>
      <c r="DC13" s="180"/>
      <c r="DD13" s="180"/>
      <c r="DE13" s="181">
        <v>0</v>
      </c>
      <c r="DF13" s="181">
        <v>0</v>
      </c>
      <c r="DG13" s="181">
        <v>0</v>
      </c>
      <c r="DI13" s="167">
        <v>41</v>
      </c>
      <c r="DJ13" s="184" t="s">
        <v>43</v>
      </c>
      <c r="DK13" s="180"/>
      <c r="DL13" s="180"/>
      <c r="DM13" s="181">
        <v>0</v>
      </c>
      <c r="DN13" s="181">
        <v>0</v>
      </c>
      <c r="DO13" s="181">
        <v>0</v>
      </c>
      <c r="DQ13" s="167">
        <v>41</v>
      </c>
      <c r="DR13" s="184" t="s">
        <v>43</v>
      </c>
      <c r="DS13" s="180"/>
      <c r="DT13" s="180"/>
      <c r="DU13" s="181">
        <v>0</v>
      </c>
      <c r="DV13" s="181">
        <v>0</v>
      </c>
      <c r="DW13" s="181">
        <v>0</v>
      </c>
      <c r="DY13" s="167">
        <v>41</v>
      </c>
      <c r="DZ13" s="184" t="s">
        <v>43</v>
      </c>
      <c r="EA13" s="180"/>
      <c r="EB13" s="180"/>
      <c r="EC13" s="181">
        <v>0</v>
      </c>
      <c r="ED13" s="181">
        <v>0</v>
      </c>
      <c r="EE13" s="181">
        <v>0</v>
      </c>
      <c r="EG13" s="167">
        <v>41</v>
      </c>
      <c r="EH13" s="184" t="s">
        <v>43</v>
      </c>
      <c r="EI13" s="180"/>
      <c r="EJ13" s="180"/>
      <c r="EK13" s="181">
        <v>0</v>
      </c>
      <c r="EL13" s="181">
        <v>0</v>
      </c>
      <c r="EM13" s="181">
        <v>0</v>
      </c>
    </row>
    <row r="14" spans="1:143" ht="131.25">
      <c r="A14" s="167">
        <v>43</v>
      </c>
      <c r="B14" s="184" t="s">
        <v>44</v>
      </c>
      <c r="C14" s="180">
        <f>+K14+S14+AA14+AI14+AQ14+AY14+BG14+BO14+BW14+CE14+CM14+CU14+DC14+DK14+DS14+EA14+EI14</f>
        <v>7753553.669999999</v>
      </c>
      <c r="D14" s="180">
        <f>+L14+T14+AB14+AJ14+AR14+AZ14+BH14+BP14+BX14+CF14+CN14+CV14+DD14+DL14+DT14+EB14+EJ14</f>
        <v>7320310</v>
      </c>
      <c r="E14" s="180">
        <f t="shared" si="2"/>
        <v>11354428</v>
      </c>
      <c r="F14" s="180">
        <f t="shared" si="4"/>
        <v>11797900</v>
      </c>
      <c r="G14" s="180">
        <f t="shared" si="5"/>
        <v>11745025</v>
      </c>
      <c r="I14" s="167">
        <v>43</v>
      </c>
      <c r="J14" s="184" t="s">
        <v>44</v>
      </c>
      <c r="K14" s="180">
        <v>943204.92</v>
      </c>
      <c r="L14" s="180">
        <v>773150</v>
      </c>
      <c r="M14" s="181">
        <v>915000</v>
      </c>
      <c r="N14" s="181">
        <v>916500</v>
      </c>
      <c r="O14" s="181">
        <v>917500</v>
      </c>
      <c r="Q14" s="167">
        <v>43</v>
      </c>
      <c r="R14" s="184" t="s">
        <v>44</v>
      </c>
      <c r="S14" s="180">
        <v>604726.63</v>
      </c>
      <c r="T14" s="180">
        <v>600000</v>
      </c>
      <c r="U14" s="181">
        <v>600000</v>
      </c>
      <c r="V14" s="181">
        <v>600000</v>
      </c>
      <c r="W14" s="181">
        <v>550000</v>
      </c>
      <c r="Y14" s="167">
        <v>43</v>
      </c>
      <c r="Z14" s="184" t="s">
        <v>44</v>
      </c>
      <c r="AA14" s="180"/>
      <c r="AB14" s="180"/>
      <c r="AC14" s="181">
        <v>450000</v>
      </c>
      <c r="AD14" s="181">
        <v>450000</v>
      </c>
      <c r="AE14" s="181">
        <v>450000</v>
      </c>
      <c r="AG14" s="167">
        <v>43</v>
      </c>
      <c r="AH14" s="184" t="s">
        <v>44</v>
      </c>
      <c r="AI14" s="180">
        <v>642940.79</v>
      </c>
      <c r="AJ14" s="180">
        <v>850000</v>
      </c>
      <c r="AK14" s="181">
        <v>700000</v>
      </c>
      <c r="AL14" s="181">
        <v>700000</v>
      </c>
      <c r="AM14" s="181">
        <v>700000</v>
      </c>
      <c r="AO14" s="167">
        <v>43</v>
      </c>
      <c r="AP14" s="184" t="s">
        <v>44</v>
      </c>
      <c r="AQ14" s="180">
        <v>218146.06</v>
      </c>
      <c r="AR14" s="180">
        <v>170500</v>
      </c>
      <c r="AS14" s="181">
        <v>275000</v>
      </c>
      <c r="AT14" s="181">
        <v>330000</v>
      </c>
      <c r="AU14" s="181">
        <v>355000</v>
      </c>
      <c r="AW14" s="167">
        <v>43</v>
      </c>
      <c r="AX14" s="184" t="s">
        <v>44</v>
      </c>
      <c r="AY14" s="180"/>
      <c r="AZ14" s="180"/>
      <c r="BA14" s="181">
        <v>3608986</v>
      </c>
      <c r="BB14" s="181">
        <v>3841708</v>
      </c>
      <c r="BC14" s="181">
        <v>3841708</v>
      </c>
      <c r="BE14" s="167">
        <v>43</v>
      </c>
      <c r="BF14" s="184" t="s">
        <v>44</v>
      </c>
      <c r="BG14" s="180">
        <v>675771</v>
      </c>
      <c r="BH14" s="180">
        <v>481450</v>
      </c>
      <c r="BI14" s="181">
        <v>696000</v>
      </c>
      <c r="BJ14" s="181">
        <v>696000</v>
      </c>
      <c r="BK14" s="181">
        <v>696000</v>
      </c>
      <c r="BM14" s="167">
        <v>43</v>
      </c>
      <c r="BN14" s="184" t="s">
        <v>44</v>
      </c>
      <c r="BO14" s="180">
        <v>152874.28</v>
      </c>
      <c r="BP14" s="180">
        <v>133510</v>
      </c>
      <c r="BQ14" s="181">
        <v>110000</v>
      </c>
      <c r="BR14" s="181">
        <v>110000</v>
      </c>
      <c r="BS14" s="181">
        <v>110000</v>
      </c>
      <c r="BU14" s="167">
        <v>43</v>
      </c>
      <c r="BV14" s="184" t="s">
        <v>44</v>
      </c>
      <c r="BW14" s="180">
        <v>305480</v>
      </c>
      <c r="BX14" s="180">
        <v>355000</v>
      </c>
      <c r="BY14" s="181">
        <v>355000</v>
      </c>
      <c r="BZ14" s="181">
        <v>360000</v>
      </c>
      <c r="CA14" s="181">
        <v>365000</v>
      </c>
      <c r="CC14" s="167">
        <v>43</v>
      </c>
      <c r="CD14" s="184" t="s">
        <v>44</v>
      </c>
      <c r="CE14" s="180">
        <v>513843</v>
      </c>
      <c r="CF14" s="180">
        <v>502500</v>
      </c>
      <c r="CG14" s="181">
        <v>512442</v>
      </c>
      <c r="CH14" s="181">
        <v>512442</v>
      </c>
      <c r="CI14" s="181">
        <v>512442</v>
      </c>
      <c r="CK14" s="167">
        <v>43</v>
      </c>
      <c r="CL14" s="184" t="s">
        <v>44</v>
      </c>
      <c r="CM14" s="180">
        <v>35058</v>
      </c>
      <c r="CN14" s="180">
        <v>138500</v>
      </c>
      <c r="CO14" s="181">
        <v>0</v>
      </c>
      <c r="CP14" s="181">
        <v>0</v>
      </c>
      <c r="CQ14" s="181">
        <v>0</v>
      </c>
      <c r="CS14" s="167">
        <v>43</v>
      </c>
      <c r="CT14" s="184" t="s">
        <v>44</v>
      </c>
      <c r="CU14" s="180"/>
      <c r="CV14" s="180"/>
      <c r="CW14" s="181">
        <v>250000</v>
      </c>
      <c r="CX14" s="181">
        <v>256250</v>
      </c>
      <c r="CY14" s="181">
        <v>261375</v>
      </c>
      <c r="DA14" s="167">
        <v>43</v>
      </c>
      <c r="DB14" s="184" t="s">
        <v>44</v>
      </c>
      <c r="DC14" s="180">
        <v>1770100</v>
      </c>
      <c r="DD14" s="180">
        <v>1422700</v>
      </c>
      <c r="DE14" s="181">
        <v>1030000</v>
      </c>
      <c r="DF14" s="181">
        <v>1130000</v>
      </c>
      <c r="DG14" s="181">
        <v>1130000</v>
      </c>
      <c r="DI14" s="167">
        <v>43</v>
      </c>
      <c r="DJ14" s="184" t="s">
        <v>44</v>
      </c>
      <c r="DK14" s="180">
        <v>1014945.94</v>
      </c>
      <c r="DL14" s="180">
        <v>1130000</v>
      </c>
      <c r="DM14" s="181">
        <v>1136000</v>
      </c>
      <c r="DN14" s="181">
        <v>1187000</v>
      </c>
      <c r="DO14" s="181">
        <v>1154000</v>
      </c>
      <c r="DQ14" s="167">
        <v>43</v>
      </c>
      <c r="DR14" s="184" t="s">
        <v>44</v>
      </c>
      <c r="DS14" s="180">
        <v>378108</v>
      </c>
      <c r="DT14" s="180">
        <v>315000</v>
      </c>
      <c r="DU14" s="181">
        <v>225000</v>
      </c>
      <c r="DV14" s="181">
        <v>215000</v>
      </c>
      <c r="DW14" s="181">
        <v>205000</v>
      </c>
      <c r="DY14" s="167">
        <v>43</v>
      </c>
      <c r="DZ14" s="184" t="s">
        <v>44</v>
      </c>
      <c r="EA14" s="180">
        <v>380447.05</v>
      </c>
      <c r="EB14" s="180">
        <v>343000</v>
      </c>
      <c r="EC14" s="181">
        <v>386000</v>
      </c>
      <c r="ED14" s="181">
        <v>388000</v>
      </c>
      <c r="EE14" s="181">
        <v>390000</v>
      </c>
      <c r="EG14" s="167">
        <v>43</v>
      </c>
      <c r="EH14" s="184" t="s">
        <v>44</v>
      </c>
      <c r="EI14" s="180">
        <v>117908</v>
      </c>
      <c r="EJ14" s="180">
        <v>105000</v>
      </c>
      <c r="EK14" s="181">
        <v>105000</v>
      </c>
      <c r="EL14" s="181">
        <v>105000</v>
      </c>
      <c r="EM14" s="181">
        <v>107000</v>
      </c>
    </row>
    <row r="15" spans="1:143" ht="56.25">
      <c r="A15" s="183">
        <v>5</v>
      </c>
      <c r="B15" s="177" t="s">
        <v>45</v>
      </c>
      <c r="C15" s="178">
        <f>C16+C24+C30+C31+C37+C36+C39+C40+C38+C35</f>
        <v>7175241</v>
      </c>
      <c r="D15" s="178">
        <f t="shared" ref="D15" si="6">D16+D24+D30+D31+D37+D36+D39+D40+D38+D35</f>
        <v>22122137</v>
      </c>
      <c r="E15" s="241">
        <f t="shared" si="2"/>
        <v>10932314</v>
      </c>
      <c r="F15" s="241">
        <f t="shared" si="4"/>
        <v>6581739</v>
      </c>
      <c r="G15" s="241">
        <f t="shared" si="5"/>
        <v>5266952</v>
      </c>
      <c r="I15" s="183">
        <v>5</v>
      </c>
      <c r="J15" s="177" t="s">
        <v>45</v>
      </c>
      <c r="K15" s="178">
        <v>2633437.77</v>
      </c>
      <c r="L15" s="178">
        <v>624395</v>
      </c>
      <c r="M15" s="178">
        <v>1009707</v>
      </c>
      <c r="N15" s="178">
        <v>1047149</v>
      </c>
      <c r="O15" s="178">
        <v>402998</v>
      </c>
      <c r="Q15" s="183">
        <v>5</v>
      </c>
      <c r="R15" s="177" t="s">
        <v>45</v>
      </c>
      <c r="S15" s="178">
        <v>232151.45</v>
      </c>
      <c r="T15" s="178">
        <v>33050</v>
      </c>
      <c r="U15" s="178">
        <v>143754</v>
      </c>
      <c r="V15" s="178">
        <v>111056</v>
      </c>
      <c r="W15" s="178">
        <v>93592</v>
      </c>
      <c r="Y15" s="183">
        <v>5</v>
      </c>
      <c r="Z15" s="177" t="s">
        <v>45</v>
      </c>
      <c r="AA15" s="178">
        <f>AA16+AA24+AA30+AA31+AA37+AA36+AA39+AA40</f>
        <v>0</v>
      </c>
      <c r="AB15" s="178">
        <v>0</v>
      </c>
      <c r="AC15" s="178">
        <v>2519668</v>
      </c>
      <c r="AD15" s="178">
        <v>1580261</v>
      </c>
      <c r="AE15" s="178">
        <v>1368174</v>
      </c>
      <c r="AG15" s="183">
        <v>5</v>
      </c>
      <c r="AH15" s="177" t="s">
        <v>45</v>
      </c>
      <c r="AI15" s="178">
        <v>911118.29999999993</v>
      </c>
      <c r="AJ15" s="178">
        <v>19235012</v>
      </c>
      <c r="AK15" s="178">
        <v>1378439</v>
      </c>
      <c r="AL15" s="178">
        <v>608843</v>
      </c>
      <c r="AM15" s="178">
        <v>519075</v>
      </c>
      <c r="AO15" s="183">
        <v>5</v>
      </c>
      <c r="AP15" s="177" t="s">
        <v>45</v>
      </c>
      <c r="AQ15" s="178">
        <v>89956.66</v>
      </c>
      <c r="AR15" s="178">
        <v>108787</v>
      </c>
      <c r="AS15" s="178">
        <v>954241</v>
      </c>
      <c r="AT15" s="178">
        <v>138308</v>
      </c>
      <c r="AU15" s="178">
        <v>137370</v>
      </c>
      <c r="AW15" s="183">
        <v>5</v>
      </c>
      <c r="AX15" s="177" t="s">
        <v>45</v>
      </c>
      <c r="AY15" s="178">
        <f>AY16+AY24+AY30+AY31+AY37+AY36+AY39+AY40</f>
        <v>0</v>
      </c>
      <c r="AZ15" s="178">
        <v>0</v>
      </c>
      <c r="BA15" s="178">
        <v>271080</v>
      </c>
      <c r="BB15" s="178">
        <v>271733</v>
      </c>
      <c r="BC15" s="178">
        <v>271733</v>
      </c>
      <c r="BE15" s="183">
        <v>5</v>
      </c>
      <c r="BF15" s="177" t="s">
        <v>45</v>
      </c>
      <c r="BG15" s="178">
        <v>150316</v>
      </c>
      <c r="BH15" s="178">
        <v>79632</v>
      </c>
      <c r="BI15" s="178">
        <v>463479</v>
      </c>
      <c r="BJ15" s="178">
        <v>39816</v>
      </c>
      <c r="BK15" s="178">
        <v>13272</v>
      </c>
      <c r="BM15" s="183">
        <v>5</v>
      </c>
      <c r="BN15" s="177" t="s">
        <v>45</v>
      </c>
      <c r="BO15" s="178">
        <v>213913.53</v>
      </c>
      <c r="BP15" s="178">
        <v>154140</v>
      </c>
      <c r="BQ15" s="178">
        <v>449203</v>
      </c>
      <c r="BR15" s="178">
        <v>336408</v>
      </c>
      <c r="BS15" s="178">
        <v>247373</v>
      </c>
      <c r="BU15" s="183">
        <v>5</v>
      </c>
      <c r="BV15" s="177" t="s">
        <v>45</v>
      </c>
      <c r="BW15" s="178">
        <v>369755</v>
      </c>
      <c r="BX15" s="178">
        <v>278580</v>
      </c>
      <c r="BY15" s="178">
        <v>448343</v>
      </c>
      <c r="BZ15" s="178">
        <v>280430</v>
      </c>
      <c r="CA15" s="178">
        <v>270277</v>
      </c>
      <c r="CC15" s="183">
        <v>5</v>
      </c>
      <c r="CD15" s="177" t="s">
        <v>45</v>
      </c>
      <c r="CE15" s="178">
        <v>265815</v>
      </c>
      <c r="CF15" s="178">
        <v>377568</v>
      </c>
      <c r="CG15" s="178">
        <v>813368</v>
      </c>
      <c r="CH15" s="178">
        <v>218086</v>
      </c>
      <c r="CI15" s="178">
        <v>159242</v>
      </c>
      <c r="CK15" s="183">
        <v>5</v>
      </c>
      <c r="CL15" s="177" t="s">
        <v>45</v>
      </c>
      <c r="CM15" s="178">
        <v>17141</v>
      </c>
      <c r="CN15" s="178">
        <v>8000</v>
      </c>
      <c r="CO15" s="178">
        <v>71693</v>
      </c>
      <c r="CP15" s="178">
        <v>38573</v>
      </c>
      <c r="CQ15" s="178">
        <v>26562</v>
      </c>
      <c r="CS15" s="183">
        <v>5</v>
      </c>
      <c r="CT15" s="177" t="s">
        <v>45</v>
      </c>
      <c r="CU15" s="178">
        <f>CU16+CU24+CU30+CU31+CU37+CU36+CU39+CU40</f>
        <v>0</v>
      </c>
      <c r="CV15" s="178">
        <f>CV16+CV24+CV30+CV31+CV37+CV36+CV39+CV40</f>
        <v>0</v>
      </c>
      <c r="CW15" s="178">
        <v>87918</v>
      </c>
      <c r="CX15" s="178">
        <v>28393</v>
      </c>
      <c r="CY15" s="178">
        <v>15409</v>
      </c>
      <c r="DA15" s="183">
        <v>5</v>
      </c>
      <c r="DB15" s="177" t="s">
        <v>45</v>
      </c>
      <c r="DC15" s="178">
        <v>242254</v>
      </c>
      <c r="DD15" s="178">
        <v>264968</v>
      </c>
      <c r="DE15" s="178">
        <v>456441</v>
      </c>
      <c r="DF15" s="178">
        <v>302550</v>
      </c>
      <c r="DG15" s="178">
        <v>284900</v>
      </c>
      <c r="DI15" s="183">
        <v>5</v>
      </c>
      <c r="DJ15" s="177" t="s">
        <v>45</v>
      </c>
      <c r="DK15" s="178">
        <v>140580.53</v>
      </c>
      <c r="DL15" s="178">
        <v>69729</v>
      </c>
      <c r="DM15" s="178">
        <v>241476</v>
      </c>
      <c r="DN15" s="178">
        <v>156939</v>
      </c>
      <c r="DO15" s="178">
        <v>129516</v>
      </c>
      <c r="DQ15" s="183">
        <v>5</v>
      </c>
      <c r="DR15" s="177" t="s">
        <v>45</v>
      </c>
      <c r="DS15" s="178">
        <v>956843</v>
      </c>
      <c r="DT15" s="178">
        <v>626333</v>
      </c>
      <c r="DU15" s="178">
        <v>827794</v>
      </c>
      <c r="DV15" s="178">
        <v>639210</v>
      </c>
      <c r="DW15" s="178">
        <v>607084</v>
      </c>
      <c r="DY15" s="183">
        <v>5</v>
      </c>
      <c r="DZ15" s="177" t="s">
        <v>45</v>
      </c>
      <c r="EA15" s="178">
        <v>148804.82</v>
      </c>
      <c r="EB15" s="178">
        <v>57457</v>
      </c>
      <c r="EC15" s="178">
        <v>255710</v>
      </c>
      <c r="ED15" s="178">
        <v>228961</v>
      </c>
      <c r="EE15" s="178">
        <v>158227</v>
      </c>
      <c r="EG15" s="183">
        <v>5</v>
      </c>
      <c r="EH15" s="177" t="s">
        <v>45</v>
      </c>
      <c r="EI15" s="178">
        <v>876264</v>
      </c>
      <c r="EJ15" s="178">
        <v>582456</v>
      </c>
      <c r="EK15" s="178">
        <v>540000</v>
      </c>
      <c r="EL15" s="178">
        <v>555023</v>
      </c>
      <c r="EM15" s="178">
        <v>562148</v>
      </c>
    </row>
    <row r="16" spans="1:143" ht="27" customHeight="1">
      <c r="A16" s="185">
        <v>50</v>
      </c>
      <c r="B16" s="186" t="s">
        <v>46</v>
      </c>
      <c r="C16" s="187">
        <f>SUM(C17:C23)</f>
        <v>775332.6</v>
      </c>
      <c r="D16" s="187">
        <f t="shared" ref="D16" si="7">SUM(D17:D23)</f>
        <v>466183</v>
      </c>
      <c r="E16" s="195">
        <f t="shared" si="2"/>
        <v>2228463</v>
      </c>
      <c r="F16" s="195">
        <f t="shared" si="4"/>
        <v>1998318</v>
      </c>
      <c r="G16" s="195">
        <f t="shared" si="5"/>
        <v>1836926</v>
      </c>
      <c r="I16" s="185">
        <v>50</v>
      </c>
      <c r="J16" s="186" t="s">
        <v>46</v>
      </c>
      <c r="K16" s="187">
        <v>0</v>
      </c>
      <c r="L16" s="187">
        <v>0</v>
      </c>
      <c r="M16" s="187">
        <v>213875</v>
      </c>
      <c r="N16" s="187">
        <v>162060</v>
      </c>
      <c r="O16" s="187">
        <v>132107</v>
      </c>
      <c r="Q16" s="185">
        <v>50</v>
      </c>
      <c r="R16" s="186" t="s">
        <v>46</v>
      </c>
      <c r="S16" s="187">
        <v>0</v>
      </c>
      <c r="T16" s="187">
        <v>0</v>
      </c>
      <c r="U16" s="187">
        <v>0</v>
      </c>
      <c r="V16" s="187">
        <v>0</v>
      </c>
      <c r="W16" s="187">
        <v>0</v>
      </c>
      <c r="Y16" s="185">
        <v>50</v>
      </c>
      <c r="Z16" s="186" t="s">
        <v>46</v>
      </c>
      <c r="AA16" s="187">
        <f>SUM(AA17:AA23)</f>
        <v>0</v>
      </c>
      <c r="AB16" s="187">
        <v>0</v>
      </c>
      <c r="AC16" s="187">
        <v>766171</v>
      </c>
      <c r="AD16" s="187">
        <v>640593</v>
      </c>
      <c r="AE16" s="187">
        <v>623575</v>
      </c>
      <c r="AG16" s="185">
        <v>50</v>
      </c>
      <c r="AH16" s="186" t="s">
        <v>46</v>
      </c>
      <c r="AI16" s="187">
        <v>0</v>
      </c>
      <c r="AJ16" s="187">
        <v>0</v>
      </c>
      <c r="AK16" s="187">
        <v>228497</v>
      </c>
      <c r="AL16" s="187">
        <v>238690</v>
      </c>
      <c r="AM16" s="187">
        <v>238690</v>
      </c>
      <c r="AO16" s="185">
        <v>50</v>
      </c>
      <c r="AP16" s="186" t="s">
        <v>46</v>
      </c>
      <c r="AQ16" s="187">
        <v>0</v>
      </c>
      <c r="AR16" s="187">
        <v>0</v>
      </c>
      <c r="AS16" s="187">
        <v>86850</v>
      </c>
      <c r="AT16" s="187">
        <v>75170</v>
      </c>
      <c r="AU16" s="187">
        <v>75170</v>
      </c>
      <c r="AW16" s="185">
        <v>50</v>
      </c>
      <c r="AX16" s="186" t="s">
        <v>46</v>
      </c>
      <c r="AY16" s="187">
        <f>SUM(AY17:AY23)</f>
        <v>0</v>
      </c>
      <c r="AZ16" s="187">
        <f t="shared" ref="AZ16:BC16" si="8">SUM(AZ17:AZ23)</f>
        <v>0</v>
      </c>
      <c r="BA16" s="187">
        <f t="shared" si="8"/>
        <v>0</v>
      </c>
      <c r="BB16" s="187">
        <f t="shared" si="8"/>
        <v>0</v>
      </c>
      <c r="BC16" s="187">
        <f t="shared" si="8"/>
        <v>0</v>
      </c>
      <c r="BE16" s="185">
        <v>50</v>
      </c>
      <c r="BF16" s="186" t="s">
        <v>46</v>
      </c>
      <c r="BG16" s="187">
        <f>SUM(BG17:BG23)</f>
        <v>0</v>
      </c>
      <c r="BH16" s="187">
        <f t="shared" ref="BH16:BK16" si="9">SUM(BH17:BH23)</f>
        <v>0</v>
      </c>
      <c r="BI16" s="187">
        <f t="shared" si="9"/>
        <v>0</v>
      </c>
      <c r="BJ16" s="187">
        <f t="shared" si="9"/>
        <v>0</v>
      </c>
      <c r="BK16" s="187">
        <f t="shared" si="9"/>
        <v>0</v>
      </c>
      <c r="BM16" s="185">
        <v>50</v>
      </c>
      <c r="BN16" s="186" t="s">
        <v>46</v>
      </c>
      <c r="BO16" s="187">
        <v>212075.23</v>
      </c>
      <c r="BP16" s="187">
        <v>154140</v>
      </c>
      <c r="BQ16" s="187">
        <v>265803</v>
      </c>
      <c r="BR16" s="187">
        <v>204108</v>
      </c>
      <c r="BS16" s="187">
        <v>130373</v>
      </c>
      <c r="BU16" s="185">
        <v>50</v>
      </c>
      <c r="BV16" s="186" t="s">
        <v>46</v>
      </c>
      <c r="BW16" s="187">
        <v>262356</v>
      </c>
      <c r="BX16" s="187">
        <v>89313</v>
      </c>
      <c r="BY16" s="187">
        <v>22171</v>
      </c>
      <c r="BZ16" s="187">
        <v>15230</v>
      </c>
      <c r="CA16" s="187">
        <v>5077</v>
      </c>
      <c r="CC16" s="185">
        <v>50</v>
      </c>
      <c r="CD16" s="186" t="s">
        <v>46</v>
      </c>
      <c r="CE16" s="187">
        <v>71097</v>
      </c>
      <c r="CF16" s="187">
        <v>32789</v>
      </c>
      <c r="CG16" s="187">
        <v>103627</v>
      </c>
      <c r="CH16" s="187">
        <v>134990</v>
      </c>
      <c r="CI16" s="187">
        <v>122242</v>
      </c>
      <c r="CK16" s="185">
        <v>50</v>
      </c>
      <c r="CL16" s="186" t="s">
        <v>46</v>
      </c>
      <c r="CM16" s="187">
        <v>0</v>
      </c>
      <c r="CN16" s="187">
        <v>0</v>
      </c>
      <c r="CO16" s="187">
        <v>8000</v>
      </c>
      <c r="CP16" s="187">
        <v>8000</v>
      </c>
      <c r="CQ16" s="187">
        <v>8000</v>
      </c>
      <c r="CS16" s="185">
        <v>50</v>
      </c>
      <c r="CT16" s="186" t="s">
        <v>46</v>
      </c>
      <c r="CU16" s="187">
        <f>SUM(CU17:CU23)</f>
        <v>0</v>
      </c>
      <c r="CV16" s="187">
        <f t="shared" ref="CV16:CY16" si="10">SUM(CV17:CV23)</f>
        <v>0</v>
      </c>
      <c r="CW16" s="187">
        <f t="shared" si="10"/>
        <v>0</v>
      </c>
      <c r="CX16" s="187">
        <f t="shared" si="10"/>
        <v>0</v>
      </c>
      <c r="CY16" s="187">
        <f t="shared" si="10"/>
        <v>0</v>
      </c>
      <c r="DA16" s="185">
        <v>50</v>
      </c>
      <c r="DB16" s="186" t="s">
        <v>46</v>
      </c>
      <c r="DC16" s="187">
        <v>198510</v>
      </c>
      <c r="DD16" s="187">
        <v>132484</v>
      </c>
      <c r="DE16" s="187">
        <v>42800</v>
      </c>
      <c r="DF16" s="187">
        <v>60700</v>
      </c>
      <c r="DG16" s="187">
        <v>60700</v>
      </c>
      <c r="DI16" s="185">
        <v>50</v>
      </c>
      <c r="DJ16" s="186" t="s">
        <v>46</v>
      </c>
      <c r="DK16" s="187">
        <v>0</v>
      </c>
      <c r="DL16" s="187">
        <v>0</v>
      </c>
      <c r="DM16" s="187">
        <v>56000</v>
      </c>
      <c r="DN16" s="187">
        <v>30000</v>
      </c>
      <c r="DO16" s="187">
        <v>30000</v>
      </c>
      <c r="DQ16" s="185">
        <v>50</v>
      </c>
      <c r="DR16" s="186" t="s">
        <v>46</v>
      </c>
      <c r="DS16" s="187">
        <v>0</v>
      </c>
      <c r="DT16" s="187">
        <v>0</v>
      </c>
      <c r="DU16" s="187">
        <v>434669</v>
      </c>
      <c r="DV16" s="187">
        <v>428777</v>
      </c>
      <c r="DW16" s="187">
        <v>410992</v>
      </c>
      <c r="DY16" s="185">
        <v>50</v>
      </c>
      <c r="DZ16" s="186" t="s">
        <v>46</v>
      </c>
      <c r="EA16" s="187">
        <v>31294.37</v>
      </c>
      <c r="EB16" s="187">
        <v>57457</v>
      </c>
      <c r="EC16" s="187">
        <v>0</v>
      </c>
      <c r="ED16" s="187">
        <v>0</v>
      </c>
      <c r="EE16" s="187">
        <v>0</v>
      </c>
      <c r="EG16" s="185">
        <v>50</v>
      </c>
      <c r="EH16" s="186" t="s">
        <v>46</v>
      </c>
      <c r="EI16" s="187">
        <f>SUM(EI17:EI23)</f>
        <v>0</v>
      </c>
      <c r="EJ16" s="187">
        <f t="shared" ref="EJ16:EM16" si="11">SUM(EJ17:EJ23)</f>
        <v>0</v>
      </c>
      <c r="EK16" s="187">
        <f t="shared" si="11"/>
        <v>0</v>
      </c>
      <c r="EL16" s="187">
        <f t="shared" si="11"/>
        <v>0</v>
      </c>
      <c r="EM16" s="187">
        <f t="shared" si="11"/>
        <v>0</v>
      </c>
    </row>
    <row r="17" spans="1:143" ht="243.75">
      <c r="A17" s="167">
        <v>5011</v>
      </c>
      <c r="B17" s="188" t="s">
        <v>47</v>
      </c>
      <c r="C17" s="189">
        <f>+K17+S17+AA17+AI17+AQ17+AY17+BG17+BO17+BW17+CE17+CM17+CU17+DC17+DK17+DS17+EA17+EI17</f>
        <v>545528.23</v>
      </c>
      <c r="D17" s="189">
        <f>+L17+T17+AB17+AJ17+AR17+AZ17+BH17+BP17+BX17+CF17+CN17+CV17+DD17+DL17+DT17+EB17+EJ17</f>
        <v>276242</v>
      </c>
      <c r="E17" s="180">
        <f t="shared" si="2"/>
        <v>2190200</v>
      </c>
      <c r="F17" s="180">
        <f t="shared" si="4"/>
        <v>1954642</v>
      </c>
      <c r="G17" s="180">
        <f t="shared" si="5"/>
        <v>1806364</v>
      </c>
      <c r="I17" s="167">
        <v>5011</v>
      </c>
      <c r="J17" s="188" t="s">
        <v>47</v>
      </c>
      <c r="K17" s="189"/>
      <c r="L17" s="189"/>
      <c r="M17" s="181">
        <v>213875</v>
      </c>
      <c r="N17" s="181">
        <v>162060</v>
      </c>
      <c r="O17" s="181">
        <v>132107</v>
      </c>
      <c r="Q17" s="167">
        <v>5011</v>
      </c>
      <c r="R17" s="188" t="s">
        <v>47</v>
      </c>
      <c r="S17" s="189"/>
      <c r="T17" s="189"/>
      <c r="U17" s="181">
        <v>0</v>
      </c>
      <c r="V17" s="181">
        <v>0</v>
      </c>
      <c r="W17" s="181">
        <v>0</v>
      </c>
      <c r="Y17" s="167">
        <v>5011</v>
      </c>
      <c r="Z17" s="188" t="s">
        <v>47</v>
      </c>
      <c r="AA17" s="189"/>
      <c r="AB17" s="189"/>
      <c r="AC17" s="181">
        <v>742621</v>
      </c>
      <c r="AD17" s="181">
        <v>610677</v>
      </c>
      <c r="AE17" s="181">
        <v>594025</v>
      </c>
      <c r="AG17" s="167">
        <v>5011</v>
      </c>
      <c r="AH17" s="188" t="s">
        <v>47</v>
      </c>
      <c r="AI17" s="189"/>
      <c r="AJ17" s="189"/>
      <c r="AK17" s="181">
        <v>228497</v>
      </c>
      <c r="AL17" s="181">
        <v>238690</v>
      </c>
      <c r="AM17" s="181">
        <v>238690</v>
      </c>
      <c r="AO17" s="167">
        <v>5011</v>
      </c>
      <c r="AP17" s="188" t="s">
        <v>47</v>
      </c>
      <c r="AQ17" s="189"/>
      <c r="AR17" s="189"/>
      <c r="AS17" s="181">
        <v>86680</v>
      </c>
      <c r="AT17" s="181">
        <v>75000</v>
      </c>
      <c r="AU17" s="181">
        <v>75000</v>
      </c>
      <c r="AW17" s="167">
        <v>5011</v>
      </c>
      <c r="AX17" s="188" t="s">
        <v>47</v>
      </c>
      <c r="AY17" s="189"/>
      <c r="AZ17" s="189"/>
      <c r="BA17" s="181"/>
      <c r="BB17" s="181"/>
      <c r="BC17" s="181"/>
      <c r="BE17" s="167">
        <v>5011</v>
      </c>
      <c r="BF17" s="188" t="s">
        <v>47</v>
      </c>
      <c r="BG17" s="189"/>
      <c r="BH17" s="189"/>
      <c r="BI17" s="181"/>
      <c r="BJ17" s="181"/>
      <c r="BK17" s="181"/>
      <c r="BM17" s="167">
        <v>5011</v>
      </c>
      <c r="BN17" s="188" t="s">
        <v>47</v>
      </c>
      <c r="BO17" s="189">
        <v>212075.23</v>
      </c>
      <c r="BP17" s="189">
        <v>154140</v>
      </c>
      <c r="BQ17" s="181">
        <v>265803</v>
      </c>
      <c r="BR17" s="181">
        <v>204108</v>
      </c>
      <c r="BS17" s="181">
        <v>130373</v>
      </c>
      <c r="BU17" s="167">
        <v>5011</v>
      </c>
      <c r="BV17" s="188" t="s">
        <v>47</v>
      </c>
      <c r="BW17" s="189">
        <v>262356</v>
      </c>
      <c r="BX17" s="189">
        <v>89313</v>
      </c>
      <c r="BY17" s="181">
        <v>22171</v>
      </c>
      <c r="BZ17" s="181">
        <v>15230</v>
      </c>
      <c r="CA17" s="181">
        <v>5077</v>
      </c>
      <c r="CC17" s="167">
        <v>5011</v>
      </c>
      <c r="CD17" s="188" t="s">
        <v>47</v>
      </c>
      <c r="CE17" s="189">
        <v>71097</v>
      </c>
      <c r="CF17" s="189">
        <v>32789</v>
      </c>
      <c r="CG17" s="181">
        <v>89084</v>
      </c>
      <c r="CH17" s="181">
        <v>121400</v>
      </c>
      <c r="CI17" s="181">
        <v>121400</v>
      </c>
      <c r="CK17" s="167">
        <v>5011</v>
      </c>
      <c r="CL17" s="188" t="s">
        <v>47</v>
      </c>
      <c r="CM17" s="189"/>
      <c r="CN17" s="189"/>
      <c r="CO17" s="181">
        <v>8000</v>
      </c>
      <c r="CP17" s="181">
        <v>8000</v>
      </c>
      <c r="CQ17" s="181">
        <v>8000</v>
      </c>
      <c r="CS17" s="167">
        <v>5011</v>
      </c>
      <c r="CT17" s="188" t="s">
        <v>47</v>
      </c>
      <c r="CU17" s="189"/>
      <c r="CV17" s="189"/>
      <c r="CW17" s="181"/>
      <c r="CX17" s="181"/>
      <c r="CY17" s="181"/>
      <c r="DA17" s="167">
        <v>5011</v>
      </c>
      <c r="DB17" s="188" t="s">
        <v>47</v>
      </c>
      <c r="DC17" s="189"/>
      <c r="DD17" s="189"/>
      <c r="DE17" s="181">
        <v>42800</v>
      </c>
      <c r="DF17" s="181">
        <v>60700</v>
      </c>
      <c r="DG17" s="181">
        <v>60700</v>
      </c>
      <c r="DI17" s="167">
        <v>5011</v>
      </c>
      <c r="DJ17" s="188" t="s">
        <v>47</v>
      </c>
      <c r="DK17" s="189"/>
      <c r="DL17" s="189"/>
      <c r="DM17" s="181">
        <v>56000</v>
      </c>
      <c r="DN17" s="181">
        <v>30000</v>
      </c>
      <c r="DO17" s="181">
        <v>30000</v>
      </c>
      <c r="DQ17" s="167">
        <v>5011</v>
      </c>
      <c r="DR17" s="188" t="s">
        <v>47</v>
      </c>
      <c r="DS17" s="189"/>
      <c r="DT17" s="189"/>
      <c r="DU17" s="181">
        <v>434669</v>
      </c>
      <c r="DV17" s="181">
        <v>428777</v>
      </c>
      <c r="DW17" s="181">
        <v>410992</v>
      </c>
      <c r="DY17" s="167">
        <v>5011</v>
      </c>
      <c r="DZ17" s="188" t="s">
        <v>47</v>
      </c>
      <c r="EA17" s="189"/>
      <c r="EB17" s="189"/>
      <c r="EC17" s="181">
        <v>0</v>
      </c>
      <c r="ED17" s="181">
        <v>0</v>
      </c>
      <c r="EE17" s="181">
        <v>0</v>
      </c>
      <c r="EG17" s="167">
        <v>5011</v>
      </c>
      <c r="EH17" s="188" t="s">
        <v>47</v>
      </c>
      <c r="EI17" s="189"/>
      <c r="EJ17" s="189"/>
      <c r="EK17" s="181"/>
      <c r="EL17" s="181"/>
      <c r="EM17" s="181"/>
    </row>
    <row r="18" spans="1:143" ht="48" customHeight="1">
      <c r="A18" s="167">
        <v>5012</v>
      </c>
      <c r="B18" s="188" t="s">
        <v>48</v>
      </c>
      <c r="C18" s="189">
        <f t="shared" ref="C18:C29" si="12">+K18+S18+AA18+AI18+AQ18+AY18+BG18+BO18+BW18+CE18+CM18+CU18+DC18+DK18+DS18+EA18+EI18</f>
        <v>229804.37</v>
      </c>
      <c r="D18" s="189">
        <f t="shared" ref="D18:D23" si="13">+L18+T18+AB18+AJ18+AR18+AZ18+BH18+BP18+BX18+CF18+CN18+CV18+DD18+DL18+DT18+EB18+EJ18</f>
        <v>189941</v>
      </c>
      <c r="E18" s="180">
        <f t="shared" si="2"/>
        <v>38263</v>
      </c>
      <c r="F18" s="180">
        <f t="shared" si="4"/>
        <v>43676</v>
      </c>
      <c r="G18" s="180">
        <f t="shared" si="5"/>
        <v>30562</v>
      </c>
      <c r="I18" s="167">
        <v>5012</v>
      </c>
      <c r="J18" s="188" t="s">
        <v>48</v>
      </c>
      <c r="K18" s="189"/>
      <c r="L18" s="189"/>
      <c r="M18" s="181">
        <v>0</v>
      </c>
      <c r="N18" s="181">
        <v>0</v>
      </c>
      <c r="O18" s="181">
        <v>0</v>
      </c>
      <c r="Q18" s="167">
        <v>5012</v>
      </c>
      <c r="R18" s="188" t="s">
        <v>48</v>
      </c>
      <c r="S18" s="189"/>
      <c r="T18" s="189"/>
      <c r="U18" s="181">
        <v>0</v>
      </c>
      <c r="V18" s="181">
        <v>0</v>
      </c>
      <c r="W18" s="181">
        <v>0</v>
      </c>
      <c r="Y18" s="167">
        <v>5012</v>
      </c>
      <c r="Z18" s="188" t="s">
        <v>48</v>
      </c>
      <c r="AA18" s="189"/>
      <c r="AB18" s="189"/>
      <c r="AC18" s="181">
        <v>23550</v>
      </c>
      <c r="AD18" s="181">
        <v>29916</v>
      </c>
      <c r="AE18" s="181">
        <v>29550</v>
      </c>
      <c r="AG18" s="167">
        <v>5012</v>
      </c>
      <c r="AH18" s="188" t="s">
        <v>48</v>
      </c>
      <c r="AI18" s="189"/>
      <c r="AJ18" s="189"/>
      <c r="AK18" s="181"/>
      <c r="AL18" s="181"/>
      <c r="AM18" s="181"/>
      <c r="AO18" s="167">
        <v>5012</v>
      </c>
      <c r="AP18" s="188" t="s">
        <v>48</v>
      </c>
      <c r="AQ18" s="189"/>
      <c r="AR18" s="189"/>
      <c r="AS18" s="181">
        <v>170</v>
      </c>
      <c r="AT18" s="181">
        <v>170</v>
      </c>
      <c r="AU18" s="181">
        <v>170</v>
      </c>
      <c r="AW18" s="167">
        <v>5012</v>
      </c>
      <c r="AX18" s="188" t="s">
        <v>48</v>
      </c>
      <c r="AY18" s="189"/>
      <c r="AZ18" s="189"/>
      <c r="BA18" s="181"/>
      <c r="BB18" s="181"/>
      <c r="BC18" s="181"/>
      <c r="BE18" s="167">
        <v>5012</v>
      </c>
      <c r="BF18" s="188" t="s">
        <v>48</v>
      </c>
      <c r="BG18" s="189"/>
      <c r="BH18" s="189"/>
      <c r="BI18" s="181"/>
      <c r="BJ18" s="181"/>
      <c r="BK18" s="181"/>
      <c r="BM18" s="167">
        <v>5012</v>
      </c>
      <c r="BN18" s="188" t="s">
        <v>48</v>
      </c>
      <c r="BO18" s="189"/>
      <c r="BP18" s="189"/>
      <c r="BQ18" s="181">
        <v>0</v>
      </c>
      <c r="BR18" s="181">
        <v>0</v>
      </c>
      <c r="BS18" s="181">
        <v>0</v>
      </c>
      <c r="BU18" s="167">
        <v>5012</v>
      </c>
      <c r="BV18" s="188" t="s">
        <v>48</v>
      </c>
      <c r="BW18" s="189"/>
      <c r="BX18" s="189"/>
      <c r="BY18" s="181"/>
      <c r="BZ18" s="181"/>
      <c r="CA18" s="181"/>
      <c r="CC18" s="167">
        <v>5012</v>
      </c>
      <c r="CD18" s="188" t="s">
        <v>48</v>
      </c>
      <c r="CE18" s="189">
        <v>0</v>
      </c>
      <c r="CF18" s="189">
        <v>0</v>
      </c>
      <c r="CG18" s="181">
        <v>14543</v>
      </c>
      <c r="CH18" s="181">
        <v>13590</v>
      </c>
      <c r="CI18" s="181">
        <v>842</v>
      </c>
      <c r="CK18" s="167">
        <v>5012</v>
      </c>
      <c r="CL18" s="188" t="s">
        <v>48</v>
      </c>
      <c r="CM18" s="189"/>
      <c r="CN18" s="189"/>
      <c r="CO18" s="181"/>
      <c r="CP18" s="181"/>
      <c r="CQ18" s="181"/>
      <c r="CS18" s="167">
        <v>5012</v>
      </c>
      <c r="CT18" s="188" t="s">
        <v>48</v>
      </c>
      <c r="CU18" s="189"/>
      <c r="CV18" s="189"/>
      <c r="CW18" s="181"/>
      <c r="CX18" s="181"/>
      <c r="CY18" s="181"/>
      <c r="DA18" s="167">
        <v>5012</v>
      </c>
      <c r="DB18" s="188" t="s">
        <v>48</v>
      </c>
      <c r="DC18" s="189">
        <v>198510</v>
      </c>
      <c r="DD18" s="189">
        <v>132484</v>
      </c>
      <c r="DE18" s="181">
        <v>0</v>
      </c>
      <c r="DF18" s="181">
        <v>0</v>
      </c>
      <c r="DG18" s="181">
        <v>0</v>
      </c>
      <c r="DI18" s="167">
        <v>5012</v>
      </c>
      <c r="DJ18" s="188" t="s">
        <v>48</v>
      </c>
      <c r="DK18" s="189"/>
      <c r="DL18" s="189"/>
      <c r="DM18" s="181"/>
      <c r="DN18" s="181"/>
      <c r="DO18" s="181"/>
      <c r="DQ18" s="167">
        <v>5012</v>
      </c>
      <c r="DR18" s="188" t="s">
        <v>48</v>
      </c>
      <c r="DS18" s="189"/>
      <c r="DT18" s="189"/>
      <c r="DU18" s="181"/>
      <c r="DV18" s="181"/>
      <c r="DW18" s="181"/>
      <c r="DY18" s="167">
        <v>5012</v>
      </c>
      <c r="DZ18" s="188" t="s">
        <v>48</v>
      </c>
      <c r="EA18" s="189">
        <v>31294.37</v>
      </c>
      <c r="EB18" s="189">
        <v>57457</v>
      </c>
      <c r="EC18" s="181">
        <v>0</v>
      </c>
      <c r="ED18" s="181">
        <v>0</v>
      </c>
      <c r="EE18" s="181">
        <v>0</v>
      </c>
      <c r="EG18" s="167">
        <v>5012</v>
      </c>
      <c r="EH18" s="188" t="s">
        <v>48</v>
      </c>
      <c r="EI18" s="189"/>
      <c r="EJ18" s="189"/>
      <c r="EK18" s="181"/>
      <c r="EL18" s="181"/>
      <c r="EM18" s="181"/>
    </row>
    <row r="19" spans="1:143" ht="57" customHeight="1">
      <c r="A19" s="167">
        <v>5041</v>
      </c>
      <c r="B19" s="188" t="s">
        <v>49</v>
      </c>
      <c r="C19" s="189">
        <f t="shared" si="12"/>
        <v>0</v>
      </c>
      <c r="D19" s="189">
        <f t="shared" si="13"/>
        <v>0</v>
      </c>
      <c r="E19" s="180">
        <f t="shared" si="2"/>
        <v>0</v>
      </c>
      <c r="F19" s="180">
        <f t="shared" si="4"/>
        <v>0</v>
      </c>
      <c r="G19" s="180">
        <f t="shared" si="5"/>
        <v>0</v>
      </c>
      <c r="I19" s="167">
        <v>5041</v>
      </c>
      <c r="J19" s="188" t="s">
        <v>49</v>
      </c>
      <c r="K19" s="189"/>
      <c r="L19" s="189"/>
      <c r="M19" s="181">
        <v>0</v>
      </c>
      <c r="N19" s="181">
        <v>0</v>
      </c>
      <c r="O19" s="181">
        <v>0</v>
      </c>
      <c r="Q19" s="167">
        <v>5041</v>
      </c>
      <c r="R19" s="188" t="s">
        <v>49</v>
      </c>
      <c r="S19" s="189"/>
      <c r="T19" s="189"/>
      <c r="U19" s="181">
        <v>0</v>
      </c>
      <c r="V19" s="181">
        <v>0</v>
      </c>
      <c r="W19" s="181">
        <v>0</v>
      </c>
      <c r="Y19" s="167">
        <v>5041</v>
      </c>
      <c r="Z19" s="188" t="s">
        <v>49</v>
      </c>
      <c r="AA19" s="189"/>
      <c r="AB19" s="189"/>
      <c r="AC19" s="181">
        <v>0</v>
      </c>
      <c r="AD19" s="181">
        <v>0</v>
      </c>
      <c r="AE19" s="181">
        <v>0</v>
      </c>
      <c r="AG19" s="167">
        <v>5041</v>
      </c>
      <c r="AH19" s="188" t="s">
        <v>49</v>
      </c>
      <c r="AI19" s="189"/>
      <c r="AJ19" s="189"/>
      <c r="AK19" s="181"/>
      <c r="AL19" s="181"/>
      <c r="AM19" s="181"/>
      <c r="AO19" s="167">
        <v>5041</v>
      </c>
      <c r="AP19" s="188" t="s">
        <v>49</v>
      </c>
      <c r="AQ19" s="189"/>
      <c r="AR19" s="189"/>
      <c r="AS19" s="181"/>
      <c r="AT19" s="181"/>
      <c r="AU19" s="181"/>
      <c r="AW19" s="167">
        <v>5041</v>
      </c>
      <c r="AX19" s="188" t="s">
        <v>49</v>
      </c>
      <c r="AY19" s="189"/>
      <c r="AZ19" s="189"/>
      <c r="BA19" s="181"/>
      <c r="BB19" s="181"/>
      <c r="BC19" s="181"/>
      <c r="BE19" s="167">
        <v>5041</v>
      </c>
      <c r="BF19" s="188" t="s">
        <v>49</v>
      </c>
      <c r="BG19" s="189"/>
      <c r="BH19" s="189"/>
      <c r="BI19" s="181"/>
      <c r="BJ19" s="181"/>
      <c r="BK19" s="181"/>
      <c r="BM19" s="167">
        <v>5041</v>
      </c>
      <c r="BN19" s="188" t="s">
        <v>49</v>
      </c>
      <c r="BO19" s="189"/>
      <c r="BP19" s="189"/>
      <c r="BQ19" s="181">
        <v>0</v>
      </c>
      <c r="BR19" s="181">
        <v>0</v>
      </c>
      <c r="BS19" s="181">
        <v>0</v>
      </c>
      <c r="BU19" s="167">
        <v>5041</v>
      </c>
      <c r="BV19" s="188" t="s">
        <v>49</v>
      </c>
      <c r="BW19" s="189"/>
      <c r="BX19" s="189"/>
      <c r="BY19" s="181"/>
      <c r="BZ19" s="181"/>
      <c r="CA19" s="181"/>
      <c r="CC19" s="167">
        <v>5041</v>
      </c>
      <c r="CD19" s="188" t="s">
        <v>49</v>
      </c>
      <c r="CE19" s="189"/>
      <c r="CF19" s="189"/>
      <c r="CG19" s="181"/>
      <c r="CH19" s="181"/>
      <c r="CI19" s="181"/>
      <c r="CK19" s="167">
        <v>5041</v>
      </c>
      <c r="CL19" s="188" t="s">
        <v>49</v>
      </c>
      <c r="CM19" s="189"/>
      <c r="CN19" s="189"/>
      <c r="CO19" s="181"/>
      <c r="CP19" s="181"/>
      <c r="CQ19" s="181"/>
      <c r="CS19" s="167">
        <v>5041</v>
      </c>
      <c r="CT19" s="188" t="s">
        <v>49</v>
      </c>
      <c r="CU19" s="189"/>
      <c r="CV19" s="189"/>
      <c r="CW19" s="181"/>
      <c r="CX19" s="181"/>
      <c r="CY19" s="181"/>
      <c r="DA19" s="167">
        <v>5041</v>
      </c>
      <c r="DB19" s="188" t="s">
        <v>49</v>
      </c>
      <c r="DC19" s="189"/>
      <c r="DD19" s="189"/>
      <c r="DE19" s="181"/>
      <c r="DF19" s="181"/>
      <c r="DG19" s="181"/>
      <c r="DI19" s="167">
        <v>5041</v>
      </c>
      <c r="DJ19" s="188" t="s">
        <v>49</v>
      </c>
      <c r="DK19" s="189"/>
      <c r="DL19" s="189"/>
      <c r="DM19" s="181"/>
      <c r="DN19" s="181"/>
      <c r="DO19" s="181"/>
      <c r="DQ19" s="167">
        <v>5041</v>
      </c>
      <c r="DR19" s="188" t="s">
        <v>49</v>
      </c>
      <c r="DS19" s="189"/>
      <c r="DT19" s="189"/>
      <c r="DU19" s="181"/>
      <c r="DV19" s="181"/>
      <c r="DW19" s="181"/>
      <c r="DY19" s="167">
        <v>5041</v>
      </c>
      <c r="DZ19" s="188" t="s">
        <v>49</v>
      </c>
      <c r="EA19" s="189"/>
      <c r="EB19" s="189"/>
      <c r="EC19" s="181"/>
      <c r="ED19" s="181"/>
      <c r="EE19" s="181"/>
      <c r="EG19" s="167">
        <v>5041</v>
      </c>
      <c r="EH19" s="188" t="s">
        <v>49</v>
      </c>
      <c r="EI19" s="189"/>
      <c r="EJ19" s="189"/>
      <c r="EK19" s="181"/>
      <c r="EL19" s="181"/>
      <c r="EM19" s="181"/>
    </row>
    <row r="20" spans="1:143" ht="39.75" customHeight="1">
      <c r="A20" s="167">
        <v>5043</v>
      </c>
      <c r="B20" s="188" t="s">
        <v>50</v>
      </c>
      <c r="C20" s="189">
        <f t="shared" si="12"/>
        <v>0</v>
      </c>
      <c r="D20" s="189">
        <f t="shared" si="13"/>
        <v>0</v>
      </c>
      <c r="E20" s="180">
        <f t="shared" si="2"/>
        <v>0</v>
      </c>
      <c r="F20" s="180">
        <f t="shared" si="4"/>
        <v>0</v>
      </c>
      <c r="G20" s="180">
        <f t="shared" si="5"/>
        <v>0</v>
      </c>
      <c r="I20" s="167">
        <v>5043</v>
      </c>
      <c r="J20" s="188" t="s">
        <v>50</v>
      </c>
      <c r="K20" s="189"/>
      <c r="L20" s="189"/>
      <c r="M20" s="181">
        <v>0</v>
      </c>
      <c r="N20" s="181">
        <v>0</v>
      </c>
      <c r="O20" s="181">
        <v>0</v>
      </c>
      <c r="Q20" s="167">
        <v>5043</v>
      </c>
      <c r="R20" s="188" t="s">
        <v>50</v>
      </c>
      <c r="S20" s="189"/>
      <c r="T20" s="189"/>
      <c r="U20" s="181">
        <v>0</v>
      </c>
      <c r="V20" s="181">
        <v>0</v>
      </c>
      <c r="W20" s="181">
        <v>0</v>
      </c>
      <c r="Y20" s="167">
        <v>5043</v>
      </c>
      <c r="Z20" s="188" t="s">
        <v>50</v>
      </c>
      <c r="AA20" s="189"/>
      <c r="AB20" s="189"/>
      <c r="AC20" s="181">
        <v>0</v>
      </c>
      <c r="AD20" s="181">
        <v>0</v>
      </c>
      <c r="AE20" s="181">
        <v>0</v>
      </c>
      <c r="AG20" s="167">
        <v>5043</v>
      </c>
      <c r="AH20" s="188" t="s">
        <v>50</v>
      </c>
      <c r="AI20" s="189"/>
      <c r="AJ20" s="189"/>
      <c r="AK20" s="181"/>
      <c r="AL20" s="181"/>
      <c r="AM20" s="181"/>
      <c r="AO20" s="167">
        <v>5043</v>
      </c>
      <c r="AP20" s="188" t="s">
        <v>50</v>
      </c>
      <c r="AQ20" s="189"/>
      <c r="AR20" s="189"/>
      <c r="AS20" s="181"/>
      <c r="AT20" s="181"/>
      <c r="AU20" s="181"/>
      <c r="AW20" s="167">
        <v>5043</v>
      </c>
      <c r="AX20" s="188" t="s">
        <v>50</v>
      </c>
      <c r="AY20" s="189"/>
      <c r="AZ20" s="189"/>
      <c r="BA20" s="181"/>
      <c r="BB20" s="181"/>
      <c r="BC20" s="181"/>
      <c r="BE20" s="167">
        <v>5043</v>
      </c>
      <c r="BF20" s="188" t="s">
        <v>50</v>
      </c>
      <c r="BG20" s="189"/>
      <c r="BH20" s="189"/>
      <c r="BI20" s="181"/>
      <c r="BJ20" s="181"/>
      <c r="BK20" s="181"/>
      <c r="BM20" s="167">
        <v>5043</v>
      </c>
      <c r="BN20" s="188" t="s">
        <v>50</v>
      </c>
      <c r="BO20" s="189"/>
      <c r="BP20" s="189"/>
      <c r="BQ20" s="181">
        <v>0</v>
      </c>
      <c r="BR20" s="181">
        <v>0</v>
      </c>
      <c r="BS20" s="181">
        <v>0</v>
      </c>
      <c r="BU20" s="167">
        <v>5043</v>
      </c>
      <c r="BV20" s="188" t="s">
        <v>50</v>
      </c>
      <c r="BW20" s="189"/>
      <c r="BX20" s="189"/>
      <c r="BY20" s="181"/>
      <c r="BZ20" s="181"/>
      <c r="CA20" s="181"/>
      <c r="CC20" s="167">
        <v>5043</v>
      </c>
      <c r="CD20" s="188" t="s">
        <v>50</v>
      </c>
      <c r="CE20" s="189"/>
      <c r="CF20" s="189"/>
      <c r="CG20" s="181"/>
      <c r="CH20" s="181"/>
      <c r="CI20" s="181"/>
      <c r="CK20" s="167">
        <v>5043</v>
      </c>
      <c r="CL20" s="188" t="s">
        <v>50</v>
      </c>
      <c r="CM20" s="189"/>
      <c r="CN20" s="189"/>
      <c r="CO20" s="181"/>
      <c r="CP20" s="181"/>
      <c r="CQ20" s="181"/>
      <c r="CS20" s="167">
        <v>5043</v>
      </c>
      <c r="CT20" s="188" t="s">
        <v>50</v>
      </c>
      <c r="CU20" s="189"/>
      <c r="CV20" s="189"/>
      <c r="CW20" s="181"/>
      <c r="CX20" s="181"/>
      <c r="CY20" s="181"/>
      <c r="DA20" s="167">
        <v>5043</v>
      </c>
      <c r="DB20" s="188" t="s">
        <v>50</v>
      </c>
      <c r="DC20" s="189"/>
      <c r="DD20" s="189"/>
      <c r="DE20" s="181"/>
      <c r="DF20" s="181"/>
      <c r="DG20" s="181"/>
      <c r="DI20" s="167">
        <v>5043</v>
      </c>
      <c r="DJ20" s="188" t="s">
        <v>50</v>
      </c>
      <c r="DK20" s="189"/>
      <c r="DL20" s="189"/>
      <c r="DM20" s="181"/>
      <c r="DN20" s="181"/>
      <c r="DO20" s="181"/>
      <c r="DQ20" s="167">
        <v>5043</v>
      </c>
      <c r="DR20" s="188" t="s">
        <v>50</v>
      </c>
      <c r="DS20" s="189"/>
      <c r="DT20" s="189"/>
      <c r="DU20" s="181"/>
      <c r="DV20" s="181"/>
      <c r="DW20" s="181"/>
      <c r="DY20" s="167">
        <v>5043</v>
      </c>
      <c r="DZ20" s="188" t="s">
        <v>50</v>
      </c>
      <c r="EA20" s="189"/>
      <c r="EB20" s="189"/>
      <c r="EC20" s="181"/>
      <c r="ED20" s="181"/>
      <c r="EE20" s="181"/>
      <c r="EG20" s="167">
        <v>5043</v>
      </c>
      <c r="EH20" s="188" t="s">
        <v>50</v>
      </c>
      <c r="EI20" s="189"/>
      <c r="EJ20" s="189"/>
      <c r="EK20" s="181"/>
      <c r="EL20" s="181"/>
      <c r="EM20" s="181"/>
    </row>
    <row r="21" spans="1:143" ht="45" customHeight="1">
      <c r="A21" s="167">
        <v>5052</v>
      </c>
      <c r="B21" s="188" t="s">
        <v>51</v>
      </c>
      <c r="C21" s="189">
        <f t="shared" si="12"/>
        <v>0</v>
      </c>
      <c r="D21" s="189">
        <f t="shared" si="13"/>
        <v>0</v>
      </c>
      <c r="E21" s="180">
        <f t="shared" si="2"/>
        <v>0</v>
      </c>
      <c r="F21" s="180">
        <f t="shared" si="4"/>
        <v>0</v>
      </c>
      <c r="G21" s="180">
        <f t="shared" si="5"/>
        <v>0</v>
      </c>
      <c r="I21" s="167">
        <v>5052</v>
      </c>
      <c r="J21" s="188" t="s">
        <v>51</v>
      </c>
      <c r="K21" s="189"/>
      <c r="L21" s="189"/>
      <c r="M21" s="181">
        <v>0</v>
      </c>
      <c r="N21" s="181">
        <v>0</v>
      </c>
      <c r="O21" s="181">
        <v>0</v>
      </c>
      <c r="Q21" s="167">
        <v>5052</v>
      </c>
      <c r="R21" s="188" t="s">
        <v>51</v>
      </c>
      <c r="S21" s="189"/>
      <c r="T21" s="189"/>
      <c r="U21" s="181">
        <v>0</v>
      </c>
      <c r="V21" s="181">
        <v>0</v>
      </c>
      <c r="W21" s="181">
        <v>0</v>
      </c>
      <c r="Y21" s="167">
        <v>5052</v>
      </c>
      <c r="Z21" s="188" t="s">
        <v>51</v>
      </c>
      <c r="AA21" s="189"/>
      <c r="AB21" s="189"/>
      <c r="AC21" s="181">
        <v>0</v>
      </c>
      <c r="AD21" s="181">
        <v>0</v>
      </c>
      <c r="AE21" s="181">
        <v>0</v>
      </c>
      <c r="AG21" s="167">
        <v>5052</v>
      </c>
      <c r="AH21" s="188" t="s">
        <v>51</v>
      </c>
      <c r="AI21" s="189"/>
      <c r="AJ21" s="189"/>
      <c r="AK21" s="181"/>
      <c r="AL21" s="181"/>
      <c r="AM21" s="181"/>
      <c r="AO21" s="167">
        <v>5052</v>
      </c>
      <c r="AP21" s="188" t="s">
        <v>51</v>
      </c>
      <c r="AQ21" s="189"/>
      <c r="AR21" s="189"/>
      <c r="AS21" s="181"/>
      <c r="AT21" s="181"/>
      <c r="AU21" s="181"/>
      <c r="AW21" s="167">
        <v>5052</v>
      </c>
      <c r="AX21" s="188" t="s">
        <v>51</v>
      </c>
      <c r="AY21" s="189"/>
      <c r="AZ21" s="189"/>
      <c r="BA21" s="181"/>
      <c r="BB21" s="181"/>
      <c r="BC21" s="181"/>
      <c r="BE21" s="167">
        <v>5052</v>
      </c>
      <c r="BF21" s="188" t="s">
        <v>51</v>
      </c>
      <c r="BG21" s="189"/>
      <c r="BH21" s="189"/>
      <c r="BI21" s="181"/>
      <c r="BJ21" s="181"/>
      <c r="BK21" s="181"/>
      <c r="BM21" s="167">
        <v>5052</v>
      </c>
      <c r="BN21" s="188" t="s">
        <v>51</v>
      </c>
      <c r="BO21" s="189"/>
      <c r="BP21" s="189"/>
      <c r="BQ21" s="181">
        <v>0</v>
      </c>
      <c r="BR21" s="181">
        <v>0</v>
      </c>
      <c r="BS21" s="181">
        <v>0</v>
      </c>
      <c r="BU21" s="167">
        <v>5052</v>
      </c>
      <c r="BV21" s="188" t="s">
        <v>51</v>
      </c>
      <c r="BW21" s="189"/>
      <c r="BX21" s="189"/>
      <c r="BY21" s="181"/>
      <c r="BZ21" s="181"/>
      <c r="CA21" s="181"/>
      <c r="CC21" s="167">
        <v>5052</v>
      </c>
      <c r="CD21" s="188" t="s">
        <v>51</v>
      </c>
      <c r="CE21" s="189"/>
      <c r="CF21" s="189"/>
      <c r="CG21" s="181"/>
      <c r="CH21" s="181"/>
      <c r="CI21" s="181"/>
      <c r="CK21" s="167">
        <v>5052</v>
      </c>
      <c r="CL21" s="188" t="s">
        <v>51</v>
      </c>
      <c r="CM21" s="189"/>
      <c r="CN21" s="189"/>
      <c r="CO21" s="181"/>
      <c r="CP21" s="181"/>
      <c r="CQ21" s="181"/>
      <c r="CS21" s="167">
        <v>5052</v>
      </c>
      <c r="CT21" s="188" t="s">
        <v>51</v>
      </c>
      <c r="CU21" s="189"/>
      <c r="CV21" s="189"/>
      <c r="CW21" s="181"/>
      <c r="CX21" s="181"/>
      <c r="CY21" s="181"/>
      <c r="DA21" s="167">
        <v>5052</v>
      </c>
      <c r="DB21" s="188" t="s">
        <v>51</v>
      </c>
      <c r="DC21" s="189"/>
      <c r="DD21" s="189"/>
      <c r="DE21" s="181"/>
      <c r="DF21" s="181"/>
      <c r="DG21" s="181"/>
      <c r="DI21" s="167">
        <v>5052</v>
      </c>
      <c r="DJ21" s="188" t="s">
        <v>51</v>
      </c>
      <c r="DK21" s="189"/>
      <c r="DL21" s="189"/>
      <c r="DM21" s="181"/>
      <c r="DN21" s="181"/>
      <c r="DO21" s="181"/>
      <c r="DQ21" s="167">
        <v>5052</v>
      </c>
      <c r="DR21" s="188" t="s">
        <v>51</v>
      </c>
      <c r="DS21" s="189"/>
      <c r="DT21" s="189"/>
      <c r="DU21" s="181"/>
      <c r="DV21" s="181"/>
      <c r="DW21" s="181"/>
      <c r="DY21" s="167">
        <v>5052</v>
      </c>
      <c r="DZ21" s="188" t="s">
        <v>51</v>
      </c>
      <c r="EA21" s="189"/>
      <c r="EB21" s="189"/>
      <c r="EC21" s="181"/>
      <c r="ED21" s="181"/>
      <c r="EE21" s="181"/>
      <c r="EG21" s="167">
        <v>5052</v>
      </c>
      <c r="EH21" s="188" t="s">
        <v>51</v>
      </c>
      <c r="EI21" s="189"/>
      <c r="EJ21" s="189"/>
      <c r="EK21" s="181"/>
      <c r="EL21" s="181"/>
      <c r="EM21" s="181"/>
    </row>
    <row r="22" spans="1:143" ht="39.75" customHeight="1">
      <c r="A22" s="167">
        <v>50810</v>
      </c>
      <c r="B22" s="188" t="s">
        <v>52</v>
      </c>
      <c r="C22" s="189">
        <f t="shared" si="12"/>
        <v>0</v>
      </c>
      <c r="D22" s="189">
        <f t="shared" si="13"/>
        <v>0</v>
      </c>
      <c r="E22" s="180">
        <f t="shared" si="2"/>
        <v>0</v>
      </c>
      <c r="F22" s="180">
        <f t="shared" si="4"/>
        <v>0</v>
      </c>
      <c r="G22" s="180">
        <f t="shared" si="5"/>
        <v>0</v>
      </c>
      <c r="I22" s="167">
        <v>50810</v>
      </c>
      <c r="J22" s="188" t="s">
        <v>52</v>
      </c>
      <c r="K22" s="189"/>
      <c r="L22" s="189"/>
      <c r="M22" s="181">
        <v>0</v>
      </c>
      <c r="N22" s="181">
        <v>0</v>
      </c>
      <c r="O22" s="181">
        <v>0</v>
      </c>
      <c r="Q22" s="167">
        <v>50810</v>
      </c>
      <c r="R22" s="188" t="s">
        <v>52</v>
      </c>
      <c r="S22" s="189"/>
      <c r="T22" s="189"/>
      <c r="U22" s="181">
        <v>0</v>
      </c>
      <c r="V22" s="181">
        <v>0</v>
      </c>
      <c r="W22" s="181">
        <v>0</v>
      </c>
      <c r="Y22" s="167">
        <v>50810</v>
      </c>
      <c r="Z22" s="188" t="s">
        <v>52</v>
      </c>
      <c r="AA22" s="189"/>
      <c r="AB22" s="189"/>
      <c r="AC22" s="181">
        <v>0</v>
      </c>
      <c r="AD22" s="181">
        <v>0</v>
      </c>
      <c r="AE22" s="181">
        <v>0</v>
      </c>
      <c r="AG22" s="167">
        <v>50810</v>
      </c>
      <c r="AH22" s="188" t="s">
        <v>52</v>
      </c>
      <c r="AI22" s="189"/>
      <c r="AJ22" s="189"/>
      <c r="AK22" s="181"/>
      <c r="AL22" s="181"/>
      <c r="AM22" s="181"/>
      <c r="AO22" s="167">
        <v>50810</v>
      </c>
      <c r="AP22" s="188" t="s">
        <v>52</v>
      </c>
      <c r="AQ22" s="189"/>
      <c r="AR22" s="189"/>
      <c r="AS22" s="181"/>
      <c r="AT22" s="181"/>
      <c r="AU22" s="181"/>
      <c r="AW22" s="167">
        <v>50810</v>
      </c>
      <c r="AX22" s="188" t="s">
        <v>52</v>
      </c>
      <c r="AY22" s="189"/>
      <c r="AZ22" s="189"/>
      <c r="BA22" s="181"/>
      <c r="BB22" s="181"/>
      <c r="BC22" s="181"/>
      <c r="BE22" s="167">
        <v>50810</v>
      </c>
      <c r="BF22" s="188" t="s">
        <v>52</v>
      </c>
      <c r="BG22" s="189"/>
      <c r="BH22" s="189"/>
      <c r="BI22" s="181"/>
      <c r="BJ22" s="181"/>
      <c r="BK22" s="181"/>
      <c r="BM22" s="167">
        <v>50810</v>
      </c>
      <c r="BN22" s="188" t="s">
        <v>52</v>
      </c>
      <c r="BO22" s="189"/>
      <c r="BP22" s="189"/>
      <c r="BQ22" s="181">
        <v>0</v>
      </c>
      <c r="BR22" s="181">
        <v>0</v>
      </c>
      <c r="BS22" s="181">
        <v>0</v>
      </c>
      <c r="BU22" s="167">
        <v>50810</v>
      </c>
      <c r="BV22" s="188" t="s">
        <v>52</v>
      </c>
      <c r="BW22" s="189"/>
      <c r="BX22" s="189"/>
      <c r="BY22" s="181"/>
      <c r="BZ22" s="181"/>
      <c r="CA22" s="181"/>
      <c r="CC22" s="167">
        <v>50810</v>
      </c>
      <c r="CD22" s="188" t="s">
        <v>52</v>
      </c>
      <c r="CE22" s="189"/>
      <c r="CF22" s="189"/>
      <c r="CG22" s="181"/>
      <c r="CH22" s="181"/>
      <c r="CI22" s="181"/>
      <c r="CK22" s="167">
        <v>50810</v>
      </c>
      <c r="CL22" s="188" t="s">
        <v>52</v>
      </c>
      <c r="CM22" s="189"/>
      <c r="CN22" s="189"/>
      <c r="CO22" s="181"/>
      <c r="CP22" s="181"/>
      <c r="CQ22" s="181"/>
      <c r="CS22" s="167">
        <v>50810</v>
      </c>
      <c r="CT22" s="188" t="s">
        <v>52</v>
      </c>
      <c r="CU22" s="189"/>
      <c r="CV22" s="189"/>
      <c r="CW22" s="181"/>
      <c r="CX22" s="181"/>
      <c r="CY22" s="181"/>
      <c r="DA22" s="167">
        <v>50810</v>
      </c>
      <c r="DB22" s="188" t="s">
        <v>52</v>
      </c>
      <c r="DC22" s="189"/>
      <c r="DD22" s="189"/>
      <c r="DE22" s="181"/>
      <c r="DF22" s="181"/>
      <c r="DG22" s="181"/>
      <c r="DI22" s="167">
        <v>50810</v>
      </c>
      <c r="DJ22" s="188" t="s">
        <v>52</v>
      </c>
      <c r="DK22" s="189"/>
      <c r="DL22" s="189"/>
      <c r="DM22" s="181"/>
      <c r="DN22" s="181"/>
      <c r="DO22" s="181"/>
      <c r="DQ22" s="167">
        <v>50810</v>
      </c>
      <c r="DR22" s="188" t="s">
        <v>52</v>
      </c>
      <c r="DS22" s="189"/>
      <c r="DT22" s="189"/>
      <c r="DU22" s="181"/>
      <c r="DV22" s="181"/>
      <c r="DW22" s="181"/>
      <c r="DY22" s="167">
        <v>50810</v>
      </c>
      <c r="DZ22" s="188" t="s">
        <v>52</v>
      </c>
      <c r="EA22" s="189"/>
      <c r="EB22" s="189"/>
      <c r="EC22" s="181"/>
      <c r="ED22" s="181"/>
      <c r="EE22" s="181"/>
      <c r="EG22" s="167">
        <v>50810</v>
      </c>
      <c r="EH22" s="188" t="s">
        <v>52</v>
      </c>
      <c r="EI22" s="189"/>
      <c r="EJ22" s="189"/>
      <c r="EK22" s="181"/>
      <c r="EL22" s="181"/>
      <c r="EM22" s="181"/>
    </row>
    <row r="23" spans="1:143" ht="54.75" customHeight="1">
      <c r="A23" s="167">
        <v>50815</v>
      </c>
      <c r="B23" s="188" t="s">
        <v>53</v>
      </c>
      <c r="C23" s="189">
        <f t="shared" si="12"/>
        <v>0</v>
      </c>
      <c r="D23" s="189">
        <f t="shared" si="13"/>
        <v>0</v>
      </c>
      <c r="E23" s="180">
        <f t="shared" si="2"/>
        <v>0</v>
      </c>
      <c r="F23" s="180">
        <f t="shared" si="4"/>
        <v>0</v>
      </c>
      <c r="G23" s="180">
        <f t="shared" si="5"/>
        <v>0</v>
      </c>
      <c r="I23" s="167">
        <v>50815</v>
      </c>
      <c r="J23" s="188" t="s">
        <v>53</v>
      </c>
      <c r="K23" s="189"/>
      <c r="L23" s="189"/>
      <c r="M23" s="181">
        <v>0</v>
      </c>
      <c r="N23" s="181">
        <v>0</v>
      </c>
      <c r="O23" s="181">
        <v>0</v>
      </c>
      <c r="Q23" s="167">
        <v>50815</v>
      </c>
      <c r="R23" s="188" t="s">
        <v>53</v>
      </c>
      <c r="S23" s="189"/>
      <c r="T23" s="189"/>
      <c r="U23" s="181">
        <v>0</v>
      </c>
      <c r="V23" s="181">
        <v>0</v>
      </c>
      <c r="W23" s="181">
        <v>0</v>
      </c>
      <c r="Y23" s="167">
        <v>50815</v>
      </c>
      <c r="Z23" s="188" t="s">
        <v>53</v>
      </c>
      <c r="AA23" s="189"/>
      <c r="AB23" s="189"/>
      <c r="AC23" s="181">
        <v>0</v>
      </c>
      <c r="AD23" s="181">
        <v>0</v>
      </c>
      <c r="AE23" s="181">
        <v>0</v>
      </c>
      <c r="AG23" s="167">
        <v>50815</v>
      </c>
      <c r="AH23" s="188" t="s">
        <v>53</v>
      </c>
      <c r="AI23" s="189"/>
      <c r="AJ23" s="189"/>
      <c r="AK23" s="181"/>
      <c r="AL23" s="181"/>
      <c r="AM23" s="181"/>
      <c r="AO23" s="167">
        <v>50815</v>
      </c>
      <c r="AP23" s="188" t="s">
        <v>53</v>
      </c>
      <c r="AQ23" s="189"/>
      <c r="AR23" s="189"/>
      <c r="AS23" s="181"/>
      <c r="AT23" s="181"/>
      <c r="AU23" s="181"/>
      <c r="AW23" s="167">
        <v>50815</v>
      </c>
      <c r="AX23" s="188" t="s">
        <v>53</v>
      </c>
      <c r="AY23" s="189"/>
      <c r="AZ23" s="189"/>
      <c r="BA23" s="181"/>
      <c r="BB23" s="181"/>
      <c r="BC23" s="181"/>
      <c r="BE23" s="167">
        <v>50815</v>
      </c>
      <c r="BF23" s="188" t="s">
        <v>53</v>
      </c>
      <c r="BG23" s="189"/>
      <c r="BH23" s="189"/>
      <c r="BI23" s="181"/>
      <c r="BJ23" s="181"/>
      <c r="BK23" s="181"/>
      <c r="BM23" s="167">
        <v>50815</v>
      </c>
      <c r="BN23" s="188" t="s">
        <v>53</v>
      </c>
      <c r="BO23" s="189"/>
      <c r="BP23" s="189"/>
      <c r="BQ23" s="181">
        <v>0</v>
      </c>
      <c r="BR23" s="181">
        <v>0</v>
      </c>
      <c r="BS23" s="181">
        <v>0</v>
      </c>
      <c r="BU23" s="167">
        <v>50815</v>
      </c>
      <c r="BV23" s="188" t="s">
        <v>53</v>
      </c>
      <c r="BW23" s="189"/>
      <c r="BX23" s="189"/>
      <c r="BY23" s="181"/>
      <c r="BZ23" s="181"/>
      <c r="CA23" s="181"/>
      <c r="CC23" s="167">
        <v>50815</v>
      </c>
      <c r="CD23" s="188" t="s">
        <v>53</v>
      </c>
      <c r="CE23" s="189"/>
      <c r="CF23" s="189"/>
      <c r="CG23" s="181"/>
      <c r="CH23" s="181"/>
      <c r="CI23" s="181"/>
      <c r="CK23" s="167">
        <v>50815</v>
      </c>
      <c r="CL23" s="188" t="s">
        <v>53</v>
      </c>
      <c r="CM23" s="189"/>
      <c r="CN23" s="189"/>
      <c r="CO23" s="181"/>
      <c r="CP23" s="181"/>
      <c r="CQ23" s="181"/>
      <c r="CS23" s="167">
        <v>50815</v>
      </c>
      <c r="CT23" s="188" t="s">
        <v>53</v>
      </c>
      <c r="CU23" s="189"/>
      <c r="CV23" s="189"/>
      <c r="CW23" s="181"/>
      <c r="CX23" s="181"/>
      <c r="CY23" s="181"/>
      <c r="DA23" s="167">
        <v>50815</v>
      </c>
      <c r="DB23" s="188" t="s">
        <v>53</v>
      </c>
      <c r="DC23" s="189"/>
      <c r="DD23" s="189"/>
      <c r="DE23" s="181"/>
      <c r="DF23" s="181"/>
      <c r="DG23" s="181"/>
      <c r="DI23" s="167">
        <v>50815</v>
      </c>
      <c r="DJ23" s="188" t="s">
        <v>53</v>
      </c>
      <c r="DK23" s="189"/>
      <c r="DL23" s="189"/>
      <c r="DM23" s="181"/>
      <c r="DN23" s="181"/>
      <c r="DO23" s="181"/>
      <c r="DQ23" s="167">
        <v>50815</v>
      </c>
      <c r="DR23" s="188" t="s">
        <v>53</v>
      </c>
      <c r="DS23" s="189"/>
      <c r="DT23" s="189"/>
      <c r="DU23" s="181"/>
      <c r="DV23" s="181"/>
      <c r="DW23" s="181"/>
      <c r="DY23" s="167">
        <v>50815</v>
      </c>
      <c r="DZ23" s="188" t="s">
        <v>53</v>
      </c>
      <c r="EA23" s="189"/>
      <c r="EB23" s="189"/>
      <c r="EC23" s="181"/>
      <c r="ED23" s="181"/>
      <c r="EE23" s="181"/>
      <c r="EG23" s="167">
        <v>50815</v>
      </c>
      <c r="EH23" s="188" t="s">
        <v>53</v>
      </c>
      <c r="EI23" s="189"/>
      <c r="EJ23" s="189"/>
      <c r="EK23" s="181"/>
      <c r="EL23" s="181"/>
      <c r="EM23" s="181"/>
    </row>
    <row r="24" spans="1:143" ht="75">
      <c r="A24" s="185">
        <v>51</v>
      </c>
      <c r="B24" s="186" t="s">
        <v>54</v>
      </c>
      <c r="C24" s="187">
        <f>SUM(C25:C29)</f>
        <v>452375.65999999992</v>
      </c>
      <c r="D24" s="187">
        <f t="shared" ref="D24" si="14">SUM(D25:D29)</f>
        <v>158307</v>
      </c>
      <c r="E24" s="195">
        <f t="shared" si="2"/>
        <v>743984</v>
      </c>
      <c r="F24" s="195">
        <f t="shared" si="4"/>
        <v>808701</v>
      </c>
      <c r="G24" s="195">
        <f t="shared" si="5"/>
        <v>211230</v>
      </c>
      <c r="I24" s="185">
        <v>51</v>
      </c>
      <c r="J24" s="186" t="s">
        <v>54</v>
      </c>
      <c r="K24" s="187">
        <v>2367.56</v>
      </c>
      <c r="L24" s="187">
        <v>0</v>
      </c>
      <c r="M24" s="187">
        <v>436356</v>
      </c>
      <c r="N24" s="187">
        <v>605712</v>
      </c>
      <c r="O24" s="187">
        <v>57489</v>
      </c>
      <c r="Q24" s="185">
        <v>51</v>
      </c>
      <c r="R24" s="186" t="s">
        <v>54</v>
      </c>
      <c r="S24" s="187">
        <v>97462.88</v>
      </c>
      <c r="T24" s="187">
        <v>29516</v>
      </c>
      <c r="U24" s="187">
        <v>0</v>
      </c>
      <c r="V24" s="187">
        <v>0</v>
      </c>
      <c r="W24" s="187">
        <v>0</v>
      </c>
      <c r="Y24" s="185">
        <v>51</v>
      </c>
      <c r="Z24" s="186" t="s">
        <v>54</v>
      </c>
      <c r="AA24" s="187">
        <f>SUM(AA25:AA29)</f>
        <v>0</v>
      </c>
      <c r="AB24" s="187">
        <v>0</v>
      </c>
      <c r="AC24" s="187">
        <v>71451</v>
      </c>
      <c r="AD24" s="187">
        <v>71451</v>
      </c>
      <c r="AE24" s="187">
        <v>71451</v>
      </c>
      <c r="AG24" s="185">
        <v>51</v>
      </c>
      <c r="AH24" s="186" t="s">
        <v>54</v>
      </c>
      <c r="AI24" s="187">
        <v>184825.33</v>
      </c>
      <c r="AJ24" s="187">
        <v>103670</v>
      </c>
      <c r="AK24" s="187">
        <v>107807</v>
      </c>
      <c r="AL24" s="187">
        <v>102290</v>
      </c>
      <c r="AM24" s="187">
        <v>82290</v>
      </c>
      <c r="AO24" s="185">
        <v>51</v>
      </c>
      <c r="AP24" s="186" t="s">
        <v>54</v>
      </c>
      <c r="AQ24" s="187">
        <v>16032.55</v>
      </c>
      <c r="AR24" s="187">
        <f t="shared" ref="AR24" si="15">SUM(AR25:AR29)</f>
        <v>0</v>
      </c>
      <c r="AS24" s="187"/>
      <c r="AT24" s="187"/>
      <c r="AU24" s="187"/>
      <c r="AW24" s="185">
        <v>51</v>
      </c>
      <c r="AX24" s="186" t="s">
        <v>54</v>
      </c>
      <c r="AY24" s="187">
        <f>SUM(AY25:AY29)</f>
        <v>0</v>
      </c>
      <c r="AZ24" s="187">
        <f t="shared" ref="AZ24:BC24" si="16">SUM(AZ25:AZ29)</f>
        <v>0</v>
      </c>
      <c r="BA24" s="187">
        <f t="shared" si="16"/>
        <v>0</v>
      </c>
      <c r="BB24" s="187">
        <f t="shared" si="16"/>
        <v>0</v>
      </c>
      <c r="BC24" s="187">
        <f t="shared" si="16"/>
        <v>0</v>
      </c>
      <c r="BE24" s="185">
        <v>51</v>
      </c>
      <c r="BF24" s="186" t="s">
        <v>54</v>
      </c>
      <c r="BG24" s="187">
        <f>SUM(BG25:BG29)</f>
        <v>0</v>
      </c>
      <c r="BH24" s="187">
        <f t="shared" ref="BH24:BK24" si="17">SUM(BH25:BH29)</f>
        <v>0</v>
      </c>
      <c r="BI24" s="187">
        <f t="shared" si="17"/>
        <v>0</v>
      </c>
      <c r="BJ24" s="187">
        <f t="shared" si="17"/>
        <v>0</v>
      </c>
      <c r="BK24" s="187">
        <f t="shared" si="17"/>
        <v>0</v>
      </c>
      <c r="BM24" s="185">
        <v>51</v>
      </c>
      <c r="BN24" s="186" t="s">
        <v>54</v>
      </c>
      <c r="BO24" s="187">
        <v>1838.3</v>
      </c>
      <c r="BP24" s="187">
        <v>0</v>
      </c>
      <c r="BQ24" s="187">
        <v>30600</v>
      </c>
      <c r="BR24" s="187">
        <v>15300</v>
      </c>
      <c r="BS24" s="187">
        <v>0</v>
      </c>
      <c r="BU24" s="185">
        <v>51</v>
      </c>
      <c r="BV24" s="186" t="s">
        <v>54</v>
      </c>
      <c r="BW24" s="187">
        <f>SUM(BW25:BW29)</f>
        <v>0</v>
      </c>
      <c r="BX24" s="187">
        <f t="shared" ref="BX24:CA24" si="18">SUM(BX25:BX29)</f>
        <v>0</v>
      </c>
      <c r="BY24" s="187">
        <f t="shared" si="18"/>
        <v>0</v>
      </c>
      <c r="BZ24" s="187">
        <f t="shared" si="18"/>
        <v>0</v>
      </c>
      <c r="CA24" s="187">
        <f t="shared" si="18"/>
        <v>0</v>
      </c>
      <c r="CC24" s="185">
        <v>51</v>
      </c>
      <c r="CD24" s="186" t="s">
        <v>54</v>
      </c>
      <c r="CE24" s="187">
        <v>54651</v>
      </c>
      <c r="CF24" s="187">
        <v>344779</v>
      </c>
      <c r="CG24" s="187">
        <v>80000</v>
      </c>
      <c r="CH24" s="187">
        <f t="shared" ref="CH24:CI24" si="19">SUM(CH25:CH29)</f>
        <v>0</v>
      </c>
      <c r="CI24" s="187">
        <f t="shared" si="19"/>
        <v>0</v>
      </c>
      <c r="CK24" s="185">
        <v>51</v>
      </c>
      <c r="CL24" s="186" t="s">
        <v>54</v>
      </c>
      <c r="CM24" s="187">
        <f>SUM(CM25:CM29)</f>
        <v>0</v>
      </c>
      <c r="CN24" s="187">
        <f t="shared" ref="CN24:CQ24" si="20">SUM(CN25:CN29)</f>
        <v>0</v>
      </c>
      <c r="CO24" s="187">
        <f t="shared" si="20"/>
        <v>0</v>
      </c>
      <c r="CP24" s="187">
        <f t="shared" si="20"/>
        <v>0</v>
      </c>
      <c r="CQ24" s="187">
        <f t="shared" si="20"/>
        <v>0</v>
      </c>
      <c r="CS24" s="185">
        <v>51</v>
      </c>
      <c r="CT24" s="186" t="s">
        <v>54</v>
      </c>
      <c r="CU24" s="187">
        <f>SUM(CU25:CU29)</f>
        <v>0</v>
      </c>
      <c r="CV24" s="187">
        <f t="shared" ref="CV24:CY24" si="21">SUM(CV25:CV29)</f>
        <v>0</v>
      </c>
      <c r="CW24" s="187">
        <f t="shared" si="21"/>
        <v>0</v>
      </c>
      <c r="CX24" s="187">
        <f t="shared" si="21"/>
        <v>0</v>
      </c>
      <c r="CY24" s="187">
        <f t="shared" si="21"/>
        <v>0</v>
      </c>
      <c r="DA24" s="185">
        <v>51</v>
      </c>
      <c r="DB24" s="186" t="s">
        <v>54</v>
      </c>
      <c r="DC24" s="187">
        <f>SUM(DC25:DC29)</f>
        <v>0</v>
      </c>
      <c r="DD24" s="187">
        <f t="shared" ref="DD24:DG24" si="22">SUM(DD25:DD29)</f>
        <v>0</v>
      </c>
      <c r="DE24" s="187">
        <f t="shared" si="22"/>
        <v>0</v>
      </c>
      <c r="DF24" s="187">
        <f t="shared" si="22"/>
        <v>0</v>
      </c>
      <c r="DG24" s="187">
        <f t="shared" si="22"/>
        <v>0</v>
      </c>
      <c r="DI24" s="185">
        <v>51</v>
      </c>
      <c r="DJ24" s="186" t="s">
        <v>54</v>
      </c>
      <c r="DK24" s="187">
        <v>27305.599999999999</v>
      </c>
      <c r="DL24" s="187">
        <v>0</v>
      </c>
      <c r="DM24" s="187">
        <v>17770</v>
      </c>
      <c r="DN24" s="187">
        <v>0</v>
      </c>
      <c r="DO24" s="187">
        <v>0</v>
      </c>
      <c r="DQ24" s="185">
        <v>51</v>
      </c>
      <c r="DR24" s="186" t="s">
        <v>54</v>
      </c>
      <c r="DS24" s="187">
        <v>70260</v>
      </c>
      <c r="DT24" s="187">
        <v>25121</v>
      </c>
      <c r="DU24" s="187">
        <v>0</v>
      </c>
      <c r="DV24" s="187">
        <v>13948</v>
      </c>
      <c r="DW24" s="187">
        <v>0</v>
      </c>
      <c r="DY24" s="185">
        <v>51</v>
      </c>
      <c r="DZ24" s="186" t="s">
        <v>54</v>
      </c>
      <c r="EA24" s="187">
        <f>SUM(EA25:EA29)</f>
        <v>0</v>
      </c>
      <c r="EB24" s="187">
        <f t="shared" ref="EB24:EE24" si="23">SUM(EB25:EB29)</f>
        <v>0</v>
      </c>
      <c r="EC24" s="187">
        <f t="shared" si="23"/>
        <v>0</v>
      </c>
      <c r="ED24" s="187">
        <f t="shared" si="23"/>
        <v>0</v>
      </c>
      <c r="EE24" s="187">
        <f t="shared" si="23"/>
        <v>0</v>
      </c>
      <c r="EG24" s="185">
        <v>51</v>
      </c>
      <c r="EH24" s="186" t="s">
        <v>54</v>
      </c>
      <c r="EI24" s="187">
        <v>8070</v>
      </c>
      <c r="EJ24" s="187">
        <v>8070</v>
      </c>
      <c r="EK24" s="187">
        <f t="shared" ref="EK24:EM24" si="24">SUM(EK25:EK29)</f>
        <v>0</v>
      </c>
      <c r="EL24" s="187">
        <f t="shared" si="24"/>
        <v>0</v>
      </c>
      <c r="EM24" s="187">
        <f t="shared" si="24"/>
        <v>0</v>
      </c>
    </row>
    <row r="25" spans="1:143" ht="58.5" customHeight="1">
      <c r="A25" s="167">
        <v>51000</v>
      </c>
      <c r="B25" s="184" t="s">
        <v>55</v>
      </c>
      <c r="C25" s="180">
        <f t="shared" si="12"/>
        <v>452375.65999999992</v>
      </c>
      <c r="D25" s="180">
        <f t="shared" ref="D25:D29" si="25">+L25+T25+AB25+AJ25+AR25+AZ25+BH25+BP25+BX25+CF25+CN25+CV25+DD25+DL25+DT25+EB25+EJ25</f>
        <v>158307</v>
      </c>
      <c r="E25" s="180">
        <f t="shared" si="2"/>
        <v>672533</v>
      </c>
      <c r="F25" s="180">
        <f t="shared" si="4"/>
        <v>737250</v>
      </c>
      <c r="G25" s="180">
        <f t="shared" si="5"/>
        <v>139779</v>
      </c>
      <c r="I25" s="167">
        <v>51000</v>
      </c>
      <c r="J25" s="184" t="s">
        <v>55</v>
      </c>
      <c r="K25" s="180"/>
      <c r="L25" s="180"/>
      <c r="M25" s="181">
        <v>436356</v>
      </c>
      <c r="N25" s="181">
        <v>605712</v>
      </c>
      <c r="O25" s="181">
        <v>57489</v>
      </c>
      <c r="Q25" s="167">
        <v>51000</v>
      </c>
      <c r="R25" s="184" t="s">
        <v>55</v>
      </c>
      <c r="S25" s="180">
        <v>97462.88</v>
      </c>
      <c r="T25" s="180">
        <v>29516</v>
      </c>
      <c r="U25" s="181">
        <v>0</v>
      </c>
      <c r="V25" s="181">
        <v>0</v>
      </c>
      <c r="W25" s="181">
        <v>0</v>
      </c>
      <c r="Y25" s="167">
        <v>51000</v>
      </c>
      <c r="Z25" s="184" t="s">
        <v>55</v>
      </c>
      <c r="AA25" s="180"/>
      <c r="AB25" s="180"/>
      <c r="AC25" s="181">
        <v>0</v>
      </c>
      <c r="AD25" s="181">
        <v>0</v>
      </c>
      <c r="AE25" s="181">
        <v>0</v>
      </c>
      <c r="AG25" s="167">
        <v>51000</v>
      </c>
      <c r="AH25" s="184" t="s">
        <v>55</v>
      </c>
      <c r="AI25" s="180">
        <v>184825.33</v>
      </c>
      <c r="AJ25" s="180">
        <v>103670</v>
      </c>
      <c r="AK25" s="181">
        <v>107807</v>
      </c>
      <c r="AL25" s="181">
        <v>102290</v>
      </c>
      <c r="AM25" s="181">
        <v>82290</v>
      </c>
      <c r="AO25" s="167">
        <v>51000</v>
      </c>
      <c r="AP25" s="184" t="s">
        <v>55</v>
      </c>
      <c r="AQ25" s="180">
        <v>16032.55</v>
      </c>
      <c r="AR25" s="180"/>
      <c r="AS25" s="181"/>
      <c r="AT25" s="181"/>
      <c r="AU25" s="181"/>
      <c r="AW25" s="167">
        <v>51000</v>
      </c>
      <c r="AX25" s="184" t="s">
        <v>55</v>
      </c>
      <c r="AY25" s="180"/>
      <c r="AZ25" s="180"/>
      <c r="BA25" s="181"/>
      <c r="BB25" s="181"/>
      <c r="BC25" s="181"/>
      <c r="BE25" s="167">
        <v>51000</v>
      </c>
      <c r="BF25" s="184" t="s">
        <v>55</v>
      </c>
      <c r="BG25" s="180"/>
      <c r="BH25" s="180"/>
      <c r="BI25" s="181"/>
      <c r="BJ25" s="181"/>
      <c r="BK25" s="181"/>
      <c r="BM25" s="167">
        <v>51000</v>
      </c>
      <c r="BN25" s="184" t="s">
        <v>55</v>
      </c>
      <c r="BO25" s="180">
        <v>1838.3</v>
      </c>
      <c r="BP25" s="180"/>
      <c r="BQ25" s="181">
        <v>30600</v>
      </c>
      <c r="BR25" s="181">
        <v>15300</v>
      </c>
      <c r="BS25" s="181">
        <v>0</v>
      </c>
      <c r="BU25" s="167">
        <v>51000</v>
      </c>
      <c r="BV25" s="184" t="s">
        <v>55</v>
      </c>
      <c r="BW25" s="180"/>
      <c r="BX25" s="180"/>
      <c r="BY25" s="181"/>
      <c r="BZ25" s="181"/>
      <c r="CA25" s="181"/>
      <c r="CC25" s="167">
        <v>51000</v>
      </c>
      <c r="CD25" s="184" t="s">
        <v>55</v>
      </c>
      <c r="CE25" s="180">
        <v>54651</v>
      </c>
      <c r="CF25" s="180"/>
      <c r="CG25" s="181">
        <v>80000</v>
      </c>
      <c r="CH25" s="181"/>
      <c r="CI25" s="181"/>
      <c r="CK25" s="167">
        <v>51000</v>
      </c>
      <c r="CL25" s="184" t="s">
        <v>55</v>
      </c>
      <c r="CM25" s="180"/>
      <c r="CN25" s="180"/>
      <c r="CO25" s="181"/>
      <c r="CP25" s="181"/>
      <c r="CQ25" s="181"/>
      <c r="CS25" s="167">
        <v>51000</v>
      </c>
      <c r="CT25" s="184" t="s">
        <v>55</v>
      </c>
      <c r="CU25" s="180"/>
      <c r="CV25" s="180"/>
      <c r="CW25" s="181"/>
      <c r="CX25" s="181"/>
      <c r="CY25" s="181"/>
      <c r="DA25" s="167">
        <v>51000</v>
      </c>
      <c r="DB25" s="184" t="s">
        <v>55</v>
      </c>
      <c r="DC25" s="180"/>
      <c r="DD25" s="180"/>
      <c r="DE25" s="181"/>
      <c r="DF25" s="181"/>
      <c r="DG25" s="181"/>
      <c r="DI25" s="167">
        <v>51000</v>
      </c>
      <c r="DJ25" s="184" t="s">
        <v>55</v>
      </c>
      <c r="DK25" s="180">
        <v>27305.599999999999</v>
      </c>
      <c r="DL25" s="180"/>
      <c r="DM25" s="181">
        <v>17770</v>
      </c>
      <c r="DN25" s="181">
        <v>0</v>
      </c>
      <c r="DO25" s="181">
        <v>0</v>
      </c>
      <c r="DQ25" s="167">
        <v>51000</v>
      </c>
      <c r="DR25" s="184" t="s">
        <v>55</v>
      </c>
      <c r="DS25" s="180">
        <v>70260</v>
      </c>
      <c r="DT25" s="180">
        <v>25121</v>
      </c>
      <c r="DU25" s="181">
        <v>0</v>
      </c>
      <c r="DV25" s="181">
        <v>13948</v>
      </c>
      <c r="DW25" s="181">
        <v>0</v>
      </c>
      <c r="DY25" s="167">
        <v>51000</v>
      </c>
      <c r="DZ25" s="184" t="s">
        <v>55</v>
      </c>
      <c r="EA25" s="180"/>
      <c r="EB25" s="180"/>
      <c r="EC25" s="181"/>
      <c r="ED25" s="181"/>
      <c r="EE25" s="181"/>
      <c r="EG25" s="167">
        <v>51000</v>
      </c>
      <c r="EH25" s="184" t="s">
        <v>55</v>
      </c>
      <c r="EI25" s="180"/>
      <c r="EJ25" s="180"/>
      <c r="EK25" s="181"/>
      <c r="EL25" s="181"/>
      <c r="EM25" s="181"/>
    </row>
    <row r="26" spans="1:143" ht="53.25" customHeight="1">
      <c r="A26" s="167">
        <v>51011</v>
      </c>
      <c r="B26" s="184" t="s">
        <v>56</v>
      </c>
      <c r="C26" s="180">
        <f t="shared" si="12"/>
        <v>0</v>
      </c>
      <c r="D26" s="180">
        <f t="shared" si="25"/>
        <v>0</v>
      </c>
      <c r="E26" s="180">
        <f t="shared" si="2"/>
        <v>0</v>
      </c>
      <c r="F26" s="180">
        <f t="shared" si="4"/>
        <v>0</v>
      </c>
      <c r="G26" s="180">
        <f t="shared" si="5"/>
        <v>0</v>
      </c>
      <c r="I26" s="167">
        <v>51011</v>
      </c>
      <c r="J26" s="184" t="s">
        <v>56</v>
      </c>
      <c r="K26" s="180"/>
      <c r="L26" s="180"/>
      <c r="M26" s="181">
        <v>0</v>
      </c>
      <c r="N26" s="181">
        <v>0</v>
      </c>
      <c r="O26" s="181">
        <v>0</v>
      </c>
      <c r="Q26" s="167">
        <v>51011</v>
      </c>
      <c r="R26" s="184" t="s">
        <v>56</v>
      </c>
      <c r="S26" s="180"/>
      <c r="T26" s="180"/>
      <c r="U26" s="181">
        <v>0</v>
      </c>
      <c r="V26" s="181">
        <v>0</v>
      </c>
      <c r="W26" s="181">
        <v>0</v>
      </c>
      <c r="Y26" s="167">
        <v>51011</v>
      </c>
      <c r="Z26" s="184" t="s">
        <v>56</v>
      </c>
      <c r="AA26" s="180"/>
      <c r="AB26" s="180"/>
      <c r="AC26" s="181">
        <v>0</v>
      </c>
      <c r="AD26" s="181">
        <v>0</v>
      </c>
      <c r="AE26" s="181">
        <v>0</v>
      </c>
      <c r="AG26" s="167">
        <v>51011</v>
      </c>
      <c r="AH26" s="184" t="s">
        <v>56</v>
      </c>
      <c r="AI26" s="180"/>
      <c r="AJ26" s="180"/>
      <c r="AK26" s="181"/>
      <c r="AL26" s="181"/>
      <c r="AM26" s="181"/>
      <c r="AO26" s="167">
        <v>51011</v>
      </c>
      <c r="AP26" s="184" t="s">
        <v>56</v>
      </c>
      <c r="AQ26" s="180"/>
      <c r="AR26" s="180"/>
      <c r="AS26" s="181"/>
      <c r="AT26" s="181"/>
      <c r="AU26" s="181"/>
      <c r="AW26" s="167">
        <v>51011</v>
      </c>
      <c r="AX26" s="184" t="s">
        <v>56</v>
      </c>
      <c r="AY26" s="180"/>
      <c r="AZ26" s="180"/>
      <c r="BA26" s="181"/>
      <c r="BB26" s="181"/>
      <c r="BC26" s="181"/>
      <c r="BE26" s="167">
        <v>51011</v>
      </c>
      <c r="BF26" s="184" t="s">
        <v>56</v>
      </c>
      <c r="BG26" s="180"/>
      <c r="BH26" s="180"/>
      <c r="BI26" s="181"/>
      <c r="BJ26" s="181"/>
      <c r="BK26" s="181"/>
      <c r="BM26" s="167">
        <v>51011</v>
      </c>
      <c r="BN26" s="184" t="s">
        <v>56</v>
      </c>
      <c r="BO26" s="180"/>
      <c r="BP26" s="180"/>
      <c r="BQ26" s="181"/>
      <c r="BR26" s="181"/>
      <c r="BS26" s="181"/>
      <c r="BU26" s="167">
        <v>51011</v>
      </c>
      <c r="BV26" s="184" t="s">
        <v>56</v>
      </c>
      <c r="BW26" s="180"/>
      <c r="BX26" s="180"/>
      <c r="BY26" s="181"/>
      <c r="BZ26" s="181"/>
      <c r="CA26" s="181"/>
      <c r="CC26" s="167">
        <v>51011</v>
      </c>
      <c r="CD26" s="184" t="s">
        <v>56</v>
      </c>
      <c r="CE26" s="180"/>
      <c r="CF26" s="180"/>
      <c r="CG26" s="181"/>
      <c r="CH26" s="181"/>
      <c r="CI26" s="181"/>
      <c r="CK26" s="167">
        <v>51011</v>
      </c>
      <c r="CL26" s="184" t="s">
        <v>56</v>
      </c>
      <c r="CM26" s="180"/>
      <c r="CN26" s="180"/>
      <c r="CO26" s="181"/>
      <c r="CP26" s="181"/>
      <c r="CQ26" s="181"/>
      <c r="CS26" s="167">
        <v>51011</v>
      </c>
      <c r="CT26" s="184" t="s">
        <v>56</v>
      </c>
      <c r="CU26" s="180"/>
      <c r="CV26" s="180"/>
      <c r="CW26" s="181"/>
      <c r="CX26" s="181"/>
      <c r="CY26" s="181"/>
      <c r="DA26" s="167">
        <v>51011</v>
      </c>
      <c r="DB26" s="184" t="s">
        <v>56</v>
      </c>
      <c r="DC26" s="180"/>
      <c r="DD26" s="180"/>
      <c r="DE26" s="181"/>
      <c r="DF26" s="181"/>
      <c r="DG26" s="181"/>
      <c r="DI26" s="167">
        <v>51011</v>
      </c>
      <c r="DJ26" s="184" t="s">
        <v>56</v>
      </c>
      <c r="DK26" s="180"/>
      <c r="DL26" s="180"/>
      <c r="DM26" s="181"/>
      <c r="DN26" s="181"/>
      <c r="DO26" s="181"/>
      <c r="DQ26" s="167">
        <v>51011</v>
      </c>
      <c r="DR26" s="184" t="s">
        <v>56</v>
      </c>
      <c r="DS26" s="180"/>
      <c r="DT26" s="180"/>
      <c r="DU26" s="181"/>
      <c r="DV26" s="181"/>
      <c r="DW26" s="181"/>
      <c r="DY26" s="167">
        <v>51011</v>
      </c>
      <c r="DZ26" s="184" t="s">
        <v>56</v>
      </c>
      <c r="EA26" s="180"/>
      <c r="EB26" s="180"/>
      <c r="EC26" s="181"/>
      <c r="ED26" s="181"/>
      <c r="EE26" s="181"/>
      <c r="EG26" s="167">
        <v>51011</v>
      </c>
      <c r="EH26" s="184" t="s">
        <v>56</v>
      </c>
      <c r="EI26" s="180"/>
      <c r="EJ26" s="180"/>
      <c r="EK26" s="181"/>
      <c r="EL26" s="181"/>
      <c r="EM26" s="181"/>
    </row>
    <row r="27" spans="1:143" ht="58.5" customHeight="1">
      <c r="A27" s="167">
        <v>51031</v>
      </c>
      <c r="B27" s="184" t="s">
        <v>57</v>
      </c>
      <c r="C27" s="180">
        <f t="shared" si="12"/>
        <v>0</v>
      </c>
      <c r="D27" s="180">
        <f t="shared" si="25"/>
        <v>0</v>
      </c>
      <c r="E27" s="180">
        <f t="shared" si="2"/>
        <v>71451</v>
      </c>
      <c r="F27" s="180">
        <f t="shared" si="4"/>
        <v>71451</v>
      </c>
      <c r="G27" s="180">
        <f t="shared" si="5"/>
        <v>71451</v>
      </c>
      <c r="I27" s="167">
        <v>51031</v>
      </c>
      <c r="J27" s="184" t="s">
        <v>57</v>
      </c>
      <c r="K27" s="180"/>
      <c r="L27" s="180"/>
      <c r="M27" s="181">
        <v>0</v>
      </c>
      <c r="N27" s="181">
        <v>0</v>
      </c>
      <c r="O27" s="181">
        <v>0</v>
      </c>
      <c r="Q27" s="167">
        <v>51031</v>
      </c>
      <c r="R27" s="184" t="s">
        <v>57</v>
      </c>
      <c r="S27" s="180"/>
      <c r="T27" s="180"/>
      <c r="U27" s="181">
        <v>0</v>
      </c>
      <c r="V27" s="181">
        <v>0</v>
      </c>
      <c r="W27" s="181">
        <v>0</v>
      </c>
      <c r="Y27" s="167">
        <v>51031</v>
      </c>
      <c r="Z27" s="184" t="s">
        <v>57</v>
      </c>
      <c r="AA27" s="180"/>
      <c r="AB27" s="180"/>
      <c r="AC27" s="181">
        <v>71451</v>
      </c>
      <c r="AD27" s="181">
        <v>71451</v>
      </c>
      <c r="AE27" s="181">
        <v>71451</v>
      </c>
      <c r="AG27" s="167">
        <v>51031</v>
      </c>
      <c r="AH27" s="184" t="s">
        <v>57</v>
      </c>
      <c r="AI27" s="180"/>
      <c r="AJ27" s="180"/>
      <c r="AK27" s="181"/>
      <c r="AL27" s="181"/>
      <c r="AM27" s="181"/>
      <c r="AO27" s="167">
        <v>51031</v>
      </c>
      <c r="AP27" s="184" t="s">
        <v>57</v>
      </c>
      <c r="AQ27" s="180"/>
      <c r="AR27" s="180"/>
      <c r="AS27" s="181"/>
      <c r="AT27" s="181"/>
      <c r="AU27" s="181"/>
      <c r="AW27" s="167">
        <v>51031</v>
      </c>
      <c r="AX27" s="184" t="s">
        <v>57</v>
      </c>
      <c r="AY27" s="180"/>
      <c r="AZ27" s="180"/>
      <c r="BA27" s="181"/>
      <c r="BB27" s="181"/>
      <c r="BC27" s="181"/>
      <c r="BE27" s="167">
        <v>51031</v>
      </c>
      <c r="BF27" s="184" t="s">
        <v>57</v>
      </c>
      <c r="BG27" s="180"/>
      <c r="BH27" s="180"/>
      <c r="BI27" s="181"/>
      <c r="BJ27" s="181"/>
      <c r="BK27" s="181"/>
      <c r="BM27" s="167">
        <v>51031</v>
      </c>
      <c r="BN27" s="184" t="s">
        <v>57</v>
      </c>
      <c r="BO27" s="180"/>
      <c r="BP27" s="180"/>
      <c r="BQ27" s="181"/>
      <c r="BR27" s="181"/>
      <c r="BS27" s="181"/>
      <c r="BU27" s="167">
        <v>51031</v>
      </c>
      <c r="BV27" s="184" t="s">
        <v>57</v>
      </c>
      <c r="BW27" s="180"/>
      <c r="BX27" s="180"/>
      <c r="BY27" s="181"/>
      <c r="BZ27" s="181"/>
      <c r="CA27" s="181"/>
      <c r="CC27" s="167">
        <v>51031</v>
      </c>
      <c r="CD27" s="184" t="s">
        <v>57</v>
      </c>
      <c r="CE27" s="180"/>
      <c r="CF27" s="180"/>
      <c r="CG27" s="181"/>
      <c r="CH27" s="181"/>
      <c r="CI27" s="181"/>
      <c r="CK27" s="167">
        <v>51031</v>
      </c>
      <c r="CL27" s="184" t="s">
        <v>57</v>
      </c>
      <c r="CM27" s="180"/>
      <c r="CN27" s="180"/>
      <c r="CO27" s="181"/>
      <c r="CP27" s="181"/>
      <c r="CQ27" s="181"/>
      <c r="CS27" s="167">
        <v>51031</v>
      </c>
      <c r="CT27" s="184" t="s">
        <v>57</v>
      </c>
      <c r="CU27" s="180"/>
      <c r="CV27" s="180"/>
      <c r="CW27" s="181"/>
      <c r="CX27" s="181"/>
      <c r="CY27" s="181"/>
      <c r="DA27" s="167">
        <v>51031</v>
      </c>
      <c r="DB27" s="184" t="s">
        <v>57</v>
      </c>
      <c r="DC27" s="180"/>
      <c r="DD27" s="180"/>
      <c r="DE27" s="181"/>
      <c r="DF27" s="181"/>
      <c r="DG27" s="181"/>
      <c r="DI27" s="167">
        <v>51031</v>
      </c>
      <c r="DJ27" s="184" t="s">
        <v>57</v>
      </c>
      <c r="DK27" s="180"/>
      <c r="DL27" s="180"/>
      <c r="DM27" s="181"/>
      <c r="DN27" s="181"/>
      <c r="DO27" s="181"/>
      <c r="DQ27" s="167">
        <v>51031</v>
      </c>
      <c r="DR27" s="184" t="s">
        <v>57</v>
      </c>
      <c r="DS27" s="180"/>
      <c r="DT27" s="180"/>
      <c r="DU27" s="181"/>
      <c r="DV27" s="181"/>
      <c r="DW27" s="181"/>
      <c r="DY27" s="167">
        <v>51031</v>
      </c>
      <c r="DZ27" s="184" t="s">
        <v>57</v>
      </c>
      <c r="EA27" s="180"/>
      <c r="EB27" s="180"/>
      <c r="EC27" s="181"/>
      <c r="ED27" s="181"/>
      <c r="EE27" s="181"/>
      <c r="EG27" s="167">
        <v>51031</v>
      </c>
      <c r="EH27" s="184" t="s">
        <v>57</v>
      </c>
      <c r="EI27" s="180"/>
      <c r="EJ27" s="180"/>
      <c r="EK27" s="181"/>
      <c r="EL27" s="181"/>
      <c r="EM27" s="181"/>
    </row>
    <row r="28" spans="1:143" ht="49.5" customHeight="1">
      <c r="A28" s="167">
        <v>51043</v>
      </c>
      <c r="B28" s="184" t="s">
        <v>58</v>
      </c>
      <c r="C28" s="180">
        <f t="shared" si="12"/>
        <v>0</v>
      </c>
      <c r="D28" s="180">
        <f t="shared" si="25"/>
        <v>0</v>
      </c>
      <c r="E28" s="180">
        <f t="shared" si="2"/>
        <v>0</v>
      </c>
      <c r="F28" s="180">
        <f t="shared" si="4"/>
        <v>0</v>
      </c>
      <c r="G28" s="180">
        <f t="shared" si="5"/>
        <v>0</v>
      </c>
      <c r="I28" s="167">
        <v>51043</v>
      </c>
      <c r="J28" s="184" t="s">
        <v>58</v>
      </c>
      <c r="K28" s="180"/>
      <c r="L28" s="180"/>
      <c r="M28" s="181">
        <v>0</v>
      </c>
      <c r="N28" s="181">
        <v>0</v>
      </c>
      <c r="O28" s="181">
        <v>0</v>
      </c>
      <c r="Q28" s="167">
        <v>51043</v>
      </c>
      <c r="R28" s="184" t="s">
        <v>58</v>
      </c>
      <c r="S28" s="180"/>
      <c r="T28" s="180"/>
      <c r="U28" s="181">
        <v>0</v>
      </c>
      <c r="V28" s="181">
        <v>0</v>
      </c>
      <c r="W28" s="181">
        <v>0</v>
      </c>
      <c r="Y28" s="167">
        <v>51043</v>
      </c>
      <c r="Z28" s="184" t="s">
        <v>58</v>
      </c>
      <c r="AA28" s="180"/>
      <c r="AB28" s="180"/>
      <c r="AC28" s="181">
        <v>0</v>
      </c>
      <c r="AD28" s="181">
        <v>0</v>
      </c>
      <c r="AE28" s="181">
        <v>0</v>
      </c>
      <c r="AG28" s="167">
        <v>51043</v>
      </c>
      <c r="AH28" s="184" t="s">
        <v>58</v>
      </c>
      <c r="AI28" s="180"/>
      <c r="AJ28" s="180"/>
      <c r="AK28" s="181"/>
      <c r="AL28" s="181"/>
      <c r="AM28" s="181"/>
      <c r="AO28" s="167">
        <v>51043</v>
      </c>
      <c r="AP28" s="184" t="s">
        <v>58</v>
      </c>
      <c r="AQ28" s="180"/>
      <c r="AR28" s="180"/>
      <c r="AS28" s="181"/>
      <c r="AT28" s="181"/>
      <c r="AU28" s="181"/>
      <c r="AW28" s="167">
        <v>51043</v>
      </c>
      <c r="AX28" s="184" t="s">
        <v>58</v>
      </c>
      <c r="AY28" s="180"/>
      <c r="AZ28" s="180"/>
      <c r="BA28" s="181"/>
      <c r="BB28" s="181"/>
      <c r="BC28" s="181"/>
      <c r="BE28" s="167">
        <v>51043</v>
      </c>
      <c r="BF28" s="184" t="s">
        <v>58</v>
      </c>
      <c r="BG28" s="180"/>
      <c r="BH28" s="180"/>
      <c r="BI28" s="181"/>
      <c r="BJ28" s="181"/>
      <c r="BK28" s="181"/>
      <c r="BM28" s="167">
        <v>51043</v>
      </c>
      <c r="BN28" s="184" t="s">
        <v>58</v>
      </c>
      <c r="BO28" s="180"/>
      <c r="BP28" s="180"/>
      <c r="BQ28" s="181"/>
      <c r="BR28" s="181"/>
      <c r="BS28" s="181"/>
      <c r="BU28" s="167">
        <v>51043</v>
      </c>
      <c r="BV28" s="184" t="s">
        <v>58</v>
      </c>
      <c r="BW28" s="180"/>
      <c r="BX28" s="180"/>
      <c r="BY28" s="181"/>
      <c r="BZ28" s="181"/>
      <c r="CA28" s="181"/>
      <c r="CC28" s="167">
        <v>51043</v>
      </c>
      <c r="CD28" s="184" t="s">
        <v>58</v>
      </c>
      <c r="CE28" s="180"/>
      <c r="CF28" s="180"/>
      <c r="CG28" s="181"/>
      <c r="CH28" s="181"/>
      <c r="CI28" s="181"/>
      <c r="CK28" s="167">
        <v>51043</v>
      </c>
      <c r="CL28" s="184" t="s">
        <v>58</v>
      </c>
      <c r="CM28" s="180"/>
      <c r="CN28" s="180"/>
      <c r="CO28" s="181"/>
      <c r="CP28" s="181"/>
      <c r="CQ28" s="181"/>
      <c r="CS28" s="167">
        <v>51043</v>
      </c>
      <c r="CT28" s="184" t="s">
        <v>58</v>
      </c>
      <c r="CU28" s="180"/>
      <c r="CV28" s="180"/>
      <c r="CW28" s="181"/>
      <c r="CX28" s="181"/>
      <c r="CY28" s="181"/>
      <c r="DA28" s="167">
        <v>51043</v>
      </c>
      <c r="DB28" s="184" t="s">
        <v>58</v>
      </c>
      <c r="DC28" s="180"/>
      <c r="DD28" s="180"/>
      <c r="DE28" s="181"/>
      <c r="DF28" s="181"/>
      <c r="DG28" s="181"/>
      <c r="DI28" s="167">
        <v>51043</v>
      </c>
      <c r="DJ28" s="184" t="s">
        <v>58</v>
      </c>
      <c r="DK28" s="180"/>
      <c r="DL28" s="180"/>
      <c r="DM28" s="181"/>
      <c r="DN28" s="181"/>
      <c r="DO28" s="181"/>
      <c r="DQ28" s="167">
        <v>51043</v>
      </c>
      <c r="DR28" s="184" t="s">
        <v>58</v>
      </c>
      <c r="DS28" s="180"/>
      <c r="DT28" s="180"/>
      <c r="DU28" s="181"/>
      <c r="DV28" s="181"/>
      <c r="DW28" s="181"/>
      <c r="DY28" s="167">
        <v>51043</v>
      </c>
      <c r="DZ28" s="184" t="s">
        <v>58</v>
      </c>
      <c r="EA28" s="180"/>
      <c r="EB28" s="180"/>
      <c r="EC28" s="181"/>
      <c r="ED28" s="181"/>
      <c r="EE28" s="181"/>
      <c r="EG28" s="167">
        <v>51043</v>
      </c>
      <c r="EH28" s="184" t="s">
        <v>58</v>
      </c>
      <c r="EI28" s="180"/>
      <c r="EJ28" s="180"/>
      <c r="EK28" s="181"/>
      <c r="EL28" s="181"/>
      <c r="EM28" s="181"/>
    </row>
    <row r="29" spans="1:143" ht="47.25" customHeight="1">
      <c r="A29" s="167">
        <v>51081</v>
      </c>
      <c r="B29" s="184" t="s">
        <v>59</v>
      </c>
      <c r="C29" s="180">
        <f t="shared" si="12"/>
        <v>0</v>
      </c>
      <c r="D29" s="180">
        <f t="shared" si="25"/>
        <v>0</v>
      </c>
      <c r="E29" s="180">
        <f t="shared" si="2"/>
        <v>0</v>
      </c>
      <c r="F29" s="180">
        <f t="shared" si="4"/>
        <v>0</v>
      </c>
      <c r="G29" s="180">
        <f t="shared" si="5"/>
        <v>0</v>
      </c>
      <c r="I29" s="167">
        <v>51081</v>
      </c>
      <c r="J29" s="184" t="s">
        <v>59</v>
      </c>
      <c r="K29" s="180"/>
      <c r="L29" s="180"/>
      <c r="M29" s="181">
        <v>0</v>
      </c>
      <c r="N29" s="181">
        <v>0</v>
      </c>
      <c r="O29" s="181">
        <v>0</v>
      </c>
      <c r="Q29" s="167">
        <v>51081</v>
      </c>
      <c r="R29" s="184" t="s">
        <v>59</v>
      </c>
      <c r="S29" s="180"/>
      <c r="T29" s="180"/>
      <c r="U29" s="181">
        <v>0</v>
      </c>
      <c r="V29" s="181">
        <v>0</v>
      </c>
      <c r="W29" s="181">
        <v>0</v>
      </c>
      <c r="Y29" s="167">
        <v>51081</v>
      </c>
      <c r="Z29" s="184" t="s">
        <v>59</v>
      </c>
      <c r="AA29" s="180"/>
      <c r="AB29" s="180"/>
      <c r="AC29" s="181">
        <v>0</v>
      </c>
      <c r="AD29" s="181">
        <v>0</v>
      </c>
      <c r="AE29" s="181">
        <v>0</v>
      </c>
      <c r="AG29" s="167">
        <v>51081</v>
      </c>
      <c r="AH29" s="184" t="s">
        <v>59</v>
      </c>
      <c r="AI29" s="180"/>
      <c r="AJ29" s="180"/>
      <c r="AK29" s="181"/>
      <c r="AL29" s="181"/>
      <c r="AM29" s="181"/>
      <c r="AO29" s="167">
        <v>51081</v>
      </c>
      <c r="AP29" s="184" t="s">
        <v>59</v>
      </c>
      <c r="AQ29" s="180"/>
      <c r="AR29" s="180"/>
      <c r="AS29" s="181"/>
      <c r="AT29" s="181"/>
      <c r="AU29" s="181"/>
      <c r="AW29" s="167">
        <v>51081</v>
      </c>
      <c r="AX29" s="184" t="s">
        <v>59</v>
      </c>
      <c r="AY29" s="180"/>
      <c r="AZ29" s="180"/>
      <c r="BA29" s="181"/>
      <c r="BB29" s="181"/>
      <c r="BC29" s="181"/>
      <c r="BE29" s="167">
        <v>51081</v>
      </c>
      <c r="BF29" s="184" t="s">
        <v>59</v>
      </c>
      <c r="BG29" s="180"/>
      <c r="BH29" s="180"/>
      <c r="BI29" s="181"/>
      <c r="BJ29" s="181"/>
      <c r="BK29" s="181"/>
      <c r="BM29" s="167">
        <v>51081</v>
      </c>
      <c r="BN29" s="184" t="s">
        <v>59</v>
      </c>
      <c r="BO29" s="180"/>
      <c r="BP29" s="180"/>
      <c r="BQ29" s="181"/>
      <c r="BR29" s="181"/>
      <c r="BS29" s="181"/>
      <c r="BU29" s="167">
        <v>51081</v>
      </c>
      <c r="BV29" s="184" t="s">
        <v>59</v>
      </c>
      <c r="BW29" s="180"/>
      <c r="BX29" s="180"/>
      <c r="BY29" s="181"/>
      <c r="BZ29" s="181"/>
      <c r="CA29" s="181"/>
      <c r="CC29" s="167">
        <v>51081</v>
      </c>
      <c r="CD29" s="184" t="s">
        <v>59</v>
      </c>
      <c r="CE29" s="180"/>
      <c r="CF29" s="180"/>
      <c r="CG29" s="181"/>
      <c r="CH29" s="181"/>
      <c r="CI29" s="181"/>
      <c r="CK29" s="167">
        <v>51081</v>
      </c>
      <c r="CL29" s="184" t="s">
        <v>59</v>
      </c>
      <c r="CM29" s="180"/>
      <c r="CN29" s="180"/>
      <c r="CO29" s="181"/>
      <c r="CP29" s="181"/>
      <c r="CQ29" s="181"/>
      <c r="CS29" s="167">
        <v>51081</v>
      </c>
      <c r="CT29" s="184" t="s">
        <v>59</v>
      </c>
      <c r="CU29" s="180"/>
      <c r="CV29" s="180"/>
      <c r="CW29" s="181"/>
      <c r="CX29" s="181"/>
      <c r="CY29" s="181"/>
      <c r="DA29" s="167">
        <v>51081</v>
      </c>
      <c r="DB29" s="184" t="s">
        <v>59</v>
      </c>
      <c r="DC29" s="180"/>
      <c r="DD29" s="180"/>
      <c r="DE29" s="181"/>
      <c r="DF29" s="181"/>
      <c r="DG29" s="181"/>
      <c r="DI29" s="167">
        <v>51081</v>
      </c>
      <c r="DJ29" s="184" t="s">
        <v>59</v>
      </c>
      <c r="DK29" s="180"/>
      <c r="DL29" s="180"/>
      <c r="DM29" s="181"/>
      <c r="DN29" s="181"/>
      <c r="DO29" s="181"/>
      <c r="DQ29" s="167">
        <v>51081</v>
      </c>
      <c r="DR29" s="184" t="s">
        <v>59</v>
      </c>
      <c r="DS29" s="180"/>
      <c r="DT29" s="180"/>
      <c r="DU29" s="181"/>
      <c r="DV29" s="181"/>
      <c r="DW29" s="181"/>
      <c r="DY29" s="167">
        <v>51081</v>
      </c>
      <c r="DZ29" s="184" t="s">
        <v>59</v>
      </c>
      <c r="EA29" s="180"/>
      <c r="EB29" s="180"/>
      <c r="EC29" s="181"/>
      <c r="ED29" s="181"/>
      <c r="EE29" s="181"/>
      <c r="EG29" s="167">
        <v>51081</v>
      </c>
      <c r="EH29" s="184" t="s">
        <v>59</v>
      </c>
      <c r="EI29" s="180"/>
      <c r="EJ29" s="180"/>
      <c r="EK29" s="181"/>
      <c r="EL29" s="181"/>
      <c r="EM29" s="181"/>
    </row>
    <row r="30" spans="1:143" ht="93.75">
      <c r="A30" s="185">
        <v>52</v>
      </c>
      <c r="B30" s="190" t="s">
        <v>60</v>
      </c>
      <c r="C30" s="195">
        <f t="shared" ref="C30" si="26">+K30+S30+AA30+AI30+AQ30+AY30+BG30+BO30+BW30+CE30+CM30+CU30+DC30+DK30+DS30+EA30+EI30</f>
        <v>4877961.6400000006</v>
      </c>
      <c r="D30" s="195">
        <f t="shared" ref="D30" si="27">+L30+T30+AB30+AJ30+AR30+AZ30+BH30+BP30+BX30+CF30+CN30+CV30+DD30+DL30+DT30+EB30+EJ30</f>
        <v>2510330</v>
      </c>
      <c r="E30" s="195">
        <f t="shared" si="2"/>
        <v>709114</v>
      </c>
      <c r="F30" s="195">
        <f t="shared" si="4"/>
        <v>683246</v>
      </c>
      <c r="G30" s="195">
        <f t="shared" si="5"/>
        <v>663827</v>
      </c>
      <c r="I30" s="185">
        <v>52</v>
      </c>
      <c r="J30" s="190" t="s">
        <v>60</v>
      </c>
      <c r="K30" s="191">
        <v>1828798.06</v>
      </c>
      <c r="L30" s="191">
        <v>624395</v>
      </c>
      <c r="M30" s="192">
        <v>0</v>
      </c>
      <c r="N30" s="192">
        <v>0</v>
      </c>
      <c r="O30" s="192">
        <v>0</v>
      </c>
      <c r="Q30" s="185">
        <v>52</v>
      </c>
      <c r="R30" s="190" t="s">
        <v>60</v>
      </c>
      <c r="S30" s="191">
        <v>134688.57</v>
      </c>
      <c r="T30" s="191">
        <v>3534</v>
      </c>
      <c r="U30" s="192">
        <v>0</v>
      </c>
      <c r="V30" s="192">
        <v>0</v>
      </c>
      <c r="W30" s="192">
        <v>0</v>
      </c>
      <c r="Y30" s="185">
        <v>52</v>
      </c>
      <c r="Z30" s="190" t="s">
        <v>60</v>
      </c>
      <c r="AA30" s="191"/>
      <c r="AB30" s="191"/>
      <c r="AC30" s="192"/>
      <c r="AD30" s="192"/>
      <c r="AE30" s="192"/>
      <c r="AG30" s="185">
        <v>52</v>
      </c>
      <c r="AH30" s="190" t="s">
        <v>60</v>
      </c>
      <c r="AI30" s="191">
        <v>576220.52</v>
      </c>
      <c r="AJ30" s="191">
        <v>343292</v>
      </c>
      <c r="AK30" s="192"/>
      <c r="AL30" s="192"/>
      <c r="AM30" s="192"/>
      <c r="AO30" s="185">
        <v>52</v>
      </c>
      <c r="AP30" s="190" t="s">
        <v>60</v>
      </c>
      <c r="AQ30" s="191">
        <v>73924.11</v>
      </c>
      <c r="AR30" s="191">
        <v>98787</v>
      </c>
      <c r="AS30" s="192">
        <v>0</v>
      </c>
      <c r="AT30" s="192">
        <v>0</v>
      </c>
      <c r="AU30" s="192">
        <v>0</v>
      </c>
      <c r="AW30" s="185">
        <v>52</v>
      </c>
      <c r="AX30" s="190" t="s">
        <v>60</v>
      </c>
      <c r="AY30" s="191"/>
      <c r="AZ30" s="191"/>
      <c r="BA30" s="192">
        <v>87754</v>
      </c>
      <c r="BB30" s="192">
        <v>88407</v>
      </c>
      <c r="BC30" s="192">
        <v>88407</v>
      </c>
      <c r="BE30" s="185">
        <v>52</v>
      </c>
      <c r="BF30" s="190" t="s">
        <v>60</v>
      </c>
      <c r="BG30" s="191">
        <v>150316</v>
      </c>
      <c r="BH30" s="191">
        <v>79632</v>
      </c>
      <c r="BI30" s="192">
        <v>66360</v>
      </c>
      <c r="BJ30" s="192">
        <v>39816</v>
      </c>
      <c r="BK30" s="192">
        <v>13272</v>
      </c>
      <c r="BM30" s="185">
        <v>52</v>
      </c>
      <c r="BN30" s="190" t="s">
        <v>60</v>
      </c>
      <c r="BO30" s="191"/>
      <c r="BP30" s="191"/>
      <c r="BQ30" s="192"/>
      <c r="BR30" s="192"/>
      <c r="BS30" s="192"/>
      <c r="BU30" s="185">
        <v>52</v>
      </c>
      <c r="BV30" s="190" t="s">
        <v>60</v>
      </c>
      <c r="BW30" s="191"/>
      <c r="BX30" s="191"/>
      <c r="BY30" s="192"/>
      <c r="BZ30" s="192"/>
      <c r="CA30" s="192"/>
      <c r="CC30" s="185">
        <v>52</v>
      </c>
      <c r="CD30" s="190" t="s">
        <v>60</v>
      </c>
      <c r="CE30" s="191">
        <v>137827</v>
      </c>
      <c r="CF30" s="191">
        <v>0</v>
      </c>
      <c r="CG30" s="192">
        <v>0</v>
      </c>
      <c r="CH30" s="192">
        <v>0</v>
      </c>
      <c r="CI30" s="192">
        <v>0</v>
      </c>
      <c r="CK30" s="185">
        <v>52</v>
      </c>
      <c r="CL30" s="190" t="s">
        <v>60</v>
      </c>
      <c r="CM30" s="191">
        <v>17141</v>
      </c>
      <c r="CN30" s="191">
        <v>8000</v>
      </c>
      <c r="CO30" s="192"/>
      <c r="CP30" s="192"/>
      <c r="CQ30" s="192"/>
      <c r="CS30" s="185">
        <v>52</v>
      </c>
      <c r="CT30" s="190" t="s">
        <v>60</v>
      </c>
      <c r="CU30" s="191"/>
      <c r="CV30" s="191"/>
      <c r="CW30" s="192"/>
      <c r="CX30" s="192"/>
      <c r="CY30" s="192"/>
      <c r="DA30" s="185">
        <v>52</v>
      </c>
      <c r="DB30" s="190" t="s">
        <v>60</v>
      </c>
      <c r="DC30" s="191">
        <v>43744</v>
      </c>
      <c r="DD30" s="191">
        <v>132484</v>
      </c>
      <c r="DE30" s="192">
        <v>15000</v>
      </c>
      <c r="DF30" s="192"/>
      <c r="DG30" s="192"/>
      <c r="DI30" s="185">
        <v>52</v>
      </c>
      <c r="DJ30" s="190" t="s">
        <v>60</v>
      </c>
      <c r="DK30" s="191">
        <v>113274.93</v>
      </c>
      <c r="DL30" s="191">
        <v>69729</v>
      </c>
      <c r="DM30" s="192"/>
      <c r="DN30" s="192"/>
      <c r="DO30" s="192"/>
      <c r="DQ30" s="185">
        <v>52</v>
      </c>
      <c r="DR30" s="190" t="s">
        <v>60</v>
      </c>
      <c r="DS30" s="191">
        <v>816323</v>
      </c>
      <c r="DT30" s="191">
        <v>576091</v>
      </c>
      <c r="DU30" s="192"/>
      <c r="DV30" s="192"/>
      <c r="DW30" s="192"/>
      <c r="DY30" s="185">
        <v>52</v>
      </c>
      <c r="DZ30" s="190" t="s">
        <v>60</v>
      </c>
      <c r="EA30" s="191">
        <v>117510.45</v>
      </c>
      <c r="EB30" s="191"/>
      <c r="EC30" s="192"/>
      <c r="ED30" s="192"/>
      <c r="EE30" s="192"/>
      <c r="EG30" s="185">
        <v>52</v>
      </c>
      <c r="EH30" s="190" t="s">
        <v>60</v>
      </c>
      <c r="EI30" s="191">
        <v>868194</v>
      </c>
      <c r="EJ30" s="191">
        <v>574386</v>
      </c>
      <c r="EK30" s="192">
        <v>540000</v>
      </c>
      <c r="EL30" s="192">
        <v>555023</v>
      </c>
      <c r="EM30" s="192">
        <v>562148</v>
      </c>
    </row>
    <row r="31" spans="1:143" ht="51.75" customHeight="1">
      <c r="A31" s="185">
        <v>53</v>
      </c>
      <c r="B31" s="190" t="s">
        <v>61</v>
      </c>
      <c r="C31" s="191">
        <f>SUM(C32:C34)</f>
        <v>107399</v>
      </c>
      <c r="D31" s="191">
        <f>SUM(D32:D34)</f>
        <v>189267</v>
      </c>
      <c r="E31" s="195">
        <f t="shared" si="2"/>
        <v>235072</v>
      </c>
      <c r="F31" s="195">
        <f t="shared" si="4"/>
        <v>38000</v>
      </c>
      <c r="G31" s="195">
        <f t="shared" si="5"/>
        <v>22000</v>
      </c>
      <c r="I31" s="185">
        <v>53</v>
      </c>
      <c r="J31" s="190" t="s">
        <v>61</v>
      </c>
      <c r="K31" s="191">
        <v>0</v>
      </c>
      <c r="L31" s="191">
        <v>0</v>
      </c>
      <c r="M31" s="191">
        <v>0</v>
      </c>
      <c r="N31" s="191">
        <v>0</v>
      </c>
      <c r="O31" s="191">
        <v>0</v>
      </c>
      <c r="Q31" s="185">
        <v>53</v>
      </c>
      <c r="R31" s="190" t="s">
        <v>61</v>
      </c>
      <c r="S31" s="191">
        <v>0</v>
      </c>
      <c r="T31" s="191">
        <v>0</v>
      </c>
      <c r="U31" s="191">
        <v>0</v>
      </c>
      <c r="V31" s="191">
        <v>0</v>
      </c>
      <c r="W31" s="191">
        <v>0</v>
      </c>
      <c r="Y31" s="185">
        <v>53</v>
      </c>
      <c r="Z31" s="190" t="s">
        <v>61</v>
      </c>
      <c r="AA31" s="191">
        <f>SUM(AA32:AA34)</f>
        <v>0</v>
      </c>
      <c r="AB31" s="191">
        <f>SUM(AB32:AB34)</f>
        <v>0</v>
      </c>
      <c r="AC31" s="191">
        <f>SUM(AC32:AC34)</f>
        <v>0</v>
      </c>
      <c r="AD31" s="191">
        <f>SUM(AD32:AD34)</f>
        <v>0</v>
      </c>
      <c r="AE31" s="191">
        <f>SUM(AE32:AE34)</f>
        <v>0</v>
      </c>
      <c r="AG31" s="185">
        <v>53</v>
      </c>
      <c r="AH31" s="190" t="s">
        <v>61</v>
      </c>
      <c r="AI31" s="191">
        <v>0</v>
      </c>
      <c r="AJ31" s="191">
        <v>0</v>
      </c>
      <c r="AK31" s="191">
        <f>SUM(AK32:AK34)</f>
        <v>0</v>
      </c>
      <c r="AL31" s="191">
        <f>SUM(AL32:AL34)</f>
        <v>0</v>
      </c>
      <c r="AM31" s="191">
        <f>SUM(AM32:AM34)</f>
        <v>0</v>
      </c>
      <c r="AO31" s="185">
        <v>53</v>
      </c>
      <c r="AP31" s="190" t="s">
        <v>61</v>
      </c>
      <c r="AQ31" s="191">
        <v>0</v>
      </c>
      <c r="AR31" s="191">
        <v>0</v>
      </c>
      <c r="AS31" s="191">
        <v>0</v>
      </c>
      <c r="AT31" s="191">
        <v>0</v>
      </c>
      <c r="AU31" s="191">
        <v>0</v>
      </c>
      <c r="AW31" s="185">
        <v>53</v>
      </c>
      <c r="AX31" s="190" t="s">
        <v>61</v>
      </c>
      <c r="AY31" s="191">
        <f>SUM(AY32:AY34)</f>
        <v>0</v>
      </c>
      <c r="AZ31" s="191">
        <f>SUM(AZ32:AZ34)</f>
        <v>0</v>
      </c>
      <c r="BA31" s="191">
        <f>SUM(BA32:BA34)</f>
        <v>0</v>
      </c>
      <c r="BB31" s="191">
        <f>SUM(BB32:BB34)</f>
        <v>0</v>
      </c>
      <c r="BC31" s="191">
        <f>SUM(BC32:BC34)</f>
        <v>0</v>
      </c>
      <c r="BE31" s="185">
        <v>53</v>
      </c>
      <c r="BF31" s="190" t="s">
        <v>61</v>
      </c>
      <c r="BG31" s="191">
        <f>SUM(BG32:BG34)</f>
        <v>0</v>
      </c>
      <c r="BH31" s="191">
        <f>SUM(BH32:BH34)</f>
        <v>0</v>
      </c>
      <c r="BI31" s="191">
        <f>SUM(BI32:BI34)</f>
        <v>0</v>
      </c>
      <c r="BJ31" s="191">
        <f>SUM(BJ32:BJ34)</f>
        <v>0</v>
      </c>
      <c r="BK31" s="191">
        <f>SUM(BK32:BK34)</f>
        <v>0</v>
      </c>
      <c r="BM31" s="185">
        <v>53</v>
      </c>
      <c r="BN31" s="190" t="s">
        <v>61</v>
      </c>
      <c r="BO31" s="191">
        <f>SUM(BO32:BO34)</f>
        <v>0</v>
      </c>
      <c r="BP31" s="191">
        <f>SUM(BP32:BP34)</f>
        <v>0</v>
      </c>
      <c r="BQ31" s="191">
        <f>SUM(BQ32:BQ34)</f>
        <v>0</v>
      </c>
      <c r="BR31" s="191">
        <f>SUM(BR32:BR34)</f>
        <v>0</v>
      </c>
      <c r="BS31" s="191">
        <f>SUM(BS32:BS34)</f>
        <v>0</v>
      </c>
      <c r="BU31" s="185">
        <v>53</v>
      </c>
      <c r="BV31" s="190" t="s">
        <v>61</v>
      </c>
      <c r="BW31" s="191">
        <v>107399</v>
      </c>
      <c r="BX31" s="191">
        <v>189267</v>
      </c>
      <c r="BY31" s="191">
        <v>160972</v>
      </c>
      <c r="BZ31" s="191">
        <f>SUM(BZ32:BZ34)</f>
        <v>0</v>
      </c>
      <c r="CA31" s="191">
        <f>SUM(CA32:CA34)</f>
        <v>0</v>
      </c>
      <c r="CC31" s="185">
        <v>53</v>
      </c>
      <c r="CD31" s="190" t="s">
        <v>61</v>
      </c>
      <c r="CE31" s="191">
        <v>0</v>
      </c>
      <c r="CF31" s="191">
        <v>0</v>
      </c>
      <c r="CG31" s="191">
        <v>74100</v>
      </c>
      <c r="CH31" s="191">
        <v>38000</v>
      </c>
      <c r="CI31" s="191">
        <v>22000</v>
      </c>
      <c r="CK31" s="185">
        <v>53</v>
      </c>
      <c r="CL31" s="190" t="s">
        <v>61</v>
      </c>
      <c r="CM31" s="191">
        <f>SUM(CM32:CM34)</f>
        <v>0</v>
      </c>
      <c r="CN31" s="191">
        <f>SUM(CN32:CN34)</f>
        <v>0</v>
      </c>
      <c r="CO31" s="191">
        <f>SUM(CO32:CO34)</f>
        <v>0</v>
      </c>
      <c r="CP31" s="191">
        <f>SUM(CP32:CP34)</f>
        <v>0</v>
      </c>
      <c r="CQ31" s="191">
        <f>SUM(CQ32:CQ34)</f>
        <v>0</v>
      </c>
      <c r="CS31" s="185">
        <v>53</v>
      </c>
      <c r="CT31" s="190" t="s">
        <v>61</v>
      </c>
      <c r="CU31" s="191">
        <f>SUM(CU32:CU34)</f>
        <v>0</v>
      </c>
      <c r="CV31" s="191">
        <f>SUM(CV32:CV34)</f>
        <v>0</v>
      </c>
      <c r="CW31" s="191">
        <f>SUM(CW32:CW34)</f>
        <v>0</v>
      </c>
      <c r="CX31" s="191">
        <f>SUM(CX32:CX34)</f>
        <v>0</v>
      </c>
      <c r="CY31" s="191">
        <f>SUM(CY32:CY34)</f>
        <v>0</v>
      </c>
      <c r="DA31" s="185">
        <v>53</v>
      </c>
      <c r="DB31" s="190" t="s">
        <v>61</v>
      </c>
      <c r="DC31" s="191">
        <f>SUM(DC32:DC34)</f>
        <v>0</v>
      </c>
      <c r="DD31" s="191">
        <f>SUM(DD32:DD34)</f>
        <v>0</v>
      </c>
      <c r="DE31" s="191">
        <f>SUM(DE32:DE34)</f>
        <v>0</v>
      </c>
      <c r="DF31" s="191">
        <f>SUM(DF32:DF34)</f>
        <v>0</v>
      </c>
      <c r="DG31" s="191">
        <f>SUM(DG32:DG34)</f>
        <v>0</v>
      </c>
      <c r="DI31" s="185">
        <v>53</v>
      </c>
      <c r="DJ31" s="190" t="s">
        <v>61</v>
      </c>
      <c r="DK31" s="191">
        <f>SUM(DK32:DK34)</f>
        <v>0</v>
      </c>
      <c r="DL31" s="191">
        <f>SUM(DL32:DL34)</f>
        <v>0</v>
      </c>
      <c r="DM31" s="191">
        <f>SUM(DM32:DM34)</f>
        <v>0</v>
      </c>
      <c r="DN31" s="191">
        <f>SUM(DN32:DN34)</f>
        <v>0</v>
      </c>
      <c r="DO31" s="191">
        <f>SUM(DO32:DO34)</f>
        <v>0</v>
      </c>
      <c r="DQ31" s="185">
        <v>53</v>
      </c>
      <c r="DR31" s="190" t="s">
        <v>61</v>
      </c>
      <c r="DS31" s="191">
        <f>SUM(DS32:DS34)</f>
        <v>0</v>
      </c>
      <c r="DT31" s="191">
        <f>SUM(DT32:DT34)</f>
        <v>0</v>
      </c>
      <c r="DU31" s="191">
        <f>SUM(DU32:DU34)</f>
        <v>0</v>
      </c>
      <c r="DV31" s="191">
        <f>SUM(DV32:DV34)</f>
        <v>0</v>
      </c>
      <c r="DW31" s="191">
        <f>SUM(DW32:DW34)</f>
        <v>0</v>
      </c>
      <c r="DY31" s="185">
        <v>53</v>
      </c>
      <c r="DZ31" s="190" t="s">
        <v>61</v>
      </c>
      <c r="EA31" s="191">
        <f>SUM(EA32:EA34)</f>
        <v>0</v>
      </c>
      <c r="EB31" s="191">
        <f>SUM(EB32:EB34)</f>
        <v>0</v>
      </c>
      <c r="EC31" s="191">
        <f>SUM(EC32:EC34)</f>
        <v>0</v>
      </c>
      <c r="ED31" s="191">
        <f>SUM(ED32:ED34)</f>
        <v>0</v>
      </c>
      <c r="EE31" s="191">
        <f>SUM(EE32:EE34)</f>
        <v>0</v>
      </c>
      <c r="EG31" s="185">
        <v>53</v>
      </c>
      <c r="EH31" s="190" t="s">
        <v>61</v>
      </c>
      <c r="EI31" s="191">
        <f>SUM(EI32:EI34)</f>
        <v>0</v>
      </c>
      <c r="EJ31" s="191">
        <f>SUM(EJ32:EJ34)</f>
        <v>0</v>
      </c>
      <c r="EK31" s="191">
        <f>SUM(EK32:EK34)</f>
        <v>0</v>
      </c>
      <c r="EL31" s="191">
        <f>SUM(EL32:EL34)</f>
        <v>0</v>
      </c>
      <c r="EM31" s="191">
        <f>SUM(EM32:EM34)</f>
        <v>0</v>
      </c>
    </row>
    <row r="32" spans="1:143" ht="43.5" customHeight="1">
      <c r="A32" s="167">
        <v>531</v>
      </c>
      <c r="B32" s="184" t="s">
        <v>62</v>
      </c>
      <c r="C32" s="180">
        <f t="shared" ref="C32:C35" si="28">+K32+S32+AA32+AI32+AQ32+AY32+BG32+BO32+BW32+CE32+CM32+CU32+DC32+DK32+DS32+EA32+EI32</f>
        <v>0</v>
      </c>
      <c r="D32" s="180">
        <f t="shared" ref="D32:D35" si="29">+L32+T32+AB32+AJ32+AR32+AZ32+BH32+BP32+BX32+CF32+CN32+CV32+DD32+DL32+DT32+EB32+EJ32</f>
        <v>0</v>
      </c>
      <c r="E32" s="180">
        <f t="shared" si="2"/>
        <v>0</v>
      </c>
      <c r="F32" s="180">
        <f t="shared" si="4"/>
        <v>0</v>
      </c>
      <c r="G32" s="180">
        <f t="shared" si="5"/>
        <v>0</v>
      </c>
      <c r="I32" s="167">
        <v>531</v>
      </c>
      <c r="J32" s="184" t="s">
        <v>62</v>
      </c>
      <c r="K32" s="180"/>
      <c r="L32" s="180"/>
      <c r="M32" s="181">
        <v>0</v>
      </c>
      <c r="N32" s="181">
        <v>0</v>
      </c>
      <c r="O32" s="181">
        <v>0</v>
      </c>
      <c r="Q32" s="167">
        <v>531</v>
      </c>
      <c r="R32" s="184" t="s">
        <v>62</v>
      </c>
      <c r="S32" s="180"/>
      <c r="T32" s="180"/>
      <c r="U32" s="181">
        <v>0</v>
      </c>
      <c r="V32" s="181">
        <v>0</v>
      </c>
      <c r="W32" s="181">
        <v>0</v>
      </c>
      <c r="Y32" s="167">
        <v>531</v>
      </c>
      <c r="Z32" s="184" t="s">
        <v>62</v>
      </c>
      <c r="AA32" s="180"/>
      <c r="AB32" s="180"/>
      <c r="AC32" s="181">
        <v>0</v>
      </c>
      <c r="AD32" s="181">
        <v>0</v>
      </c>
      <c r="AE32" s="181">
        <v>0</v>
      </c>
      <c r="AG32" s="167">
        <v>531</v>
      </c>
      <c r="AH32" s="184" t="s">
        <v>62</v>
      </c>
      <c r="AI32" s="180"/>
      <c r="AJ32" s="180"/>
      <c r="AK32" s="181"/>
      <c r="AL32" s="181"/>
      <c r="AM32" s="181"/>
      <c r="AO32" s="167">
        <v>531</v>
      </c>
      <c r="AP32" s="184" t="s">
        <v>62</v>
      </c>
      <c r="AQ32" s="180"/>
      <c r="AR32" s="180"/>
      <c r="AS32" s="181">
        <v>0</v>
      </c>
      <c r="AT32" s="181">
        <v>0</v>
      </c>
      <c r="AU32" s="181">
        <v>0</v>
      </c>
      <c r="AW32" s="167">
        <v>531</v>
      </c>
      <c r="AX32" s="184" t="s">
        <v>62</v>
      </c>
      <c r="AY32" s="180"/>
      <c r="AZ32" s="180"/>
      <c r="BA32" s="181"/>
      <c r="BB32" s="181"/>
      <c r="BC32" s="181"/>
      <c r="BE32" s="167">
        <v>531</v>
      </c>
      <c r="BF32" s="184" t="s">
        <v>62</v>
      </c>
      <c r="BG32" s="180"/>
      <c r="BH32" s="180"/>
      <c r="BI32" s="181"/>
      <c r="BJ32" s="181"/>
      <c r="BK32" s="181"/>
      <c r="BM32" s="167">
        <v>531</v>
      </c>
      <c r="BN32" s="184" t="s">
        <v>62</v>
      </c>
      <c r="BO32" s="180"/>
      <c r="BP32" s="180"/>
      <c r="BQ32" s="181"/>
      <c r="BR32" s="181"/>
      <c r="BS32" s="181"/>
      <c r="BU32" s="167">
        <v>531</v>
      </c>
      <c r="BV32" s="184" t="s">
        <v>62</v>
      </c>
      <c r="BW32" s="180"/>
      <c r="BX32" s="180"/>
      <c r="BY32" s="181"/>
      <c r="BZ32" s="181"/>
      <c r="CA32" s="181"/>
      <c r="CC32" s="167">
        <v>531</v>
      </c>
      <c r="CD32" s="184" t="s">
        <v>62</v>
      </c>
      <c r="CE32" s="180"/>
      <c r="CF32" s="180"/>
      <c r="CG32" s="181"/>
      <c r="CH32" s="181"/>
      <c r="CI32" s="181"/>
      <c r="CK32" s="167">
        <v>531</v>
      </c>
      <c r="CL32" s="184" t="s">
        <v>62</v>
      </c>
      <c r="CM32" s="180"/>
      <c r="CN32" s="180"/>
      <c r="CO32" s="181"/>
      <c r="CP32" s="181"/>
      <c r="CQ32" s="181"/>
      <c r="CS32" s="167">
        <v>531</v>
      </c>
      <c r="CT32" s="184" t="s">
        <v>62</v>
      </c>
      <c r="CU32" s="180"/>
      <c r="CV32" s="180"/>
      <c r="CW32" s="181"/>
      <c r="CX32" s="181"/>
      <c r="CY32" s="181"/>
      <c r="DA32" s="167">
        <v>531</v>
      </c>
      <c r="DB32" s="184" t="s">
        <v>62</v>
      </c>
      <c r="DC32" s="180"/>
      <c r="DD32" s="180"/>
      <c r="DE32" s="181"/>
      <c r="DF32" s="181"/>
      <c r="DG32" s="181"/>
      <c r="DI32" s="167">
        <v>531</v>
      </c>
      <c r="DJ32" s="184" t="s">
        <v>62</v>
      </c>
      <c r="DK32" s="180"/>
      <c r="DL32" s="180"/>
      <c r="DM32" s="181"/>
      <c r="DN32" s="181"/>
      <c r="DO32" s="181"/>
      <c r="DQ32" s="167">
        <v>531</v>
      </c>
      <c r="DR32" s="184" t="s">
        <v>62</v>
      </c>
      <c r="DS32" s="180"/>
      <c r="DT32" s="180"/>
      <c r="DU32" s="181"/>
      <c r="DV32" s="181"/>
      <c r="DW32" s="181"/>
      <c r="DY32" s="167">
        <v>531</v>
      </c>
      <c r="DZ32" s="184" t="s">
        <v>62</v>
      </c>
      <c r="EA32" s="180"/>
      <c r="EB32" s="180"/>
      <c r="EC32" s="181"/>
      <c r="ED32" s="181"/>
      <c r="EE32" s="181"/>
      <c r="EG32" s="167">
        <v>531</v>
      </c>
      <c r="EH32" s="184" t="s">
        <v>62</v>
      </c>
      <c r="EI32" s="180"/>
      <c r="EJ32" s="180"/>
      <c r="EK32" s="181"/>
      <c r="EL32" s="181"/>
      <c r="EM32" s="181"/>
    </row>
    <row r="33" spans="1:143" ht="71.25" customHeight="1">
      <c r="A33" s="167">
        <v>532</v>
      </c>
      <c r="B33" s="184" t="s">
        <v>63</v>
      </c>
      <c r="C33" s="180">
        <f t="shared" si="28"/>
        <v>0</v>
      </c>
      <c r="D33" s="180">
        <f t="shared" si="29"/>
        <v>0</v>
      </c>
      <c r="E33" s="180">
        <f t="shared" si="2"/>
        <v>0</v>
      </c>
      <c r="F33" s="180">
        <f t="shared" si="4"/>
        <v>0</v>
      </c>
      <c r="G33" s="180">
        <f t="shared" si="5"/>
        <v>0</v>
      </c>
      <c r="I33" s="167">
        <v>532</v>
      </c>
      <c r="J33" s="184" t="s">
        <v>63</v>
      </c>
      <c r="K33" s="180"/>
      <c r="L33" s="180"/>
      <c r="M33" s="181">
        <v>0</v>
      </c>
      <c r="N33" s="181">
        <v>0</v>
      </c>
      <c r="O33" s="181">
        <v>0</v>
      </c>
      <c r="Q33" s="167">
        <v>532</v>
      </c>
      <c r="R33" s="184" t="s">
        <v>63</v>
      </c>
      <c r="S33" s="180"/>
      <c r="T33" s="180"/>
      <c r="U33" s="181">
        <v>0</v>
      </c>
      <c r="V33" s="181">
        <v>0</v>
      </c>
      <c r="W33" s="181">
        <v>0</v>
      </c>
      <c r="Y33" s="167">
        <v>532</v>
      </c>
      <c r="Z33" s="184" t="s">
        <v>63</v>
      </c>
      <c r="AA33" s="180"/>
      <c r="AB33" s="180"/>
      <c r="AC33" s="181">
        <v>0</v>
      </c>
      <c r="AD33" s="181">
        <v>0</v>
      </c>
      <c r="AE33" s="181">
        <v>0</v>
      </c>
      <c r="AG33" s="167">
        <v>532</v>
      </c>
      <c r="AH33" s="184" t="s">
        <v>63</v>
      </c>
      <c r="AI33" s="180"/>
      <c r="AJ33" s="180"/>
      <c r="AK33" s="181"/>
      <c r="AL33" s="181"/>
      <c r="AM33" s="181"/>
      <c r="AO33" s="167">
        <v>532</v>
      </c>
      <c r="AP33" s="184" t="s">
        <v>63</v>
      </c>
      <c r="AQ33" s="180"/>
      <c r="AR33" s="180"/>
      <c r="AS33" s="181">
        <v>0</v>
      </c>
      <c r="AT33" s="181">
        <v>0</v>
      </c>
      <c r="AU33" s="181">
        <v>0</v>
      </c>
      <c r="AW33" s="167">
        <v>532</v>
      </c>
      <c r="AX33" s="184" t="s">
        <v>63</v>
      </c>
      <c r="AY33" s="180"/>
      <c r="AZ33" s="180"/>
      <c r="BA33" s="181"/>
      <c r="BB33" s="181"/>
      <c r="BC33" s="181"/>
      <c r="BE33" s="167">
        <v>532</v>
      </c>
      <c r="BF33" s="184" t="s">
        <v>63</v>
      </c>
      <c r="BG33" s="180"/>
      <c r="BH33" s="180"/>
      <c r="BI33" s="181"/>
      <c r="BJ33" s="181"/>
      <c r="BK33" s="181"/>
      <c r="BM33" s="167">
        <v>532</v>
      </c>
      <c r="BN33" s="184" t="s">
        <v>63</v>
      </c>
      <c r="BO33" s="180"/>
      <c r="BP33" s="180"/>
      <c r="BQ33" s="181"/>
      <c r="BR33" s="181"/>
      <c r="BS33" s="181"/>
      <c r="BU33" s="167">
        <v>532</v>
      </c>
      <c r="BV33" s="184" t="s">
        <v>63</v>
      </c>
      <c r="BW33" s="180"/>
      <c r="BX33" s="180"/>
      <c r="BY33" s="181"/>
      <c r="BZ33" s="181"/>
      <c r="CA33" s="181"/>
      <c r="CC33" s="167">
        <v>532</v>
      </c>
      <c r="CD33" s="184" t="s">
        <v>63</v>
      </c>
      <c r="CE33" s="180"/>
      <c r="CF33" s="180"/>
      <c r="CG33" s="181"/>
      <c r="CH33" s="181"/>
      <c r="CI33" s="181"/>
      <c r="CK33" s="167">
        <v>532</v>
      </c>
      <c r="CL33" s="184" t="s">
        <v>63</v>
      </c>
      <c r="CM33" s="180"/>
      <c r="CN33" s="180"/>
      <c r="CO33" s="181"/>
      <c r="CP33" s="181"/>
      <c r="CQ33" s="181"/>
      <c r="CS33" s="167">
        <v>532</v>
      </c>
      <c r="CT33" s="184" t="s">
        <v>63</v>
      </c>
      <c r="CU33" s="180"/>
      <c r="CV33" s="180"/>
      <c r="CW33" s="181"/>
      <c r="CX33" s="181"/>
      <c r="CY33" s="181"/>
      <c r="DA33" s="167">
        <v>532</v>
      </c>
      <c r="DB33" s="184" t="s">
        <v>63</v>
      </c>
      <c r="DC33" s="180"/>
      <c r="DD33" s="180"/>
      <c r="DE33" s="181"/>
      <c r="DF33" s="181"/>
      <c r="DG33" s="181"/>
      <c r="DI33" s="167">
        <v>532</v>
      </c>
      <c r="DJ33" s="184" t="s">
        <v>63</v>
      </c>
      <c r="DK33" s="180"/>
      <c r="DL33" s="180"/>
      <c r="DM33" s="181"/>
      <c r="DN33" s="181"/>
      <c r="DO33" s="181"/>
      <c r="DQ33" s="167">
        <v>532</v>
      </c>
      <c r="DR33" s="184" t="s">
        <v>63</v>
      </c>
      <c r="DS33" s="180"/>
      <c r="DT33" s="180"/>
      <c r="DU33" s="181"/>
      <c r="DV33" s="181"/>
      <c r="DW33" s="181"/>
      <c r="DY33" s="167">
        <v>532</v>
      </c>
      <c r="DZ33" s="184" t="s">
        <v>63</v>
      </c>
      <c r="EA33" s="180"/>
      <c r="EB33" s="180"/>
      <c r="EC33" s="181"/>
      <c r="ED33" s="181"/>
      <c r="EE33" s="181"/>
      <c r="EG33" s="167">
        <v>532</v>
      </c>
      <c r="EH33" s="184" t="s">
        <v>63</v>
      </c>
      <c r="EI33" s="180"/>
      <c r="EJ33" s="180"/>
      <c r="EK33" s="181"/>
      <c r="EL33" s="181"/>
      <c r="EM33" s="181"/>
    </row>
    <row r="34" spans="1:143" ht="35.25" customHeight="1">
      <c r="A34" s="167">
        <v>533</v>
      </c>
      <c r="B34" s="184" t="s">
        <v>64</v>
      </c>
      <c r="C34" s="180">
        <f t="shared" si="28"/>
        <v>107399</v>
      </c>
      <c r="D34" s="180">
        <f t="shared" si="29"/>
        <v>189267</v>
      </c>
      <c r="E34" s="180">
        <f t="shared" si="2"/>
        <v>235072</v>
      </c>
      <c r="F34" s="180">
        <f t="shared" si="4"/>
        <v>38000</v>
      </c>
      <c r="G34" s="180">
        <f t="shared" si="5"/>
        <v>22000</v>
      </c>
      <c r="I34" s="167">
        <v>533</v>
      </c>
      <c r="J34" s="184" t="s">
        <v>64</v>
      </c>
      <c r="K34" s="180"/>
      <c r="L34" s="180"/>
      <c r="M34" s="181">
        <v>0</v>
      </c>
      <c r="N34" s="181">
        <v>0</v>
      </c>
      <c r="O34" s="181">
        <v>0</v>
      </c>
      <c r="Q34" s="167">
        <v>533</v>
      </c>
      <c r="R34" s="184" t="s">
        <v>64</v>
      </c>
      <c r="S34" s="180"/>
      <c r="T34" s="180"/>
      <c r="U34" s="181">
        <v>0</v>
      </c>
      <c r="V34" s="181">
        <v>0</v>
      </c>
      <c r="W34" s="181">
        <v>0</v>
      </c>
      <c r="Y34" s="167">
        <v>533</v>
      </c>
      <c r="Z34" s="184" t="s">
        <v>64</v>
      </c>
      <c r="AA34" s="180"/>
      <c r="AB34" s="180"/>
      <c r="AC34" s="181">
        <v>0</v>
      </c>
      <c r="AD34" s="181">
        <v>0</v>
      </c>
      <c r="AE34" s="181">
        <v>0</v>
      </c>
      <c r="AG34" s="167">
        <v>533</v>
      </c>
      <c r="AH34" s="184" t="s">
        <v>64</v>
      </c>
      <c r="AI34" s="180"/>
      <c r="AJ34" s="180"/>
      <c r="AK34" s="181"/>
      <c r="AL34" s="181"/>
      <c r="AM34" s="181"/>
      <c r="AO34" s="167">
        <v>533</v>
      </c>
      <c r="AP34" s="184" t="s">
        <v>64</v>
      </c>
      <c r="AQ34" s="180"/>
      <c r="AR34" s="180"/>
      <c r="AS34" s="181">
        <v>0</v>
      </c>
      <c r="AT34" s="181">
        <v>0</v>
      </c>
      <c r="AU34" s="181">
        <v>0</v>
      </c>
      <c r="AW34" s="167">
        <v>533</v>
      </c>
      <c r="AX34" s="184" t="s">
        <v>64</v>
      </c>
      <c r="AY34" s="180"/>
      <c r="AZ34" s="180"/>
      <c r="BA34" s="181"/>
      <c r="BB34" s="181"/>
      <c r="BC34" s="181"/>
      <c r="BE34" s="167">
        <v>533</v>
      </c>
      <c r="BF34" s="184" t="s">
        <v>64</v>
      </c>
      <c r="BG34" s="180"/>
      <c r="BH34" s="180"/>
      <c r="BI34" s="181"/>
      <c r="BJ34" s="181"/>
      <c r="BK34" s="181"/>
      <c r="BM34" s="167">
        <v>533</v>
      </c>
      <c r="BN34" s="184" t="s">
        <v>64</v>
      </c>
      <c r="BO34" s="180"/>
      <c r="BP34" s="180"/>
      <c r="BQ34" s="181"/>
      <c r="BR34" s="181"/>
      <c r="BS34" s="181"/>
      <c r="BU34" s="167">
        <v>533</v>
      </c>
      <c r="BV34" s="184" t="s">
        <v>64</v>
      </c>
      <c r="BW34" s="180">
        <v>107399</v>
      </c>
      <c r="BX34" s="180">
        <v>189267</v>
      </c>
      <c r="BY34" s="181">
        <v>160972</v>
      </c>
      <c r="BZ34" s="181"/>
      <c r="CA34" s="181"/>
      <c r="CC34" s="167">
        <v>533</v>
      </c>
      <c r="CD34" s="184" t="s">
        <v>64</v>
      </c>
      <c r="CE34" s="180">
        <v>0</v>
      </c>
      <c r="CF34" s="180"/>
      <c r="CG34" s="181">
        <v>74100</v>
      </c>
      <c r="CH34" s="181">
        <v>38000</v>
      </c>
      <c r="CI34" s="181">
        <v>22000</v>
      </c>
      <c r="CK34" s="167">
        <v>533</v>
      </c>
      <c r="CL34" s="184" t="s">
        <v>64</v>
      </c>
      <c r="CM34" s="180"/>
      <c r="CN34" s="180"/>
      <c r="CO34" s="181"/>
      <c r="CP34" s="181"/>
      <c r="CQ34" s="181"/>
      <c r="CS34" s="167">
        <v>533</v>
      </c>
      <c r="CT34" s="184" t="s">
        <v>64</v>
      </c>
      <c r="CU34" s="180"/>
      <c r="CV34" s="180"/>
      <c r="CW34" s="181"/>
      <c r="CX34" s="181"/>
      <c r="CY34" s="181"/>
      <c r="DA34" s="167">
        <v>533</v>
      </c>
      <c r="DB34" s="184" t="s">
        <v>64</v>
      </c>
      <c r="DC34" s="180"/>
      <c r="DD34" s="180"/>
      <c r="DE34" s="181"/>
      <c r="DF34" s="181"/>
      <c r="DG34" s="181"/>
      <c r="DI34" s="167">
        <v>533</v>
      </c>
      <c r="DJ34" s="184" t="s">
        <v>64</v>
      </c>
      <c r="DK34" s="180"/>
      <c r="DL34" s="180"/>
      <c r="DM34" s="181"/>
      <c r="DN34" s="181"/>
      <c r="DO34" s="181"/>
      <c r="DQ34" s="167">
        <v>533</v>
      </c>
      <c r="DR34" s="184" t="s">
        <v>64</v>
      </c>
      <c r="DS34" s="180"/>
      <c r="DT34" s="180"/>
      <c r="DU34" s="181"/>
      <c r="DV34" s="181"/>
      <c r="DW34" s="181"/>
      <c r="DY34" s="167">
        <v>533</v>
      </c>
      <c r="DZ34" s="184" t="s">
        <v>64</v>
      </c>
      <c r="EA34" s="180"/>
      <c r="EB34" s="180"/>
      <c r="EC34" s="181"/>
      <c r="ED34" s="181"/>
      <c r="EE34" s="181"/>
      <c r="EG34" s="167">
        <v>533</v>
      </c>
      <c r="EH34" s="184" t="s">
        <v>64</v>
      </c>
      <c r="EI34" s="180"/>
      <c r="EJ34" s="180"/>
      <c r="EK34" s="181"/>
      <c r="EL34" s="181"/>
      <c r="EM34" s="181"/>
    </row>
    <row r="35" spans="1:143" ht="35.25" customHeight="1">
      <c r="A35" s="193">
        <v>54</v>
      </c>
      <c r="B35" s="194" t="s">
        <v>2937</v>
      </c>
      <c r="C35" s="195">
        <f t="shared" si="28"/>
        <v>0</v>
      </c>
      <c r="D35" s="195">
        <f t="shared" si="29"/>
        <v>0</v>
      </c>
      <c r="E35" s="195">
        <f t="shared" si="2"/>
        <v>30800</v>
      </c>
      <c r="F35" s="195">
        <f t="shared" si="4"/>
        <v>27800</v>
      </c>
      <c r="G35" s="195">
        <f t="shared" si="5"/>
        <v>25800</v>
      </c>
      <c r="I35" s="167"/>
      <c r="J35" s="184"/>
      <c r="K35" s="180"/>
      <c r="L35" s="180"/>
      <c r="M35" s="181">
        <v>0</v>
      </c>
      <c r="N35" s="181">
        <v>0</v>
      </c>
      <c r="O35" s="181">
        <v>0</v>
      </c>
      <c r="Q35" s="167"/>
      <c r="R35" s="184"/>
      <c r="S35" s="180"/>
      <c r="T35" s="180"/>
      <c r="U35" s="181">
        <v>0</v>
      </c>
      <c r="V35" s="181">
        <v>0</v>
      </c>
      <c r="W35" s="181">
        <v>0</v>
      </c>
      <c r="Y35" s="167">
        <v>54</v>
      </c>
      <c r="Z35" s="184" t="s">
        <v>2937</v>
      </c>
      <c r="AA35" s="180"/>
      <c r="AB35" s="180"/>
      <c r="AC35" s="181">
        <v>30000</v>
      </c>
      <c r="AD35" s="181">
        <v>27000</v>
      </c>
      <c r="AE35" s="181">
        <v>25000</v>
      </c>
      <c r="AG35" s="167"/>
      <c r="AH35" s="184"/>
      <c r="AI35" s="180"/>
      <c r="AJ35" s="180"/>
      <c r="AK35" s="181"/>
      <c r="AL35" s="181"/>
      <c r="AM35" s="181"/>
      <c r="AO35" s="167">
        <v>54</v>
      </c>
      <c r="AP35" s="184" t="s">
        <v>2937</v>
      </c>
      <c r="AQ35" s="180"/>
      <c r="AR35" s="180"/>
      <c r="AS35" s="181">
        <v>800</v>
      </c>
      <c r="AT35" s="181">
        <v>800</v>
      </c>
      <c r="AU35" s="181">
        <v>800</v>
      </c>
      <c r="AW35" s="167"/>
      <c r="AX35" s="184"/>
      <c r="AY35" s="180"/>
      <c r="AZ35" s="180"/>
      <c r="BA35" s="181"/>
      <c r="BB35" s="181"/>
      <c r="BC35" s="181"/>
      <c r="BE35" s="167"/>
      <c r="BF35" s="184"/>
      <c r="BG35" s="180"/>
      <c r="BH35" s="180"/>
      <c r="BI35" s="181"/>
      <c r="BJ35" s="181"/>
      <c r="BK35" s="181"/>
      <c r="BM35" s="167"/>
      <c r="BN35" s="184"/>
      <c r="BO35" s="180"/>
      <c r="BP35" s="180"/>
      <c r="BQ35" s="181"/>
      <c r="BR35" s="181"/>
      <c r="BS35" s="181"/>
      <c r="BU35" s="167"/>
      <c r="BV35" s="184"/>
      <c r="BW35" s="180"/>
      <c r="BX35" s="180"/>
      <c r="BY35" s="181"/>
      <c r="BZ35" s="181"/>
      <c r="CA35" s="181"/>
      <c r="CC35" s="167"/>
      <c r="CD35" s="184"/>
      <c r="CE35" s="180"/>
      <c r="CF35" s="180"/>
      <c r="CG35" s="181"/>
      <c r="CH35" s="181"/>
      <c r="CI35" s="181"/>
      <c r="CK35" s="167"/>
      <c r="CL35" s="184"/>
      <c r="CM35" s="180"/>
      <c r="CN35" s="180"/>
      <c r="CO35" s="181"/>
      <c r="CP35" s="181"/>
      <c r="CQ35" s="181"/>
      <c r="CS35" s="167"/>
      <c r="CT35" s="184"/>
      <c r="CU35" s="180"/>
      <c r="CV35" s="180"/>
      <c r="CW35" s="181"/>
      <c r="CX35" s="181"/>
      <c r="CY35" s="181"/>
      <c r="DA35" s="167"/>
      <c r="DB35" s="184"/>
      <c r="DC35" s="180"/>
      <c r="DD35" s="180"/>
      <c r="DE35" s="181"/>
      <c r="DF35" s="181"/>
      <c r="DG35" s="181"/>
      <c r="DI35" s="167"/>
      <c r="DJ35" s="184"/>
      <c r="DK35" s="180"/>
      <c r="DL35" s="180"/>
      <c r="DM35" s="181"/>
      <c r="DN35" s="181"/>
      <c r="DO35" s="181"/>
      <c r="DQ35" s="167"/>
      <c r="DR35" s="184"/>
      <c r="DS35" s="180"/>
      <c r="DT35" s="180"/>
      <c r="DU35" s="181"/>
      <c r="DV35" s="181"/>
      <c r="DW35" s="181"/>
      <c r="DY35" s="167"/>
      <c r="DZ35" s="184"/>
      <c r="EA35" s="180"/>
      <c r="EB35" s="180"/>
      <c r="EC35" s="181"/>
      <c r="ED35" s="181"/>
      <c r="EE35" s="181"/>
      <c r="EG35" s="167"/>
      <c r="EH35" s="184"/>
      <c r="EI35" s="180"/>
      <c r="EJ35" s="180"/>
      <c r="EK35" s="181"/>
      <c r="EL35" s="181"/>
      <c r="EM35" s="181"/>
    </row>
    <row r="36" spans="1:143" ht="46.5" customHeight="1">
      <c r="A36" s="193">
        <v>561</v>
      </c>
      <c r="B36" s="194" t="s">
        <v>65</v>
      </c>
      <c r="C36" s="195">
        <f t="shared" ref="C36:C40" si="30">+K36+S36+AA36+AI36+AQ36+AY36+BG36+BO36+BW36+CE36+CM36+CU36+DC36+DK36+DS36+EA36+EI36</f>
        <v>0</v>
      </c>
      <c r="D36" s="195">
        <f t="shared" ref="D36:D40" si="31">+L36+T36+AB36+AJ36+AR36+AZ36+BH36+BP36+BX36+CF36+CN36+CV36+DD36+DL36+DT36+EB36+EJ36</f>
        <v>0</v>
      </c>
      <c r="E36" s="195">
        <f t="shared" si="2"/>
        <v>0</v>
      </c>
      <c r="F36" s="195">
        <f t="shared" si="4"/>
        <v>0</v>
      </c>
      <c r="G36" s="195">
        <f t="shared" si="5"/>
        <v>0</v>
      </c>
      <c r="I36" s="193">
        <v>561</v>
      </c>
      <c r="J36" s="194" t="s">
        <v>65</v>
      </c>
      <c r="K36" s="195"/>
      <c r="L36" s="195"/>
      <c r="M36" s="196">
        <v>0</v>
      </c>
      <c r="N36" s="196">
        <v>0</v>
      </c>
      <c r="O36" s="196">
        <v>0</v>
      </c>
      <c r="Q36" s="193">
        <v>561</v>
      </c>
      <c r="R36" s="194" t="s">
        <v>65</v>
      </c>
      <c r="S36" s="195"/>
      <c r="T36" s="195"/>
      <c r="U36" s="196">
        <v>0</v>
      </c>
      <c r="V36" s="196">
        <v>0</v>
      </c>
      <c r="W36" s="196">
        <v>0</v>
      </c>
      <c r="Y36" s="193">
        <v>561</v>
      </c>
      <c r="Z36" s="194" t="s">
        <v>65</v>
      </c>
      <c r="AA36" s="195"/>
      <c r="AB36" s="195"/>
      <c r="AC36" s="196">
        <v>0</v>
      </c>
      <c r="AD36" s="196">
        <v>0</v>
      </c>
      <c r="AE36" s="196">
        <v>0</v>
      </c>
      <c r="AG36" s="193">
        <v>561</v>
      </c>
      <c r="AH36" s="194" t="s">
        <v>65</v>
      </c>
      <c r="AI36" s="195"/>
      <c r="AJ36" s="195"/>
      <c r="AK36" s="196"/>
      <c r="AL36" s="196"/>
      <c r="AM36" s="196"/>
      <c r="AO36" s="193">
        <v>561</v>
      </c>
      <c r="AP36" s="194" t="s">
        <v>65</v>
      </c>
      <c r="AQ36" s="195"/>
      <c r="AR36" s="195"/>
      <c r="AS36" s="196"/>
      <c r="AT36" s="196"/>
      <c r="AU36" s="196"/>
      <c r="AW36" s="193">
        <v>561</v>
      </c>
      <c r="AX36" s="194" t="s">
        <v>65</v>
      </c>
      <c r="AY36" s="195"/>
      <c r="AZ36" s="195"/>
      <c r="BA36" s="196"/>
      <c r="BB36" s="196"/>
      <c r="BC36" s="196"/>
      <c r="BE36" s="193">
        <v>561</v>
      </c>
      <c r="BF36" s="194" t="s">
        <v>65</v>
      </c>
      <c r="BG36" s="195"/>
      <c r="BH36" s="195"/>
      <c r="BI36" s="196"/>
      <c r="BJ36" s="196"/>
      <c r="BK36" s="196"/>
      <c r="BM36" s="193">
        <v>561</v>
      </c>
      <c r="BN36" s="194" t="s">
        <v>65</v>
      </c>
      <c r="BO36" s="195"/>
      <c r="BP36" s="195"/>
      <c r="BQ36" s="196"/>
      <c r="BR36" s="196"/>
      <c r="BS36" s="196"/>
      <c r="BU36" s="193">
        <v>561</v>
      </c>
      <c r="BV36" s="194" t="s">
        <v>65</v>
      </c>
      <c r="BW36" s="195"/>
      <c r="BX36" s="195"/>
      <c r="BY36" s="196"/>
      <c r="BZ36" s="196"/>
      <c r="CA36" s="196"/>
      <c r="CC36" s="193">
        <v>561</v>
      </c>
      <c r="CD36" s="194" t="s">
        <v>65</v>
      </c>
      <c r="CE36" s="195"/>
      <c r="CF36" s="195"/>
      <c r="CG36" s="196"/>
      <c r="CH36" s="196"/>
      <c r="CI36" s="196"/>
      <c r="CK36" s="193">
        <v>561</v>
      </c>
      <c r="CL36" s="194" t="s">
        <v>65</v>
      </c>
      <c r="CM36" s="195"/>
      <c r="CN36" s="195"/>
      <c r="CO36" s="196"/>
      <c r="CP36" s="196"/>
      <c r="CQ36" s="196"/>
      <c r="CS36" s="193">
        <v>561</v>
      </c>
      <c r="CT36" s="194" t="s">
        <v>65</v>
      </c>
      <c r="CU36" s="195"/>
      <c r="CV36" s="195"/>
      <c r="CW36" s="196"/>
      <c r="CX36" s="196"/>
      <c r="CY36" s="196"/>
      <c r="DA36" s="193">
        <v>561</v>
      </c>
      <c r="DB36" s="194" t="s">
        <v>65</v>
      </c>
      <c r="DC36" s="195"/>
      <c r="DD36" s="195"/>
      <c r="DE36" s="196"/>
      <c r="DF36" s="196"/>
      <c r="DG36" s="196"/>
      <c r="DI36" s="193">
        <v>561</v>
      </c>
      <c r="DJ36" s="194" t="s">
        <v>65</v>
      </c>
      <c r="DK36" s="195"/>
      <c r="DL36" s="195"/>
      <c r="DM36" s="196"/>
      <c r="DN36" s="196"/>
      <c r="DO36" s="196"/>
      <c r="DQ36" s="193">
        <v>561</v>
      </c>
      <c r="DR36" s="194" t="s">
        <v>65</v>
      </c>
      <c r="DS36" s="195"/>
      <c r="DT36" s="195"/>
      <c r="DU36" s="196"/>
      <c r="DV36" s="196"/>
      <c r="DW36" s="196"/>
      <c r="DY36" s="193">
        <v>561</v>
      </c>
      <c r="DZ36" s="194" t="s">
        <v>65</v>
      </c>
      <c r="EA36" s="195"/>
      <c r="EB36" s="195"/>
      <c r="EC36" s="196"/>
      <c r="ED36" s="196"/>
      <c r="EE36" s="196"/>
      <c r="EG36" s="193">
        <v>561</v>
      </c>
      <c r="EH36" s="194" t="s">
        <v>65</v>
      </c>
      <c r="EI36" s="195"/>
      <c r="EJ36" s="195"/>
      <c r="EK36" s="196"/>
      <c r="EL36" s="196"/>
      <c r="EM36" s="196"/>
    </row>
    <row r="37" spans="1:143" ht="206.25">
      <c r="A37" s="193">
        <v>563</v>
      </c>
      <c r="B37" s="194" t="s">
        <v>66</v>
      </c>
      <c r="C37" s="195">
        <f t="shared" si="30"/>
        <v>907790.05</v>
      </c>
      <c r="D37" s="195">
        <f t="shared" si="31"/>
        <v>0</v>
      </c>
      <c r="E37" s="195">
        <f t="shared" si="2"/>
        <v>1225910</v>
      </c>
      <c r="F37" s="195">
        <f t="shared" si="4"/>
        <v>253746</v>
      </c>
      <c r="G37" s="195">
        <f t="shared" si="5"/>
        <v>15000</v>
      </c>
      <c r="I37" s="193">
        <v>563</v>
      </c>
      <c r="J37" s="194" t="s">
        <v>66</v>
      </c>
      <c r="K37" s="195">
        <v>802272.15</v>
      </c>
      <c r="L37" s="195"/>
      <c r="M37" s="196">
        <v>0</v>
      </c>
      <c r="N37" s="196">
        <v>0</v>
      </c>
      <c r="O37" s="196">
        <v>0</v>
      </c>
      <c r="Q37" s="193">
        <v>563</v>
      </c>
      <c r="R37" s="194" t="s">
        <v>66</v>
      </c>
      <c r="S37" s="195"/>
      <c r="T37" s="195"/>
      <c r="U37" s="196">
        <v>0</v>
      </c>
      <c r="V37" s="196">
        <v>0</v>
      </c>
      <c r="W37" s="196">
        <v>0</v>
      </c>
      <c r="Y37" s="193">
        <v>563</v>
      </c>
      <c r="Z37" s="194" t="s">
        <v>66</v>
      </c>
      <c r="AA37" s="195"/>
      <c r="AB37" s="195"/>
      <c r="AC37" s="196">
        <v>1020000</v>
      </c>
      <c r="AD37" s="196">
        <v>191000</v>
      </c>
      <c r="AE37" s="196">
        <v>0</v>
      </c>
      <c r="AG37" s="193">
        <v>563</v>
      </c>
      <c r="AH37" s="194" t="s">
        <v>66</v>
      </c>
      <c r="AI37" s="195">
        <v>103277.9</v>
      </c>
      <c r="AJ37" s="195"/>
      <c r="AK37" s="196"/>
      <c r="AL37" s="196"/>
      <c r="AM37" s="196"/>
      <c r="AO37" s="193">
        <v>563</v>
      </c>
      <c r="AP37" s="194" t="s">
        <v>66</v>
      </c>
      <c r="AQ37" s="195"/>
      <c r="AR37" s="195"/>
      <c r="AS37" s="196"/>
      <c r="AT37" s="196"/>
      <c r="AU37" s="196"/>
      <c r="AW37" s="193">
        <v>563</v>
      </c>
      <c r="AX37" s="194" t="s">
        <v>66</v>
      </c>
      <c r="AY37" s="195"/>
      <c r="AZ37" s="195"/>
      <c r="BA37" s="196"/>
      <c r="BB37" s="196"/>
      <c r="BC37" s="196"/>
      <c r="BE37" s="193">
        <v>563</v>
      </c>
      <c r="BF37" s="194" t="s">
        <v>66</v>
      </c>
      <c r="BG37" s="195"/>
      <c r="BH37" s="195"/>
      <c r="BI37" s="196"/>
      <c r="BJ37" s="196"/>
      <c r="BK37" s="196"/>
      <c r="BM37" s="193">
        <v>563</v>
      </c>
      <c r="BN37" s="194" t="s">
        <v>66</v>
      </c>
      <c r="BO37" s="195"/>
      <c r="BP37" s="195"/>
      <c r="BQ37" s="196"/>
      <c r="BR37" s="196"/>
      <c r="BS37" s="196"/>
      <c r="BU37" s="193">
        <v>563</v>
      </c>
      <c r="BV37" s="194" t="s">
        <v>66</v>
      </c>
      <c r="BW37" s="195"/>
      <c r="BX37" s="195"/>
      <c r="BY37" s="196"/>
      <c r="BZ37" s="196"/>
      <c r="CA37" s="196"/>
      <c r="CC37" s="193">
        <v>563</v>
      </c>
      <c r="CD37" s="194" t="s">
        <v>66</v>
      </c>
      <c r="CE37" s="195">
        <v>2240</v>
      </c>
      <c r="CF37" s="195"/>
      <c r="CG37" s="196">
        <v>129000</v>
      </c>
      <c r="CH37" s="196">
        <v>45096</v>
      </c>
      <c r="CI37" s="196">
        <v>15000</v>
      </c>
      <c r="CK37" s="193">
        <v>563</v>
      </c>
      <c r="CL37" s="194" t="s">
        <v>66</v>
      </c>
      <c r="CM37" s="195"/>
      <c r="CN37" s="195"/>
      <c r="CO37" s="196"/>
      <c r="CP37" s="196"/>
      <c r="CQ37" s="196"/>
      <c r="CS37" s="193">
        <v>563</v>
      </c>
      <c r="CT37" s="194" t="s">
        <v>66</v>
      </c>
      <c r="CU37" s="195"/>
      <c r="CV37" s="195"/>
      <c r="CW37" s="196"/>
      <c r="CX37" s="196"/>
      <c r="CY37" s="196"/>
      <c r="DA37" s="193">
        <v>563</v>
      </c>
      <c r="DB37" s="194" t="s">
        <v>66</v>
      </c>
      <c r="DC37" s="195"/>
      <c r="DD37" s="195"/>
      <c r="DE37" s="196">
        <v>76910</v>
      </c>
      <c r="DF37" s="196">
        <v>17650</v>
      </c>
      <c r="DG37" s="196">
        <v>0</v>
      </c>
      <c r="DI37" s="193">
        <v>563</v>
      </c>
      <c r="DJ37" s="194" t="s">
        <v>66</v>
      </c>
      <c r="DK37" s="195"/>
      <c r="DL37" s="195"/>
      <c r="DM37" s="196"/>
      <c r="DN37" s="196"/>
      <c r="DO37" s="196"/>
      <c r="DQ37" s="193">
        <v>563</v>
      </c>
      <c r="DR37" s="194" t="s">
        <v>66</v>
      </c>
      <c r="DS37" s="195"/>
      <c r="DT37" s="195"/>
      <c r="DU37" s="196"/>
      <c r="DV37" s="196"/>
      <c r="DW37" s="196"/>
      <c r="DY37" s="193">
        <v>563</v>
      </c>
      <c r="DZ37" s="194" t="s">
        <v>66</v>
      </c>
      <c r="EA37" s="195"/>
      <c r="EB37" s="195"/>
      <c r="EC37" s="196"/>
      <c r="ED37" s="196"/>
      <c r="EE37" s="196"/>
      <c r="EG37" s="193">
        <v>563</v>
      </c>
      <c r="EH37" s="194" t="s">
        <v>66</v>
      </c>
      <c r="EI37" s="195"/>
      <c r="EJ37" s="195"/>
      <c r="EK37" s="196"/>
      <c r="EL37" s="196"/>
      <c r="EM37" s="196"/>
    </row>
    <row r="38" spans="1:143" ht="75">
      <c r="A38" s="193"/>
      <c r="B38" s="194"/>
      <c r="C38" s="195">
        <f t="shared" si="30"/>
        <v>0</v>
      </c>
      <c r="D38" s="195">
        <f t="shared" si="31"/>
        <v>0</v>
      </c>
      <c r="E38" s="195">
        <f t="shared" si="2"/>
        <v>277904</v>
      </c>
      <c r="F38" s="195">
        <f t="shared" si="4"/>
        <v>281277</v>
      </c>
      <c r="G38" s="195">
        <f t="shared" si="5"/>
        <v>261744</v>
      </c>
      <c r="I38" s="193"/>
      <c r="J38" s="194"/>
      <c r="K38" s="195"/>
      <c r="L38" s="195"/>
      <c r="M38" s="196"/>
      <c r="N38" s="196"/>
      <c r="O38" s="196"/>
      <c r="Q38" s="193"/>
      <c r="R38" s="194"/>
      <c r="S38" s="195"/>
      <c r="T38" s="195"/>
      <c r="U38" s="196">
        <v>143754</v>
      </c>
      <c r="V38" s="196">
        <v>111056</v>
      </c>
      <c r="W38" s="196">
        <v>93592</v>
      </c>
      <c r="Y38" s="193">
        <v>565</v>
      </c>
      <c r="Z38" s="194" t="s">
        <v>2938</v>
      </c>
      <c r="AA38" s="195"/>
      <c r="AB38" s="195"/>
      <c r="AC38" s="196">
        <v>133450</v>
      </c>
      <c r="AD38" s="196">
        <v>169521</v>
      </c>
      <c r="AE38" s="196">
        <v>167452</v>
      </c>
      <c r="AG38" s="193"/>
      <c r="AH38" s="194"/>
      <c r="AI38" s="195"/>
      <c r="AJ38" s="195"/>
      <c r="AK38" s="196"/>
      <c r="AL38" s="196"/>
      <c r="AM38" s="196"/>
      <c r="AO38" s="193">
        <v>565</v>
      </c>
      <c r="AP38" s="194" t="s">
        <v>2938</v>
      </c>
      <c r="AQ38" s="195"/>
      <c r="AR38" s="195"/>
      <c r="AS38" s="196">
        <v>700</v>
      </c>
      <c r="AT38" s="196">
        <v>700</v>
      </c>
      <c r="AU38" s="196">
        <v>700</v>
      </c>
      <c r="AW38" s="193"/>
      <c r="AX38" s="194"/>
      <c r="AY38" s="195"/>
      <c r="AZ38" s="195"/>
      <c r="BA38" s="196"/>
      <c r="BB38" s="196"/>
      <c r="BC38" s="196"/>
      <c r="BE38" s="193"/>
      <c r="BF38" s="194"/>
      <c r="BG38" s="195"/>
      <c r="BH38" s="195"/>
      <c r="BI38" s="196"/>
      <c r="BJ38" s="196"/>
      <c r="BK38" s="196"/>
      <c r="BM38" s="193"/>
      <c r="BN38" s="194"/>
      <c r="BO38" s="195"/>
      <c r="BP38" s="195"/>
      <c r="BQ38" s="196"/>
      <c r="BR38" s="196"/>
      <c r="BS38" s="196"/>
      <c r="BU38" s="193"/>
      <c r="BV38" s="194"/>
      <c r="BW38" s="195"/>
      <c r="BX38" s="195"/>
      <c r="BY38" s="196"/>
      <c r="BZ38" s="196"/>
      <c r="CA38" s="196"/>
      <c r="CC38" s="193"/>
      <c r="CD38" s="194"/>
      <c r="CE38" s="195"/>
      <c r="CF38" s="195"/>
      <c r="CG38" s="196"/>
      <c r="CH38" s="196"/>
      <c r="CI38" s="196"/>
      <c r="CK38" s="193"/>
      <c r="CL38" s="194"/>
      <c r="CM38" s="195"/>
      <c r="CN38" s="195"/>
      <c r="CO38" s="196"/>
      <c r="CP38" s="196"/>
      <c r="CQ38" s="196"/>
      <c r="CS38" s="193"/>
      <c r="CT38" s="194"/>
      <c r="CU38" s="195"/>
      <c r="CV38" s="195"/>
      <c r="CW38" s="196"/>
      <c r="CX38" s="196"/>
      <c r="CY38" s="196"/>
      <c r="DA38" s="193"/>
      <c r="DB38" s="194"/>
      <c r="DC38" s="195"/>
      <c r="DD38" s="195"/>
      <c r="DE38" s="196"/>
      <c r="DF38" s="196"/>
      <c r="DG38" s="196"/>
      <c r="DI38" s="193"/>
      <c r="DJ38" s="194"/>
      <c r="DK38" s="195"/>
      <c r="DL38" s="195"/>
      <c r="DM38" s="196"/>
      <c r="DN38" s="196"/>
      <c r="DO38" s="196"/>
      <c r="DQ38" s="193"/>
      <c r="DR38" s="194"/>
      <c r="DS38" s="195"/>
      <c r="DT38" s="195"/>
      <c r="DU38" s="196"/>
      <c r="DV38" s="196"/>
      <c r="DW38" s="196"/>
      <c r="DY38" s="193"/>
      <c r="DZ38" s="194"/>
      <c r="EA38" s="195"/>
      <c r="EB38" s="195"/>
      <c r="EC38" s="196"/>
      <c r="ED38" s="196"/>
      <c r="EE38" s="196"/>
      <c r="EG38" s="193"/>
      <c r="EH38" s="194"/>
      <c r="EI38" s="195"/>
      <c r="EJ38" s="195"/>
      <c r="EK38" s="196"/>
      <c r="EL38" s="196"/>
      <c r="EM38" s="196"/>
    </row>
    <row r="39" spans="1:143" ht="58.5" customHeight="1">
      <c r="A39" s="193">
        <v>573</v>
      </c>
      <c r="B39" s="194" t="s">
        <v>67</v>
      </c>
      <c r="C39" s="195">
        <f t="shared" si="30"/>
        <v>3793.75</v>
      </c>
      <c r="D39" s="195">
        <f t="shared" si="31"/>
        <v>0</v>
      </c>
      <c r="E39" s="195">
        <f t="shared" si="2"/>
        <v>0</v>
      </c>
      <c r="F39" s="195">
        <f t="shared" si="4"/>
        <v>0</v>
      </c>
      <c r="G39" s="195">
        <f t="shared" si="5"/>
        <v>0</v>
      </c>
      <c r="I39" s="193">
        <v>573</v>
      </c>
      <c r="J39" s="194" t="s">
        <v>67</v>
      </c>
      <c r="K39" s="195"/>
      <c r="L39" s="195">
        <v>0</v>
      </c>
      <c r="M39" s="196"/>
      <c r="N39" s="196"/>
      <c r="O39" s="196"/>
      <c r="Q39" s="193">
        <v>573</v>
      </c>
      <c r="R39" s="194" t="s">
        <v>67</v>
      </c>
      <c r="S39" s="195">
        <v>3793.75</v>
      </c>
      <c r="T39" s="195">
        <v>0</v>
      </c>
      <c r="U39" s="196">
        <v>0</v>
      </c>
      <c r="V39" s="196">
        <v>0</v>
      </c>
      <c r="W39" s="196">
        <v>0</v>
      </c>
      <c r="Y39" s="193">
        <v>573</v>
      </c>
      <c r="Z39" s="194" t="s">
        <v>67</v>
      </c>
      <c r="AA39" s="195"/>
      <c r="AB39" s="195"/>
      <c r="AC39" s="196">
        <v>0</v>
      </c>
      <c r="AD39" s="196">
        <v>0</v>
      </c>
      <c r="AE39" s="196">
        <v>0</v>
      </c>
      <c r="AG39" s="193">
        <v>573</v>
      </c>
      <c r="AH39" s="194" t="s">
        <v>67</v>
      </c>
      <c r="AI39" s="195"/>
      <c r="AJ39" s="195"/>
      <c r="AK39" s="196"/>
      <c r="AL39" s="196"/>
      <c r="AM39" s="196"/>
      <c r="AO39" s="193">
        <v>573</v>
      </c>
      <c r="AP39" s="194" t="s">
        <v>67</v>
      </c>
      <c r="AQ39" s="195"/>
      <c r="AR39" s="195"/>
      <c r="AS39" s="196"/>
      <c r="AT39" s="196"/>
      <c r="AU39" s="196"/>
      <c r="AW39" s="193">
        <v>573</v>
      </c>
      <c r="AX39" s="194" t="s">
        <v>67</v>
      </c>
      <c r="AY39" s="195"/>
      <c r="AZ39" s="195"/>
      <c r="BA39" s="196"/>
      <c r="BB39" s="196"/>
      <c r="BC39" s="196"/>
      <c r="BE39" s="193">
        <v>573</v>
      </c>
      <c r="BF39" s="194" t="s">
        <v>67</v>
      </c>
      <c r="BG39" s="195"/>
      <c r="BH39" s="195"/>
      <c r="BI39" s="196"/>
      <c r="BJ39" s="196"/>
      <c r="BK39" s="196"/>
      <c r="BM39" s="193">
        <v>573</v>
      </c>
      <c r="BN39" s="194" t="s">
        <v>67</v>
      </c>
      <c r="BO39" s="195"/>
      <c r="BP39" s="195"/>
      <c r="BQ39" s="196"/>
      <c r="BR39" s="196"/>
      <c r="BS39" s="196"/>
      <c r="BU39" s="193">
        <v>573</v>
      </c>
      <c r="BV39" s="194" t="s">
        <v>67</v>
      </c>
      <c r="BW39" s="195"/>
      <c r="BX39" s="195"/>
      <c r="BY39" s="196"/>
      <c r="BZ39" s="196"/>
      <c r="CA39" s="196"/>
      <c r="CC39" s="193">
        <v>573</v>
      </c>
      <c r="CD39" s="194" t="s">
        <v>67</v>
      </c>
      <c r="CE39" s="195"/>
      <c r="CF39" s="195"/>
      <c r="CG39" s="196"/>
      <c r="CH39" s="196"/>
      <c r="CI39" s="196"/>
      <c r="CK39" s="193">
        <v>573</v>
      </c>
      <c r="CL39" s="194" t="s">
        <v>67</v>
      </c>
      <c r="CM39" s="195"/>
      <c r="CN39" s="195"/>
      <c r="CO39" s="196"/>
      <c r="CP39" s="196"/>
      <c r="CQ39" s="196"/>
      <c r="CS39" s="193">
        <v>573</v>
      </c>
      <c r="CT39" s="194" t="s">
        <v>67</v>
      </c>
      <c r="CU39" s="195"/>
      <c r="CV39" s="195"/>
      <c r="CW39" s="196"/>
      <c r="CX39" s="196"/>
      <c r="CY39" s="196"/>
      <c r="DA39" s="193">
        <v>573</v>
      </c>
      <c r="DB39" s="194" t="s">
        <v>67</v>
      </c>
      <c r="DC39" s="195"/>
      <c r="DD39" s="195"/>
      <c r="DE39" s="196"/>
      <c r="DF39" s="196"/>
      <c r="DG39" s="196"/>
      <c r="DI39" s="193">
        <v>573</v>
      </c>
      <c r="DJ39" s="194" t="s">
        <v>67</v>
      </c>
      <c r="DK39" s="195"/>
      <c r="DL39" s="195"/>
      <c r="DM39" s="196"/>
      <c r="DN39" s="196"/>
      <c r="DO39" s="196"/>
      <c r="DQ39" s="193">
        <v>573</v>
      </c>
      <c r="DR39" s="194" t="s">
        <v>67</v>
      </c>
      <c r="DS39" s="195"/>
      <c r="DT39" s="195"/>
      <c r="DU39" s="196"/>
      <c r="DV39" s="196"/>
      <c r="DW39" s="196"/>
      <c r="DY39" s="193">
        <v>573</v>
      </c>
      <c r="DZ39" s="194" t="s">
        <v>67</v>
      </c>
      <c r="EA39" s="195"/>
      <c r="EB39" s="195"/>
      <c r="EC39" s="196"/>
      <c r="ED39" s="196"/>
      <c r="EE39" s="196"/>
      <c r="EG39" s="193">
        <v>573</v>
      </c>
      <c r="EH39" s="194" t="s">
        <v>67</v>
      </c>
      <c r="EI39" s="195"/>
      <c r="EJ39" s="195"/>
      <c r="EK39" s="196"/>
      <c r="EL39" s="196"/>
      <c r="EM39" s="196"/>
    </row>
    <row r="40" spans="1:143" ht="51.75" customHeight="1">
      <c r="A40" s="193">
        <v>581</v>
      </c>
      <c r="B40" s="194" t="s">
        <v>68</v>
      </c>
      <c r="C40" s="195">
        <f t="shared" si="30"/>
        <v>50588.3</v>
      </c>
      <c r="D40" s="195">
        <f t="shared" si="31"/>
        <v>18798050</v>
      </c>
      <c r="E40" s="195">
        <f t="shared" si="2"/>
        <v>5481067</v>
      </c>
      <c r="F40" s="195">
        <f t="shared" si="4"/>
        <v>2490651</v>
      </c>
      <c r="G40" s="195">
        <f t="shared" si="5"/>
        <v>2230425</v>
      </c>
      <c r="I40" s="193">
        <v>581</v>
      </c>
      <c r="J40" s="194" t="s">
        <v>68</v>
      </c>
      <c r="K40" s="195"/>
      <c r="L40" s="195"/>
      <c r="M40" s="196">
        <v>359476</v>
      </c>
      <c r="N40" s="196">
        <v>279377</v>
      </c>
      <c r="O40" s="196">
        <v>213402</v>
      </c>
      <c r="Q40" s="193">
        <v>581</v>
      </c>
      <c r="R40" s="194" t="s">
        <v>68</v>
      </c>
      <c r="S40" s="195">
        <v>3793.75</v>
      </c>
      <c r="T40" s="195"/>
      <c r="U40" s="196">
        <v>0</v>
      </c>
      <c r="V40" s="196">
        <v>0</v>
      </c>
      <c r="W40" s="196">
        <v>0</v>
      </c>
      <c r="Y40" s="193">
        <v>581</v>
      </c>
      <c r="Z40" s="194" t="s">
        <v>68</v>
      </c>
      <c r="AA40" s="195"/>
      <c r="AB40" s="195"/>
      <c r="AC40" s="196">
        <v>498596</v>
      </c>
      <c r="AD40" s="196">
        <v>480696</v>
      </c>
      <c r="AE40" s="196">
        <v>480696</v>
      </c>
      <c r="AG40" s="193">
        <v>581</v>
      </c>
      <c r="AH40" s="194" t="s">
        <v>68</v>
      </c>
      <c r="AI40" s="195">
        <v>46794.55</v>
      </c>
      <c r="AJ40" s="195">
        <v>18788050</v>
      </c>
      <c r="AK40" s="196">
        <v>1042135</v>
      </c>
      <c r="AL40" s="196">
        <v>267863</v>
      </c>
      <c r="AM40" s="196">
        <v>198095</v>
      </c>
      <c r="AO40" s="193">
        <v>581</v>
      </c>
      <c r="AP40" s="194" t="s">
        <v>68</v>
      </c>
      <c r="AQ40" s="195"/>
      <c r="AR40" s="195">
        <v>10000</v>
      </c>
      <c r="AS40" s="196">
        <v>865891</v>
      </c>
      <c r="AT40" s="196">
        <v>61638</v>
      </c>
      <c r="AU40" s="196">
        <v>60700</v>
      </c>
      <c r="AW40" s="193">
        <v>581</v>
      </c>
      <c r="AX40" s="194" t="s">
        <v>68</v>
      </c>
      <c r="AY40" s="195"/>
      <c r="AZ40" s="195"/>
      <c r="BA40" s="196">
        <v>183326</v>
      </c>
      <c r="BB40" s="196">
        <v>183326</v>
      </c>
      <c r="BC40" s="196">
        <v>183326</v>
      </c>
      <c r="BE40" s="193">
        <v>581</v>
      </c>
      <c r="BF40" s="194" t="s">
        <v>68</v>
      </c>
      <c r="BG40" s="195"/>
      <c r="BH40" s="195"/>
      <c r="BI40" s="196">
        <v>397119</v>
      </c>
      <c r="BJ40" s="196"/>
      <c r="BK40" s="196"/>
      <c r="BM40" s="193">
        <v>581</v>
      </c>
      <c r="BN40" s="194" t="s">
        <v>68</v>
      </c>
      <c r="BO40" s="195"/>
      <c r="BP40" s="195"/>
      <c r="BQ40" s="196">
        <v>152800</v>
      </c>
      <c r="BR40" s="196">
        <v>117000</v>
      </c>
      <c r="BS40" s="196">
        <v>117000</v>
      </c>
      <c r="BU40" s="193">
        <v>581</v>
      </c>
      <c r="BV40" s="194" t="s">
        <v>68</v>
      </c>
      <c r="BW40" s="195">
        <v>0</v>
      </c>
      <c r="BX40" s="195">
        <v>0</v>
      </c>
      <c r="BY40" s="196">
        <v>265200</v>
      </c>
      <c r="BZ40" s="196">
        <v>265200</v>
      </c>
      <c r="CA40" s="196">
        <v>265200</v>
      </c>
      <c r="CC40" s="193">
        <v>581</v>
      </c>
      <c r="CD40" s="194" t="s">
        <v>68</v>
      </c>
      <c r="CE40" s="195"/>
      <c r="CF40" s="195"/>
      <c r="CG40" s="196">
        <v>426641</v>
      </c>
      <c r="CH40" s="196">
        <v>0</v>
      </c>
      <c r="CI40" s="196">
        <v>0</v>
      </c>
      <c r="CK40" s="193">
        <v>581</v>
      </c>
      <c r="CL40" s="194" t="s">
        <v>68</v>
      </c>
      <c r="CM40" s="195"/>
      <c r="CN40" s="195"/>
      <c r="CO40" s="196">
        <v>63693</v>
      </c>
      <c r="CP40" s="196">
        <v>30573</v>
      </c>
      <c r="CQ40" s="196">
        <v>18562</v>
      </c>
      <c r="CS40" s="193">
        <v>581</v>
      </c>
      <c r="CT40" s="194" t="s">
        <v>68</v>
      </c>
      <c r="CU40" s="195"/>
      <c r="CV40" s="195"/>
      <c r="CW40" s="196">
        <v>87918</v>
      </c>
      <c r="CX40" s="196">
        <v>28393</v>
      </c>
      <c r="CY40" s="196">
        <v>15409</v>
      </c>
      <c r="DA40" s="193">
        <v>581</v>
      </c>
      <c r="DB40" s="194" t="s">
        <v>68</v>
      </c>
      <c r="DC40" s="195"/>
      <c r="DD40" s="195"/>
      <c r="DE40" s="196">
        <v>321731</v>
      </c>
      <c r="DF40" s="196">
        <v>224200</v>
      </c>
      <c r="DG40" s="196">
        <v>224200</v>
      </c>
      <c r="DI40" s="193">
        <v>581</v>
      </c>
      <c r="DJ40" s="194" t="s">
        <v>68</v>
      </c>
      <c r="DK40" s="195"/>
      <c r="DL40" s="195"/>
      <c r="DM40" s="196">
        <v>167706</v>
      </c>
      <c r="DN40" s="196">
        <v>126939</v>
      </c>
      <c r="DO40" s="196">
        <v>99516</v>
      </c>
      <c r="DQ40" s="193">
        <v>581</v>
      </c>
      <c r="DR40" s="194" t="s">
        <v>68</v>
      </c>
      <c r="DS40" s="195"/>
      <c r="DT40" s="195"/>
      <c r="DU40" s="196">
        <v>393125</v>
      </c>
      <c r="DV40" s="196">
        <v>196485</v>
      </c>
      <c r="DW40" s="196">
        <v>196092</v>
      </c>
      <c r="DY40" s="193">
        <v>581</v>
      </c>
      <c r="DZ40" s="194" t="s">
        <v>68</v>
      </c>
      <c r="EA40" s="195"/>
      <c r="EB40" s="195"/>
      <c r="EC40" s="196">
        <v>255710</v>
      </c>
      <c r="ED40" s="196">
        <v>228961</v>
      </c>
      <c r="EE40" s="196">
        <v>158227</v>
      </c>
      <c r="EG40" s="193">
        <v>581</v>
      </c>
      <c r="EH40" s="194" t="s">
        <v>68</v>
      </c>
      <c r="EI40" s="195"/>
      <c r="EJ40" s="195"/>
      <c r="EK40" s="196"/>
      <c r="EL40" s="196"/>
      <c r="EM40" s="196"/>
    </row>
    <row r="41" spans="1:143" ht="56.25">
      <c r="A41" s="183">
        <v>6</v>
      </c>
      <c r="B41" s="177" t="s">
        <v>69</v>
      </c>
      <c r="C41" s="178">
        <f>SUM(C42:C42)</f>
        <v>267687.67000000004</v>
      </c>
      <c r="D41" s="178">
        <f>SUM(D42:D42)</f>
        <v>451163</v>
      </c>
      <c r="E41" s="241">
        <f t="shared" si="2"/>
        <v>330677</v>
      </c>
      <c r="F41" s="241">
        <f t="shared" si="4"/>
        <v>228860</v>
      </c>
      <c r="G41" s="241">
        <f t="shared" si="5"/>
        <v>36300</v>
      </c>
      <c r="I41" s="183">
        <v>6</v>
      </c>
      <c r="J41" s="177" t="s">
        <v>69</v>
      </c>
      <c r="K41" s="178">
        <v>21427.599999999999</v>
      </c>
      <c r="L41" s="178"/>
      <c r="M41" s="178">
        <v>27715</v>
      </c>
      <c r="N41" s="178">
        <v>16133</v>
      </c>
      <c r="O41" s="178">
        <v>0</v>
      </c>
      <c r="Q41" s="183">
        <v>6</v>
      </c>
      <c r="R41" s="177" t="s">
        <v>69</v>
      </c>
      <c r="S41" s="178">
        <v>389.75</v>
      </c>
      <c r="T41" s="178">
        <v>210</v>
      </c>
      <c r="U41" s="178">
        <v>0</v>
      </c>
      <c r="V41" s="178">
        <v>0</v>
      </c>
      <c r="W41" s="178">
        <v>0</v>
      </c>
      <c r="Y41" s="183">
        <v>6</v>
      </c>
      <c r="Z41" s="177" t="s">
        <v>69</v>
      </c>
      <c r="AA41" s="178">
        <f>SUM(AA42:AA42)</f>
        <v>0</v>
      </c>
      <c r="AB41" s="178">
        <f>SUM(AB42:AB42)</f>
        <v>0</v>
      </c>
      <c r="AC41" s="178">
        <f>SUM(AC42:AC42)</f>
        <v>0</v>
      </c>
      <c r="AD41" s="178">
        <f>SUM(AD42:AD42)</f>
        <v>0</v>
      </c>
      <c r="AE41" s="178">
        <f>SUM(AE42:AE42)</f>
        <v>0</v>
      </c>
      <c r="AG41" s="183">
        <v>6</v>
      </c>
      <c r="AH41" s="177" t="s">
        <v>69</v>
      </c>
      <c r="AI41" s="178">
        <v>217637.7</v>
      </c>
      <c r="AJ41" s="178">
        <v>361472</v>
      </c>
      <c r="AK41" s="178">
        <v>113710</v>
      </c>
      <c r="AL41" s="178">
        <v>39760</v>
      </c>
      <c r="AM41" s="178">
        <v>25000</v>
      </c>
      <c r="AO41" s="183">
        <v>6</v>
      </c>
      <c r="AP41" s="177" t="s">
        <v>69</v>
      </c>
      <c r="AQ41" s="178">
        <f>SUM(AQ42:AQ42)</f>
        <v>0</v>
      </c>
      <c r="AR41" s="178">
        <v>20029</v>
      </c>
      <c r="AS41" s="178">
        <v>23023</v>
      </c>
      <c r="AT41" s="178">
        <v>30229</v>
      </c>
      <c r="AU41" s="178">
        <v>0</v>
      </c>
      <c r="AW41" s="183">
        <v>6</v>
      </c>
      <c r="AX41" s="177" t="s">
        <v>69</v>
      </c>
      <c r="AY41" s="178">
        <f>SUM(AY42:AY42)</f>
        <v>0</v>
      </c>
      <c r="AZ41" s="178">
        <f>SUM(AZ42:AZ42)</f>
        <v>0</v>
      </c>
      <c r="BA41" s="178">
        <f>SUM(BA42:BA42)</f>
        <v>0</v>
      </c>
      <c r="BB41" s="178">
        <f>SUM(BB42:BB42)</f>
        <v>0</v>
      </c>
      <c r="BC41" s="178">
        <f>SUM(BC42:BC42)</f>
        <v>0</v>
      </c>
      <c r="BE41" s="183">
        <v>6</v>
      </c>
      <c r="BF41" s="177" t="s">
        <v>69</v>
      </c>
      <c r="BG41" s="178">
        <v>1100</v>
      </c>
      <c r="BH41" s="178">
        <v>0</v>
      </c>
      <c r="BI41" s="178">
        <v>0</v>
      </c>
      <c r="BJ41" s="178">
        <f>SUM(BJ42:BJ42)</f>
        <v>0</v>
      </c>
      <c r="BK41" s="178">
        <f>SUM(BK42:BK42)</f>
        <v>0</v>
      </c>
      <c r="BM41" s="183">
        <v>6</v>
      </c>
      <c r="BN41" s="177" t="s">
        <v>69</v>
      </c>
      <c r="BO41" s="178">
        <v>1700</v>
      </c>
      <c r="BP41" s="178">
        <v>0</v>
      </c>
      <c r="BQ41" s="178">
        <v>0</v>
      </c>
      <c r="BR41" s="178">
        <v>0</v>
      </c>
      <c r="BS41" s="178">
        <v>0</v>
      </c>
      <c r="BU41" s="183">
        <v>6</v>
      </c>
      <c r="BV41" s="177" t="s">
        <v>69</v>
      </c>
      <c r="BW41" s="178">
        <v>1720</v>
      </c>
      <c r="BX41" s="178">
        <v>0</v>
      </c>
      <c r="BY41" s="178">
        <v>1300</v>
      </c>
      <c r="BZ41" s="178">
        <v>1300</v>
      </c>
      <c r="CA41" s="178">
        <v>1300</v>
      </c>
      <c r="CC41" s="183">
        <v>6</v>
      </c>
      <c r="CD41" s="177" t="s">
        <v>69</v>
      </c>
      <c r="CE41" s="178">
        <v>6348</v>
      </c>
      <c r="CF41" s="178">
        <v>65052</v>
      </c>
      <c r="CG41" s="178">
        <v>58081</v>
      </c>
      <c r="CH41" s="178">
        <v>29252</v>
      </c>
      <c r="CI41" s="178">
        <v>0</v>
      </c>
      <c r="CK41" s="183">
        <v>6</v>
      </c>
      <c r="CL41" s="177" t="s">
        <v>69</v>
      </c>
      <c r="CM41" s="178">
        <f>SUM(CM42:CM42)</f>
        <v>0</v>
      </c>
      <c r="CN41" s="178">
        <f>SUM(CN42:CN42)</f>
        <v>0</v>
      </c>
      <c r="CO41" s="178">
        <f>SUM(CO42:CO42)</f>
        <v>0</v>
      </c>
      <c r="CP41" s="178">
        <f>SUM(CP42:CP42)</f>
        <v>0</v>
      </c>
      <c r="CQ41" s="178">
        <f>SUM(CQ42:CQ42)</f>
        <v>0</v>
      </c>
      <c r="CS41" s="183">
        <v>6</v>
      </c>
      <c r="CT41" s="177" t="s">
        <v>69</v>
      </c>
      <c r="CU41" s="178">
        <f>SUM(CU42:CU42)</f>
        <v>0</v>
      </c>
      <c r="CV41" s="178">
        <f>SUM(CV42:CV42)</f>
        <v>0</v>
      </c>
      <c r="CW41" s="178">
        <f>SUM(CW42:CW42)</f>
        <v>0</v>
      </c>
      <c r="CX41" s="178">
        <f>SUM(CX42:CX42)</f>
        <v>0</v>
      </c>
      <c r="CY41" s="178">
        <f>SUM(CY42:CY42)</f>
        <v>0</v>
      </c>
      <c r="DA41" s="183">
        <v>6</v>
      </c>
      <c r="DB41" s="177" t="s">
        <v>69</v>
      </c>
      <c r="DC41" s="178">
        <v>11955</v>
      </c>
      <c r="DD41" s="178">
        <v>4400</v>
      </c>
      <c r="DE41" s="178">
        <v>10000</v>
      </c>
      <c r="DF41" s="178">
        <v>10000</v>
      </c>
      <c r="DG41" s="178">
        <v>10000</v>
      </c>
      <c r="DI41" s="183">
        <v>6</v>
      </c>
      <c r="DJ41" s="177" t="s">
        <v>69</v>
      </c>
      <c r="DK41" s="178">
        <v>1500</v>
      </c>
      <c r="DL41" s="178">
        <v>0</v>
      </c>
      <c r="DM41" s="178">
        <v>0</v>
      </c>
      <c r="DN41" s="178">
        <v>0</v>
      </c>
      <c r="DO41" s="178">
        <v>0</v>
      </c>
      <c r="DQ41" s="183">
        <v>6</v>
      </c>
      <c r="DR41" s="177" t="s">
        <v>69</v>
      </c>
      <c r="DS41" s="178">
        <v>0</v>
      </c>
      <c r="DT41" s="178">
        <v>0</v>
      </c>
      <c r="DU41" s="178">
        <v>96848</v>
      </c>
      <c r="DV41" s="178">
        <v>102186</v>
      </c>
      <c r="DW41" s="178">
        <v>0</v>
      </c>
      <c r="DY41" s="183">
        <v>6</v>
      </c>
      <c r="DZ41" s="177" t="s">
        <v>69</v>
      </c>
      <c r="EA41" s="178">
        <v>3809.62</v>
      </c>
      <c r="EB41" s="178">
        <v>0</v>
      </c>
      <c r="EC41" s="178">
        <v>0</v>
      </c>
      <c r="ED41" s="178">
        <v>0</v>
      </c>
      <c r="EE41" s="178">
        <v>0</v>
      </c>
      <c r="EG41" s="183">
        <v>6</v>
      </c>
      <c r="EH41" s="177" t="s">
        <v>69</v>
      </c>
      <c r="EI41" s="178">
        <v>100</v>
      </c>
      <c r="EJ41" s="178">
        <f>SUM(EJ42:EJ42)</f>
        <v>0</v>
      </c>
      <c r="EK41" s="178">
        <f>SUM(EK42:EK42)</f>
        <v>0</v>
      </c>
      <c r="EL41" s="178">
        <f>SUM(EL42:EL42)</f>
        <v>0</v>
      </c>
      <c r="EM41" s="178">
        <f>SUM(EM42:EM42)</f>
        <v>0</v>
      </c>
    </row>
    <row r="42" spans="1:143" ht="56.25">
      <c r="A42" s="167">
        <v>61</v>
      </c>
      <c r="B42" s="184" t="s">
        <v>70</v>
      </c>
      <c r="C42" s="180">
        <f t="shared" ref="C42:C46" si="32">+K42+S42+AA42+AI42+AQ42+AY42+BG42+BO42+BW42+CE42+CM42+CU42+DC42+DK42+DS42+EA42+EI42</f>
        <v>267687.67000000004</v>
      </c>
      <c r="D42" s="180">
        <f t="shared" ref="D42" si="33">+L42+T42+AB42+AJ42+AR42+AZ42+BH42+BP42+BX42+CF42+CN42+CV42+DD42+DL42+DT42+EB42+EJ42</f>
        <v>451163</v>
      </c>
      <c r="E42" s="180">
        <f t="shared" si="2"/>
        <v>330677</v>
      </c>
      <c r="F42" s="180">
        <f t="shared" si="4"/>
        <v>228860</v>
      </c>
      <c r="G42" s="180">
        <f t="shared" si="5"/>
        <v>36300</v>
      </c>
      <c r="I42" s="167">
        <v>61</v>
      </c>
      <c r="J42" s="184" t="s">
        <v>70</v>
      </c>
      <c r="K42" s="180">
        <v>21427.599999999999</v>
      </c>
      <c r="L42" s="180"/>
      <c r="M42" s="181">
        <v>27715</v>
      </c>
      <c r="N42" s="181">
        <v>16133</v>
      </c>
      <c r="O42" s="181">
        <v>0</v>
      </c>
      <c r="Q42" s="167">
        <v>61</v>
      </c>
      <c r="R42" s="184" t="s">
        <v>70</v>
      </c>
      <c r="S42" s="180">
        <v>389.75</v>
      </c>
      <c r="T42" s="180">
        <v>210</v>
      </c>
      <c r="U42" s="181">
        <v>0</v>
      </c>
      <c r="V42" s="181">
        <v>0</v>
      </c>
      <c r="W42" s="181">
        <v>0</v>
      </c>
      <c r="Y42" s="167">
        <v>61</v>
      </c>
      <c r="Z42" s="184" t="s">
        <v>70</v>
      </c>
      <c r="AA42" s="180"/>
      <c r="AB42" s="180"/>
      <c r="AC42" s="181">
        <v>0</v>
      </c>
      <c r="AD42" s="181">
        <v>0</v>
      </c>
      <c r="AE42" s="181">
        <v>0</v>
      </c>
      <c r="AG42" s="167">
        <v>61</v>
      </c>
      <c r="AH42" s="184" t="s">
        <v>70</v>
      </c>
      <c r="AI42" s="180">
        <v>217637.7</v>
      </c>
      <c r="AJ42" s="180">
        <v>361472</v>
      </c>
      <c r="AK42" s="181">
        <v>113710</v>
      </c>
      <c r="AL42" s="181">
        <v>39760</v>
      </c>
      <c r="AM42" s="181">
        <v>25000</v>
      </c>
      <c r="AO42" s="167">
        <v>61</v>
      </c>
      <c r="AP42" s="184" t="s">
        <v>70</v>
      </c>
      <c r="AQ42" s="180"/>
      <c r="AR42" s="180">
        <v>20029</v>
      </c>
      <c r="AS42" s="181">
        <v>23023</v>
      </c>
      <c r="AT42" s="181">
        <v>30229</v>
      </c>
      <c r="AU42" s="181">
        <v>0</v>
      </c>
      <c r="AW42" s="167">
        <v>61</v>
      </c>
      <c r="AX42" s="184" t="s">
        <v>70</v>
      </c>
      <c r="AY42" s="180"/>
      <c r="AZ42" s="180"/>
      <c r="BA42" s="181"/>
      <c r="BB42" s="181"/>
      <c r="BC42" s="181"/>
      <c r="BE42" s="167">
        <v>61</v>
      </c>
      <c r="BF42" s="184" t="s">
        <v>70</v>
      </c>
      <c r="BG42" s="180">
        <v>1100</v>
      </c>
      <c r="BH42" s="180"/>
      <c r="BI42" s="181">
        <v>0</v>
      </c>
      <c r="BJ42" s="181"/>
      <c r="BK42" s="181"/>
      <c r="BM42" s="167">
        <v>61</v>
      </c>
      <c r="BN42" s="184" t="s">
        <v>70</v>
      </c>
      <c r="BO42" s="180">
        <v>1700</v>
      </c>
      <c r="BP42" s="180"/>
      <c r="BQ42" s="181">
        <v>0</v>
      </c>
      <c r="BR42" s="181">
        <v>0</v>
      </c>
      <c r="BS42" s="181">
        <v>0</v>
      </c>
      <c r="BU42" s="167">
        <v>61</v>
      </c>
      <c r="BV42" s="184" t="s">
        <v>70</v>
      </c>
      <c r="BW42" s="180">
        <v>1720</v>
      </c>
      <c r="BX42" s="180">
        <v>0</v>
      </c>
      <c r="BY42" s="181">
        <v>1300</v>
      </c>
      <c r="BZ42" s="181">
        <v>1300</v>
      </c>
      <c r="CA42" s="181">
        <v>1300</v>
      </c>
      <c r="CC42" s="167">
        <v>61</v>
      </c>
      <c r="CD42" s="184" t="s">
        <v>70</v>
      </c>
      <c r="CE42" s="180">
        <v>6348</v>
      </c>
      <c r="CF42" s="180">
        <v>65052</v>
      </c>
      <c r="CG42" s="181">
        <v>58081</v>
      </c>
      <c r="CH42" s="181">
        <v>29252</v>
      </c>
      <c r="CI42" s="181">
        <v>0</v>
      </c>
      <c r="CK42" s="167">
        <v>61</v>
      </c>
      <c r="CL42" s="184" t="s">
        <v>70</v>
      </c>
      <c r="CM42" s="180"/>
      <c r="CN42" s="180"/>
      <c r="CO42" s="181"/>
      <c r="CP42" s="181"/>
      <c r="CQ42" s="181"/>
      <c r="CS42" s="167">
        <v>61</v>
      </c>
      <c r="CT42" s="184" t="s">
        <v>70</v>
      </c>
      <c r="CU42" s="180"/>
      <c r="CV42" s="180"/>
      <c r="CW42" s="181"/>
      <c r="CX42" s="181"/>
      <c r="CY42" s="181"/>
      <c r="DA42" s="167">
        <v>61</v>
      </c>
      <c r="DB42" s="184" t="s">
        <v>70</v>
      </c>
      <c r="DC42" s="180">
        <v>11955</v>
      </c>
      <c r="DD42" s="180">
        <v>4400</v>
      </c>
      <c r="DE42" s="181">
        <v>10000</v>
      </c>
      <c r="DF42" s="181">
        <v>10000</v>
      </c>
      <c r="DG42" s="181">
        <v>10000</v>
      </c>
      <c r="DI42" s="167">
        <v>61</v>
      </c>
      <c r="DJ42" s="184" t="s">
        <v>70</v>
      </c>
      <c r="DK42" s="180">
        <v>1500</v>
      </c>
      <c r="DL42" s="180"/>
      <c r="DM42" s="181">
        <v>0</v>
      </c>
      <c r="DN42" s="181">
        <v>0</v>
      </c>
      <c r="DO42" s="181">
        <v>0</v>
      </c>
      <c r="DQ42" s="167">
        <v>61</v>
      </c>
      <c r="DR42" s="184" t="s">
        <v>70</v>
      </c>
      <c r="DS42" s="180"/>
      <c r="DT42" s="180"/>
      <c r="DU42" s="181">
        <v>96848</v>
      </c>
      <c r="DV42" s="181">
        <v>102186</v>
      </c>
      <c r="DW42" s="181">
        <v>0</v>
      </c>
      <c r="DY42" s="167">
        <v>61</v>
      </c>
      <c r="DZ42" s="184" t="s">
        <v>70</v>
      </c>
      <c r="EA42" s="180">
        <v>3809.62</v>
      </c>
      <c r="EB42" s="180"/>
      <c r="EC42" s="181">
        <v>0</v>
      </c>
      <c r="ED42" s="181">
        <v>0</v>
      </c>
      <c r="EE42" s="181">
        <v>0</v>
      </c>
      <c r="EG42" s="167">
        <v>61</v>
      </c>
      <c r="EH42" s="184" t="s">
        <v>70</v>
      </c>
      <c r="EI42" s="180">
        <v>100</v>
      </c>
      <c r="EJ42" s="180"/>
      <c r="EK42" s="181"/>
      <c r="EL42" s="181"/>
      <c r="EM42" s="181"/>
    </row>
    <row r="43" spans="1:143" ht="61.5" customHeight="1">
      <c r="A43" s="183">
        <v>7</v>
      </c>
      <c r="B43" s="177" t="s">
        <v>71</v>
      </c>
      <c r="C43" s="178">
        <f>+C44</f>
        <v>4557.9000000000005</v>
      </c>
      <c r="D43" s="178">
        <f>+D44</f>
        <v>2077</v>
      </c>
      <c r="E43" s="241">
        <f t="shared" si="2"/>
        <v>620</v>
      </c>
      <c r="F43" s="241">
        <f t="shared" si="4"/>
        <v>570</v>
      </c>
      <c r="G43" s="241">
        <f t="shared" si="5"/>
        <v>520</v>
      </c>
      <c r="I43" s="183">
        <v>7</v>
      </c>
      <c r="J43" s="177" t="s">
        <v>71</v>
      </c>
      <c r="K43" s="178">
        <v>0</v>
      </c>
      <c r="L43" s="178">
        <v>0</v>
      </c>
      <c r="M43" s="178">
        <v>0</v>
      </c>
      <c r="N43" s="178">
        <v>0</v>
      </c>
      <c r="O43" s="178">
        <v>0</v>
      </c>
      <c r="Q43" s="183">
        <v>7</v>
      </c>
      <c r="R43" s="177" t="s">
        <v>71</v>
      </c>
      <c r="S43" s="178">
        <v>0</v>
      </c>
      <c r="T43" s="178">
        <v>0</v>
      </c>
      <c r="U43" s="178">
        <v>0</v>
      </c>
      <c r="V43" s="178">
        <v>0</v>
      </c>
      <c r="W43" s="178">
        <v>0</v>
      </c>
      <c r="Y43" s="183">
        <v>7</v>
      </c>
      <c r="Z43" s="177" t="s">
        <v>71</v>
      </c>
      <c r="AA43" s="178">
        <f>+AA44</f>
        <v>0</v>
      </c>
      <c r="AB43" s="178">
        <f>+AB44</f>
        <v>0</v>
      </c>
      <c r="AC43" s="178">
        <f>+AC44</f>
        <v>0</v>
      </c>
      <c r="AD43" s="178">
        <f>+AD44</f>
        <v>0</v>
      </c>
      <c r="AE43" s="178">
        <f>+AE44</f>
        <v>0</v>
      </c>
      <c r="AG43" s="183">
        <v>7</v>
      </c>
      <c r="AH43" s="177" t="s">
        <v>71</v>
      </c>
      <c r="AI43" s="178">
        <v>81.599999999999994</v>
      </c>
      <c r="AJ43" s="178">
        <v>270</v>
      </c>
      <c r="AK43" s="178">
        <v>270</v>
      </c>
      <c r="AL43" s="178">
        <v>270</v>
      </c>
      <c r="AM43" s="178">
        <v>270</v>
      </c>
      <c r="AO43" s="183">
        <v>7</v>
      </c>
      <c r="AP43" s="177" t="s">
        <v>71</v>
      </c>
      <c r="AQ43" s="178">
        <f>+AQ44</f>
        <v>0</v>
      </c>
      <c r="AR43" s="178">
        <v>1507</v>
      </c>
      <c r="AS43" s="178">
        <v>0</v>
      </c>
      <c r="AT43" s="178">
        <v>0</v>
      </c>
      <c r="AU43" s="178">
        <v>0</v>
      </c>
      <c r="AW43" s="183">
        <v>7</v>
      </c>
      <c r="AX43" s="177" t="s">
        <v>71</v>
      </c>
      <c r="AY43" s="178">
        <f>+AY44</f>
        <v>0</v>
      </c>
      <c r="AZ43" s="178">
        <f>+AZ44</f>
        <v>0</v>
      </c>
      <c r="BA43" s="178">
        <f>+BA44</f>
        <v>0</v>
      </c>
      <c r="BB43" s="178">
        <f>+BB44</f>
        <v>0</v>
      </c>
      <c r="BC43" s="178">
        <f>+BC44</f>
        <v>0</v>
      </c>
      <c r="BE43" s="183">
        <v>7</v>
      </c>
      <c r="BF43" s="177" t="s">
        <v>71</v>
      </c>
      <c r="BG43" s="178">
        <f>+BG44</f>
        <v>0</v>
      </c>
      <c r="BH43" s="178">
        <f>+BH44</f>
        <v>0</v>
      </c>
      <c r="BI43" s="178">
        <f>+BI44</f>
        <v>0</v>
      </c>
      <c r="BJ43" s="178">
        <f>+BJ44</f>
        <v>0</v>
      </c>
      <c r="BK43" s="178">
        <f>+BK44</f>
        <v>0</v>
      </c>
      <c r="BM43" s="183">
        <v>7</v>
      </c>
      <c r="BN43" s="177" t="s">
        <v>71</v>
      </c>
      <c r="BO43" s="178">
        <f>+BO44</f>
        <v>0</v>
      </c>
      <c r="BP43" s="178">
        <f>+BP44</f>
        <v>0</v>
      </c>
      <c r="BQ43" s="178">
        <f>+BQ44</f>
        <v>0</v>
      </c>
      <c r="BR43" s="178">
        <f>+BR44</f>
        <v>0</v>
      </c>
      <c r="BS43" s="178">
        <f>+BS44</f>
        <v>0</v>
      </c>
      <c r="BU43" s="183">
        <v>7</v>
      </c>
      <c r="BV43" s="177" t="s">
        <v>71</v>
      </c>
      <c r="BW43" s="178">
        <v>150</v>
      </c>
      <c r="BX43" s="178">
        <v>300</v>
      </c>
      <c r="BY43" s="178">
        <v>300</v>
      </c>
      <c r="BZ43" s="178">
        <v>250</v>
      </c>
      <c r="CA43" s="178">
        <v>200</v>
      </c>
      <c r="CC43" s="183">
        <v>7</v>
      </c>
      <c r="CD43" s="177" t="s">
        <v>71</v>
      </c>
      <c r="CE43" s="178">
        <f>+CE44</f>
        <v>0</v>
      </c>
      <c r="CF43" s="178">
        <f>+CF44</f>
        <v>0</v>
      </c>
      <c r="CG43" s="178">
        <f>+CG44</f>
        <v>0</v>
      </c>
      <c r="CH43" s="178">
        <f>+CH44</f>
        <v>0</v>
      </c>
      <c r="CI43" s="178">
        <f>+CI44</f>
        <v>0</v>
      </c>
      <c r="CK43" s="183">
        <v>7</v>
      </c>
      <c r="CL43" s="177" t="s">
        <v>71</v>
      </c>
      <c r="CM43" s="178">
        <f>+CM44</f>
        <v>0</v>
      </c>
      <c r="CN43" s="178">
        <f>+CN44</f>
        <v>0</v>
      </c>
      <c r="CO43" s="178">
        <f>+CO44</f>
        <v>0</v>
      </c>
      <c r="CP43" s="178">
        <f>+CP44</f>
        <v>0</v>
      </c>
      <c r="CQ43" s="178">
        <f>+CQ44</f>
        <v>0</v>
      </c>
      <c r="CS43" s="183">
        <v>7</v>
      </c>
      <c r="CT43" s="177" t="s">
        <v>71</v>
      </c>
      <c r="CU43" s="178">
        <f>+CU44</f>
        <v>0</v>
      </c>
      <c r="CV43" s="178">
        <f>+CV44</f>
        <v>0</v>
      </c>
      <c r="CW43" s="178">
        <f>+CW44</f>
        <v>0</v>
      </c>
      <c r="CX43" s="178">
        <f>+CX44</f>
        <v>0</v>
      </c>
      <c r="CY43" s="178">
        <f>+CY44</f>
        <v>0</v>
      </c>
      <c r="DA43" s="183">
        <v>7</v>
      </c>
      <c r="DB43" s="177" t="s">
        <v>71</v>
      </c>
      <c r="DC43" s="178">
        <f>+DC44</f>
        <v>0</v>
      </c>
      <c r="DD43" s="178">
        <f>+DD44</f>
        <v>0</v>
      </c>
      <c r="DE43" s="178">
        <f>+DE44</f>
        <v>0</v>
      </c>
      <c r="DF43" s="178">
        <f>+DF44</f>
        <v>0</v>
      </c>
      <c r="DG43" s="178">
        <f>+DG44</f>
        <v>0</v>
      </c>
      <c r="DI43" s="183">
        <v>7</v>
      </c>
      <c r="DJ43" s="177" t="s">
        <v>71</v>
      </c>
      <c r="DK43" s="178">
        <v>0</v>
      </c>
      <c r="DL43" s="178">
        <v>0</v>
      </c>
      <c r="DM43" s="178">
        <v>50</v>
      </c>
      <c r="DN43" s="178">
        <v>50</v>
      </c>
      <c r="DO43" s="178">
        <v>50</v>
      </c>
      <c r="DQ43" s="183">
        <v>7</v>
      </c>
      <c r="DR43" s="177" t="s">
        <v>71</v>
      </c>
      <c r="DS43" s="178">
        <f>+DS44</f>
        <v>0</v>
      </c>
      <c r="DT43" s="178">
        <f>+DT44</f>
        <v>0</v>
      </c>
      <c r="DU43" s="178">
        <f>+DU44</f>
        <v>0</v>
      </c>
      <c r="DV43" s="178">
        <f>+DV44</f>
        <v>0</v>
      </c>
      <c r="DW43" s="178">
        <f>+DW44</f>
        <v>0</v>
      </c>
      <c r="DY43" s="183">
        <v>7</v>
      </c>
      <c r="DZ43" s="177" t="s">
        <v>71</v>
      </c>
      <c r="EA43" s="178">
        <f>+EA44</f>
        <v>0</v>
      </c>
      <c r="EB43" s="178">
        <f>+EB44</f>
        <v>0</v>
      </c>
      <c r="EC43" s="178">
        <f>+EC44</f>
        <v>0</v>
      </c>
      <c r="ED43" s="178">
        <f>+ED44</f>
        <v>0</v>
      </c>
      <c r="EE43" s="178">
        <f>+EE44</f>
        <v>0</v>
      </c>
      <c r="EG43" s="183">
        <v>7</v>
      </c>
      <c r="EH43" s="177" t="s">
        <v>71</v>
      </c>
      <c r="EI43" s="178">
        <f>+EI44</f>
        <v>0</v>
      </c>
      <c r="EJ43" s="178">
        <f>+EJ44</f>
        <v>0</v>
      </c>
      <c r="EK43" s="178">
        <f>+EK44</f>
        <v>0</v>
      </c>
      <c r="EL43" s="178">
        <f>+EL44</f>
        <v>0</v>
      </c>
      <c r="EM43" s="178">
        <f>+EM44</f>
        <v>0</v>
      </c>
    </row>
    <row r="44" spans="1:143" ht="262.5">
      <c r="A44" s="167">
        <v>71</v>
      </c>
      <c r="B44" s="184" t="s">
        <v>72</v>
      </c>
      <c r="C44" s="180">
        <f t="shared" si="32"/>
        <v>4557.9000000000005</v>
      </c>
      <c r="D44" s="180">
        <f t="shared" ref="D44" si="34">+L44+T44+AB44+AJ44+AR44+AZ44+BH44+BP44+BX44+CF44+CN44+CV44+DD44+DL44+DT44+EB44+EJ44</f>
        <v>2077</v>
      </c>
      <c r="E44" s="180">
        <f t="shared" si="2"/>
        <v>620</v>
      </c>
      <c r="F44" s="180">
        <f t="shared" si="4"/>
        <v>570</v>
      </c>
      <c r="G44" s="180">
        <f t="shared" si="5"/>
        <v>520</v>
      </c>
      <c r="I44" s="167">
        <v>71</v>
      </c>
      <c r="J44" s="184" t="s">
        <v>72</v>
      </c>
      <c r="K44" s="180">
        <v>4326.3</v>
      </c>
      <c r="L44" s="180"/>
      <c r="M44" s="181">
        <v>0</v>
      </c>
      <c r="N44" s="181">
        <v>0</v>
      </c>
      <c r="O44" s="181">
        <v>0</v>
      </c>
      <c r="Q44" s="167">
        <v>71</v>
      </c>
      <c r="R44" s="184" t="s">
        <v>72</v>
      </c>
      <c r="S44" s="180"/>
      <c r="T44" s="180"/>
      <c r="U44" s="181">
        <v>0</v>
      </c>
      <c r="V44" s="181">
        <v>0</v>
      </c>
      <c r="W44" s="181">
        <v>0</v>
      </c>
      <c r="Y44" s="167">
        <v>71</v>
      </c>
      <c r="Z44" s="184" t="s">
        <v>72</v>
      </c>
      <c r="AA44" s="180"/>
      <c r="AB44" s="180"/>
      <c r="AC44" s="181">
        <v>0</v>
      </c>
      <c r="AD44" s="181">
        <v>0</v>
      </c>
      <c r="AE44" s="181">
        <v>0</v>
      </c>
      <c r="AG44" s="167">
        <v>71</v>
      </c>
      <c r="AH44" s="184" t="s">
        <v>72</v>
      </c>
      <c r="AI44" s="180">
        <v>81.599999999999994</v>
      </c>
      <c r="AJ44" s="180">
        <v>270</v>
      </c>
      <c r="AK44" s="181">
        <v>270</v>
      </c>
      <c r="AL44" s="181">
        <v>270</v>
      </c>
      <c r="AM44" s="181">
        <v>270</v>
      </c>
      <c r="AO44" s="167">
        <v>71</v>
      </c>
      <c r="AP44" s="184" t="s">
        <v>72</v>
      </c>
      <c r="AQ44" s="180"/>
      <c r="AR44" s="180">
        <v>1507</v>
      </c>
      <c r="AS44" s="181">
        <v>0</v>
      </c>
      <c r="AT44" s="181">
        <v>0</v>
      </c>
      <c r="AU44" s="181">
        <v>0</v>
      </c>
      <c r="AW44" s="167">
        <v>71</v>
      </c>
      <c r="AX44" s="184" t="s">
        <v>72</v>
      </c>
      <c r="AY44" s="180"/>
      <c r="AZ44" s="180"/>
      <c r="BA44" s="181"/>
      <c r="BB44" s="181"/>
      <c r="BC44" s="181"/>
      <c r="BE44" s="167">
        <v>71</v>
      </c>
      <c r="BF44" s="184" t="s">
        <v>72</v>
      </c>
      <c r="BG44" s="180"/>
      <c r="BH44" s="180"/>
      <c r="BI44" s="181"/>
      <c r="BJ44" s="181"/>
      <c r="BK44" s="181"/>
      <c r="BM44" s="167">
        <v>71</v>
      </c>
      <c r="BN44" s="184" t="s">
        <v>72</v>
      </c>
      <c r="BO44" s="180"/>
      <c r="BP44" s="180"/>
      <c r="BQ44" s="181"/>
      <c r="BR44" s="181"/>
      <c r="BS44" s="181"/>
      <c r="BU44" s="167">
        <v>71</v>
      </c>
      <c r="BV44" s="184" t="s">
        <v>72</v>
      </c>
      <c r="BW44" s="180">
        <v>150</v>
      </c>
      <c r="BX44" s="180">
        <v>300</v>
      </c>
      <c r="BY44" s="181">
        <v>300</v>
      </c>
      <c r="BZ44" s="181">
        <v>250</v>
      </c>
      <c r="CA44" s="181">
        <v>200</v>
      </c>
      <c r="CC44" s="167">
        <v>71</v>
      </c>
      <c r="CD44" s="184" t="s">
        <v>72</v>
      </c>
      <c r="CE44" s="180"/>
      <c r="CF44" s="180"/>
      <c r="CG44" s="181"/>
      <c r="CH44" s="181"/>
      <c r="CI44" s="181"/>
      <c r="CK44" s="167">
        <v>71</v>
      </c>
      <c r="CL44" s="184" t="s">
        <v>72</v>
      </c>
      <c r="CM44" s="180"/>
      <c r="CN44" s="180"/>
      <c r="CO44" s="181"/>
      <c r="CP44" s="181"/>
      <c r="CQ44" s="181"/>
      <c r="CS44" s="167">
        <v>71</v>
      </c>
      <c r="CT44" s="184" t="s">
        <v>72</v>
      </c>
      <c r="CU44" s="180"/>
      <c r="CV44" s="180"/>
      <c r="CW44" s="181"/>
      <c r="CX44" s="181"/>
      <c r="CY44" s="181"/>
      <c r="DA44" s="167">
        <v>71</v>
      </c>
      <c r="DB44" s="184" t="s">
        <v>72</v>
      </c>
      <c r="DC44" s="180"/>
      <c r="DD44" s="180"/>
      <c r="DE44" s="181"/>
      <c r="DF44" s="181"/>
      <c r="DG44" s="181"/>
      <c r="DI44" s="167">
        <v>71</v>
      </c>
      <c r="DJ44" s="184" t="s">
        <v>72</v>
      </c>
      <c r="DK44" s="180"/>
      <c r="DL44" s="180"/>
      <c r="DM44" s="181">
        <v>50</v>
      </c>
      <c r="DN44" s="181">
        <v>50</v>
      </c>
      <c r="DO44" s="181">
        <v>50</v>
      </c>
      <c r="DQ44" s="167">
        <v>71</v>
      </c>
      <c r="DR44" s="184" t="s">
        <v>72</v>
      </c>
      <c r="DS44" s="180"/>
      <c r="DT44" s="180"/>
      <c r="DU44" s="181"/>
      <c r="DV44" s="181"/>
      <c r="DW44" s="181"/>
      <c r="DY44" s="167">
        <v>71</v>
      </c>
      <c r="DZ44" s="184" t="s">
        <v>72</v>
      </c>
      <c r="EA44" s="180"/>
      <c r="EB44" s="180"/>
      <c r="EC44" s="181"/>
      <c r="ED44" s="181"/>
      <c r="EE44" s="181"/>
      <c r="EG44" s="167">
        <v>71</v>
      </c>
      <c r="EH44" s="184" t="s">
        <v>72</v>
      </c>
      <c r="EI44" s="180"/>
      <c r="EJ44" s="180"/>
      <c r="EK44" s="181"/>
      <c r="EL44" s="181"/>
      <c r="EM44" s="181"/>
    </row>
    <row r="45" spans="1:143" ht="75" customHeight="1">
      <c r="A45" s="183">
        <v>8</v>
      </c>
      <c r="B45" s="177" t="s">
        <v>73</v>
      </c>
      <c r="C45" s="178">
        <f>+C46</f>
        <v>0</v>
      </c>
      <c r="D45" s="178">
        <f>+D46</f>
        <v>0</v>
      </c>
      <c r="E45" s="241">
        <f t="shared" si="2"/>
        <v>0</v>
      </c>
      <c r="F45" s="241">
        <f t="shared" si="4"/>
        <v>0</v>
      </c>
      <c r="G45" s="241">
        <f t="shared" si="5"/>
        <v>0</v>
      </c>
      <c r="I45" s="183">
        <v>8</v>
      </c>
      <c r="J45" s="177" t="s">
        <v>73</v>
      </c>
      <c r="K45" s="178">
        <f>+K46</f>
        <v>0</v>
      </c>
      <c r="L45" s="178">
        <f>+L46</f>
        <v>0</v>
      </c>
      <c r="M45" s="178">
        <f>+M46</f>
        <v>0</v>
      </c>
      <c r="N45" s="178">
        <f>+N46</f>
        <v>0</v>
      </c>
      <c r="O45" s="178">
        <f>+O46</f>
        <v>0</v>
      </c>
      <c r="Q45" s="183">
        <v>8</v>
      </c>
      <c r="R45" s="177" t="s">
        <v>73</v>
      </c>
      <c r="S45" s="178"/>
      <c r="T45" s="178"/>
      <c r="U45" s="178"/>
      <c r="V45" s="178"/>
      <c r="W45" s="178"/>
      <c r="Y45" s="183">
        <v>8</v>
      </c>
      <c r="Z45" s="177" t="s">
        <v>73</v>
      </c>
      <c r="AA45" s="178">
        <f>+AA46</f>
        <v>0</v>
      </c>
      <c r="AB45" s="178">
        <f>+AB46</f>
        <v>0</v>
      </c>
      <c r="AC45" s="178">
        <f>+AC46</f>
        <v>0</v>
      </c>
      <c r="AD45" s="178">
        <f>+AD46</f>
        <v>0</v>
      </c>
      <c r="AE45" s="178">
        <f>+AE46</f>
        <v>0</v>
      </c>
      <c r="AG45" s="183">
        <v>8</v>
      </c>
      <c r="AH45" s="177" t="s">
        <v>73</v>
      </c>
      <c r="AI45" s="178">
        <f>+AI46</f>
        <v>0</v>
      </c>
      <c r="AJ45" s="178">
        <f>+AJ46</f>
        <v>0</v>
      </c>
      <c r="AK45" s="178"/>
      <c r="AL45" s="178"/>
      <c r="AM45" s="178"/>
      <c r="AO45" s="183">
        <v>8</v>
      </c>
      <c r="AP45" s="177" t="s">
        <v>73</v>
      </c>
      <c r="AQ45" s="178">
        <f>+AQ46</f>
        <v>0</v>
      </c>
      <c r="AR45" s="178">
        <f>+AR46</f>
        <v>0</v>
      </c>
      <c r="AS45" s="178">
        <f>+AS46</f>
        <v>0</v>
      </c>
      <c r="AT45" s="178">
        <f>+AT46</f>
        <v>0</v>
      </c>
      <c r="AU45" s="178">
        <f>+AU46</f>
        <v>0</v>
      </c>
      <c r="AW45" s="183">
        <v>8</v>
      </c>
      <c r="AX45" s="177" t="s">
        <v>73</v>
      </c>
      <c r="AY45" s="178">
        <f>+AY46</f>
        <v>0</v>
      </c>
      <c r="AZ45" s="178">
        <f>+AZ46</f>
        <v>0</v>
      </c>
      <c r="BA45" s="178">
        <f>+BA46</f>
        <v>0</v>
      </c>
      <c r="BB45" s="178">
        <f>+BB46</f>
        <v>0</v>
      </c>
      <c r="BC45" s="178">
        <f>+BC46</f>
        <v>0</v>
      </c>
      <c r="BE45" s="183">
        <v>8</v>
      </c>
      <c r="BF45" s="177" t="s">
        <v>73</v>
      </c>
      <c r="BG45" s="178">
        <f>+BG46</f>
        <v>0</v>
      </c>
      <c r="BH45" s="178">
        <f>+BH46</f>
        <v>0</v>
      </c>
      <c r="BI45" s="178">
        <f>+BI46</f>
        <v>0</v>
      </c>
      <c r="BJ45" s="178">
        <f>+BJ46</f>
        <v>0</v>
      </c>
      <c r="BK45" s="178">
        <f>+BK46</f>
        <v>0</v>
      </c>
      <c r="BM45" s="183">
        <v>8</v>
      </c>
      <c r="BN45" s="177" t="s">
        <v>73</v>
      </c>
      <c r="BO45" s="178">
        <f>+BO46</f>
        <v>0</v>
      </c>
      <c r="BP45" s="178">
        <f>+BP46</f>
        <v>0</v>
      </c>
      <c r="BQ45" s="178">
        <f>+BQ46</f>
        <v>0</v>
      </c>
      <c r="BR45" s="178">
        <f>+BR46</f>
        <v>0</v>
      </c>
      <c r="BS45" s="178">
        <f>+BS46</f>
        <v>0</v>
      </c>
      <c r="BU45" s="183">
        <v>8</v>
      </c>
      <c r="BV45" s="177" t="s">
        <v>73</v>
      </c>
      <c r="BW45" s="178">
        <v>0</v>
      </c>
      <c r="BX45" s="178">
        <v>0</v>
      </c>
      <c r="BY45" s="178">
        <v>0</v>
      </c>
      <c r="BZ45" s="178">
        <v>0</v>
      </c>
      <c r="CA45" s="178">
        <v>0</v>
      </c>
      <c r="CC45" s="183">
        <v>8</v>
      </c>
      <c r="CD45" s="177" t="s">
        <v>73</v>
      </c>
      <c r="CE45" s="178">
        <f>+CE46</f>
        <v>0</v>
      </c>
      <c r="CF45" s="178">
        <f>+CF46</f>
        <v>0</v>
      </c>
      <c r="CG45" s="178">
        <f>+CG46</f>
        <v>0</v>
      </c>
      <c r="CH45" s="178">
        <f>+CH46</f>
        <v>0</v>
      </c>
      <c r="CI45" s="178">
        <f>+CI46</f>
        <v>0</v>
      </c>
      <c r="CK45" s="183">
        <v>8</v>
      </c>
      <c r="CL45" s="177" t="s">
        <v>73</v>
      </c>
      <c r="CM45" s="178">
        <f>+CM46</f>
        <v>0</v>
      </c>
      <c r="CN45" s="178">
        <f>+CN46</f>
        <v>0</v>
      </c>
      <c r="CO45" s="178">
        <f>+CO46</f>
        <v>0</v>
      </c>
      <c r="CP45" s="178">
        <f>+CP46</f>
        <v>0</v>
      </c>
      <c r="CQ45" s="178">
        <f>+CQ46</f>
        <v>0</v>
      </c>
      <c r="CS45" s="183">
        <v>8</v>
      </c>
      <c r="CT45" s="177" t="s">
        <v>73</v>
      </c>
      <c r="CU45" s="178">
        <f>+CU46</f>
        <v>0</v>
      </c>
      <c r="CV45" s="178">
        <f>+CV46</f>
        <v>0</v>
      </c>
      <c r="CW45" s="178">
        <f>+CW46</f>
        <v>0</v>
      </c>
      <c r="CX45" s="178">
        <f>+CX46</f>
        <v>0</v>
      </c>
      <c r="CY45" s="178">
        <f>+CY46</f>
        <v>0</v>
      </c>
      <c r="DA45" s="183">
        <v>8</v>
      </c>
      <c r="DB45" s="177" t="s">
        <v>73</v>
      </c>
      <c r="DC45" s="178">
        <f>+DC46</f>
        <v>0</v>
      </c>
      <c r="DD45" s="178">
        <f>+DD46</f>
        <v>0</v>
      </c>
      <c r="DE45" s="178">
        <f>+DE46</f>
        <v>0</v>
      </c>
      <c r="DF45" s="178">
        <f>+DF46</f>
        <v>0</v>
      </c>
      <c r="DG45" s="178">
        <f>+DG46</f>
        <v>0</v>
      </c>
      <c r="DI45" s="183">
        <v>8</v>
      </c>
      <c r="DJ45" s="177" t="s">
        <v>73</v>
      </c>
      <c r="DK45" s="178">
        <f>+DK46</f>
        <v>0</v>
      </c>
      <c r="DL45" s="178">
        <f>+DL46</f>
        <v>0</v>
      </c>
      <c r="DM45" s="178">
        <f>+DM46</f>
        <v>0</v>
      </c>
      <c r="DN45" s="178">
        <f>+DN46</f>
        <v>0</v>
      </c>
      <c r="DO45" s="178">
        <f>+DO46</f>
        <v>0</v>
      </c>
      <c r="DQ45" s="183">
        <v>8</v>
      </c>
      <c r="DR45" s="177" t="s">
        <v>73</v>
      </c>
      <c r="DS45" s="178">
        <f>+DS46</f>
        <v>0</v>
      </c>
      <c r="DT45" s="178">
        <f>+DT46</f>
        <v>0</v>
      </c>
      <c r="DU45" s="178">
        <f>+DU46</f>
        <v>0</v>
      </c>
      <c r="DV45" s="178">
        <f>+DV46</f>
        <v>0</v>
      </c>
      <c r="DW45" s="178">
        <f>+DW46</f>
        <v>0</v>
      </c>
      <c r="DY45" s="183">
        <v>8</v>
      </c>
      <c r="DZ45" s="177" t="s">
        <v>73</v>
      </c>
      <c r="EA45" s="178">
        <f>+EA46</f>
        <v>0</v>
      </c>
      <c r="EB45" s="178">
        <f>+EB46</f>
        <v>0</v>
      </c>
      <c r="EC45" s="178">
        <f>+EC46</f>
        <v>0</v>
      </c>
      <c r="ED45" s="178">
        <f>+ED46</f>
        <v>0</v>
      </c>
      <c r="EE45" s="178">
        <f>+EE46</f>
        <v>0</v>
      </c>
      <c r="EG45" s="183">
        <v>8</v>
      </c>
      <c r="EH45" s="177" t="s">
        <v>73</v>
      </c>
      <c r="EI45" s="178">
        <f>+EI46</f>
        <v>0</v>
      </c>
      <c r="EJ45" s="178">
        <f>+EJ46</f>
        <v>0</v>
      </c>
      <c r="EK45" s="178">
        <f>+EK46</f>
        <v>0</v>
      </c>
      <c r="EL45" s="178">
        <f>+EL46</f>
        <v>0</v>
      </c>
      <c r="EM45" s="178">
        <f>+EM46</f>
        <v>0</v>
      </c>
    </row>
    <row r="46" spans="1:143" ht="56.25" customHeight="1">
      <c r="A46" s="244">
        <v>815</v>
      </c>
      <c r="B46" s="245" t="s">
        <v>74</v>
      </c>
      <c r="C46" s="246">
        <f t="shared" si="32"/>
        <v>0</v>
      </c>
      <c r="D46" s="246">
        <f t="shared" ref="D46" si="35">+L46+T46+AB46+AJ46+AR46+AZ46+BH46+BP46+BX46+CF46+CN46+CV46+DD46+DL46+DT46+EB46+EJ46</f>
        <v>0</v>
      </c>
      <c r="E46" s="246">
        <f t="shared" si="2"/>
        <v>0</v>
      </c>
      <c r="F46" s="246">
        <f t="shared" si="4"/>
        <v>0</v>
      </c>
      <c r="G46" s="246">
        <f t="shared" si="5"/>
        <v>0</v>
      </c>
      <c r="I46" s="244">
        <v>815</v>
      </c>
      <c r="J46" s="245" t="s">
        <v>74</v>
      </c>
      <c r="K46" s="246"/>
      <c r="L46" s="246"/>
      <c r="M46" s="247"/>
      <c r="N46" s="247"/>
      <c r="O46" s="247"/>
      <c r="Q46" s="244">
        <v>815</v>
      </c>
      <c r="R46" s="245" t="s">
        <v>74</v>
      </c>
      <c r="S46" s="246"/>
      <c r="T46" s="246"/>
      <c r="U46" s="247"/>
      <c r="V46" s="247"/>
      <c r="W46" s="247"/>
      <c r="Y46" s="244">
        <v>815</v>
      </c>
      <c r="Z46" s="245" t="s">
        <v>74</v>
      </c>
      <c r="AA46" s="246"/>
      <c r="AB46" s="246"/>
      <c r="AC46" s="247">
        <v>0</v>
      </c>
      <c r="AD46" s="247">
        <v>0</v>
      </c>
      <c r="AE46" s="247">
        <v>0</v>
      </c>
      <c r="AG46" s="244">
        <v>815</v>
      </c>
      <c r="AH46" s="245" t="s">
        <v>74</v>
      </c>
      <c r="AI46" s="246"/>
      <c r="AJ46" s="246"/>
      <c r="AK46" s="247"/>
      <c r="AL46" s="247"/>
      <c r="AM46" s="247"/>
      <c r="AO46" s="244">
        <v>815</v>
      </c>
      <c r="AP46" s="245" t="s">
        <v>74</v>
      </c>
      <c r="AQ46" s="246"/>
      <c r="AR46" s="246"/>
      <c r="AS46" s="247"/>
      <c r="AT46" s="247"/>
      <c r="AU46" s="247"/>
      <c r="AW46" s="244">
        <v>815</v>
      </c>
      <c r="AX46" s="245" t="s">
        <v>74</v>
      </c>
      <c r="AY46" s="246"/>
      <c r="AZ46" s="246"/>
      <c r="BA46" s="247"/>
      <c r="BB46" s="247"/>
      <c r="BC46" s="247"/>
      <c r="BE46" s="244">
        <v>815</v>
      </c>
      <c r="BF46" s="245" t="s">
        <v>74</v>
      </c>
      <c r="BG46" s="246"/>
      <c r="BH46" s="246"/>
      <c r="BI46" s="247"/>
      <c r="BJ46" s="247"/>
      <c r="BK46" s="247"/>
      <c r="BM46" s="244">
        <v>815</v>
      </c>
      <c r="BN46" s="245" t="s">
        <v>74</v>
      </c>
      <c r="BO46" s="246"/>
      <c r="BP46" s="246"/>
      <c r="BQ46" s="247"/>
      <c r="BR46" s="247"/>
      <c r="BS46" s="247"/>
      <c r="BU46" s="244">
        <v>815</v>
      </c>
      <c r="BV46" s="245" t="s">
        <v>74</v>
      </c>
      <c r="BW46" s="246"/>
      <c r="BX46" s="246"/>
      <c r="BY46" s="247"/>
      <c r="BZ46" s="247"/>
      <c r="CA46" s="247"/>
      <c r="CC46" s="244">
        <v>815</v>
      </c>
      <c r="CD46" s="245" t="s">
        <v>74</v>
      </c>
      <c r="CE46" s="246"/>
      <c r="CF46" s="246"/>
      <c r="CG46" s="247"/>
      <c r="CH46" s="247"/>
      <c r="CI46" s="247"/>
      <c r="CK46" s="244">
        <v>815</v>
      </c>
      <c r="CL46" s="245" t="s">
        <v>74</v>
      </c>
      <c r="CM46" s="246"/>
      <c r="CN46" s="246"/>
      <c r="CO46" s="247"/>
      <c r="CP46" s="247"/>
      <c r="CQ46" s="247"/>
      <c r="CS46" s="244">
        <v>815</v>
      </c>
      <c r="CT46" s="245" t="s">
        <v>74</v>
      </c>
      <c r="CU46" s="246"/>
      <c r="CV46" s="246"/>
      <c r="CW46" s="247"/>
      <c r="CX46" s="247"/>
      <c r="CY46" s="247"/>
      <c r="DA46" s="244">
        <v>815</v>
      </c>
      <c r="DB46" s="245" t="s">
        <v>74</v>
      </c>
      <c r="DC46" s="246"/>
      <c r="DD46" s="246"/>
      <c r="DE46" s="247"/>
      <c r="DF46" s="247"/>
      <c r="DG46" s="247"/>
      <c r="DI46" s="244">
        <v>815</v>
      </c>
      <c r="DJ46" s="245" t="s">
        <v>74</v>
      </c>
      <c r="DK46" s="246"/>
      <c r="DL46" s="246"/>
      <c r="DM46" s="247"/>
      <c r="DN46" s="247"/>
      <c r="DO46" s="247"/>
      <c r="DQ46" s="244">
        <v>815</v>
      </c>
      <c r="DR46" s="245" t="s">
        <v>74</v>
      </c>
      <c r="DS46" s="246"/>
      <c r="DT46" s="246"/>
      <c r="DU46" s="247"/>
      <c r="DV46" s="247"/>
      <c r="DW46" s="247"/>
      <c r="DY46" s="244">
        <v>815</v>
      </c>
      <c r="DZ46" s="245" t="s">
        <v>74</v>
      </c>
      <c r="EA46" s="246"/>
      <c r="EB46" s="246"/>
      <c r="EC46" s="247"/>
      <c r="ED46" s="247"/>
      <c r="EE46" s="247"/>
      <c r="EG46" s="244">
        <v>815</v>
      </c>
      <c r="EH46" s="245" t="s">
        <v>74</v>
      </c>
      <c r="EI46" s="246"/>
      <c r="EJ46" s="246"/>
      <c r="EK46" s="247"/>
      <c r="EL46" s="247"/>
      <c r="EM46" s="247"/>
    </row>
    <row r="47" spans="1:143" ht="56.25" customHeight="1">
      <c r="A47" s="252"/>
      <c r="B47" s="253"/>
      <c r="C47" s="254"/>
      <c r="D47" s="254"/>
      <c r="E47" s="254"/>
      <c r="F47" s="254"/>
      <c r="G47" s="254"/>
      <c r="I47" s="252"/>
      <c r="J47" s="253"/>
      <c r="K47" s="254"/>
      <c r="L47" s="254"/>
      <c r="M47" s="255"/>
      <c r="N47" s="255"/>
      <c r="O47" s="255"/>
      <c r="Q47" s="252"/>
      <c r="R47" s="253"/>
      <c r="S47" s="254"/>
      <c r="T47" s="254"/>
      <c r="U47" s="255"/>
      <c r="V47" s="255"/>
      <c r="W47" s="255"/>
      <c r="Y47" s="252"/>
      <c r="Z47" s="253"/>
      <c r="AA47" s="254"/>
      <c r="AB47" s="254"/>
      <c r="AC47" s="255"/>
      <c r="AD47" s="255"/>
      <c r="AE47" s="255"/>
      <c r="AG47" s="252"/>
      <c r="AH47" s="253"/>
      <c r="AI47" s="254"/>
      <c r="AJ47" s="254"/>
      <c r="AK47" s="255"/>
      <c r="AL47" s="255"/>
      <c r="AM47" s="255"/>
      <c r="AO47" s="252"/>
      <c r="AP47" s="253"/>
      <c r="AQ47" s="254"/>
      <c r="AR47" s="254"/>
      <c r="AS47" s="255"/>
      <c r="AT47" s="255"/>
      <c r="AU47" s="255"/>
      <c r="AW47" s="252"/>
      <c r="AX47" s="253"/>
      <c r="AY47" s="254"/>
      <c r="AZ47" s="254"/>
      <c r="BA47" s="255"/>
      <c r="BB47" s="255"/>
      <c r="BC47" s="255"/>
      <c r="BE47" s="252"/>
      <c r="BF47" s="253"/>
      <c r="BG47" s="254"/>
      <c r="BH47" s="254"/>
      <c r="BI47" s="255"/>
      <c r="BJ47" s="255"/>
      <c r="BK47" s="255"/>
      <c r="BM47" s="252"/>
      <c r="BN47" s="253"/>
      <c r="BO47" s="254"/>
      <c r="BP47" s="254"/>
      <c r="BQ47" s="255"/>
      <c r="BR47" s="255"/>
      <c r="BS47" s="255"/>
      <c r="BU47" s="252"/>
      <c r="BV47" s="253"/>
      <c r="BW47" s="254"/>
      <c r="BX47" s="254"/>
      <c r="BY47" s="255"/>
      <c r="BZ47" s="255"/>
      <c r="CA47" s="255"/>
      <c r="CC47" s="252"/>
      <c r="CD47" s="253"/>
      <c r="CE47" s="254"/>
      <c r="CF47" s="254"/>
      <c r="CG47" s="255"/>
      <c r="CH47" s="255"/>
      <c r="CI47" s="255"/>
      <c r="CK47" s="252"/>
      <c r="CL47" s="253"/>
      <c r="CM47" s="254"/>
      <c r="CN47" s="254"/>
      <c r="CO47" s="255"/>
      <c r="CP47" s="255"/>
      <c r="CQ47" s="255"/>
      <c r="CS47" s="252"/>
      <c r="CT47" s="253"/>
      <c r="CU47" s="254"/>
      <c r="CV47" s="254"/>
      <c r="CW47" s="255"/>
      <c r="CX47" s="255"/>
      <c r="CY47" s="255"/>
      <c r="DA47" s="252"/>
      <c r="DB47" s="253"/>
      <c r="DC47" s="254"/>
      <c r="DD47" s="254"/>
      <c r="DE47" s="255"/>
      <c r="DF47" s="255"/>
      <c r="DG47" s="255"/>
      <c r="DI47" s="252"/>
      <c r="DJ47" s="253"/>
      <c r="DK47" s="254"/>
      <c r="DL47" s="254"/>
      <c r="DM47" s="255"/>
      <c r="DN47" s="255"/>
      <c r="DO47" s="255"/>
      <c r="DQ47" s="252"/>
      <c r="DR47" s="253"/>
      <c r="DS47" s="254"/>
      <c r="DT47" s="254"/>
      <c r="DU47" s="255"/>
      <c r="DV47" s="255"/>
      <c r="DW47" s="255"/>
      <c r="DY47" s="252"/>
      <c r="DZ47" s="253"/>
      <c r="EA47" s="254"/>
      <c r="EB47" s="254"/>
      <c r="EC47" s="255"/>
      <c r="ED47" s="255"/>
      <c r="EE47" s="255"/>
      <c r="EG47" s="252"/>
      <c r="EH47" s="253"/>
      <c r="EI47" s="254"/>
      <c r="EJ47" s="254"/>
      <c r="EK47" s="255"/>
      <c r="EL47" s="255"/>
      <c r="EM47" s="255"/>
    </row>
    <row r="48" spans="1:143" ht="56.25" customHeight="1">
      <c r="A48" s="252"/>
      <c r="B48" s="253"/>
      <c r="C48" s="254"/>
      <c r="D48" s="254"/>
      <c r="E48" s="254"/>
      <c r="F48" s="254"/>
      <c r="G48" s="254"/>
      <c r="I48" s="252"/>
      <c r="J48" s="253"/>
      <c r="K48" s="254"/>
      <c r="L48" s="254"/>
      <c r="M48" s="255"/>
      <c r="N48" s="255"/>
      <c r="O48" s="255"/>
      <c r="Q48" s="252"/>
      <c r="R48" s="253"/>
      <c r="S48" s="254"/>
      <c r="T48" s="254"/>
      <c r="U48" s="255"/>
      <c r="V48" s="255"/>
      <c r="W48" s="255"/>
      <c r="Y48" s="252"/>
      <c r="Z48" s="253"/>
      <c r="AA48" s="254"/>
      <c r="AB48" s="254"/>
      <c r="AC48" s="255"/>
      <c r="AD48" s="255"/>
      <c r="AE48" s="255"/>
      <c r="AG48" s="252"/>
      <c r="AH48" s="253"/>
      <c r="AI48" s="254"/>
      <c r="AJ48" s="254"/>
      <c r="AK48" s="255"/>
      <c r="AL48" s="255"/>
      <c r="AM48" s="255"/>
      <c r="AO48" s="252"/>
      <c r="AP48" s="253"/>
      <c r="AQ48" s="254"/>
      <c r="AR48" s="254"/>
      <c r="AS48" s="255"/>
      <c r="AT48" s="255"/>
      <c r="AU48" s="255"/>
      <c r="AW48" s="252"/>
      <c r="AX48" s="253"/>
      <c r="AY48" s="254"/>
      <c r="AZ48" s="254"/>
      <c r="BA48" s="255"/>
      <c r="BB48" s="255"/>
      <c r="BC48" s="255"/>
      <c r="BE48" s="252"/>
      <c r="BF48" s="253"/>
      <c r="BG48" s="254"/>
      <c r="BH48" s="254"/>
      <c r="BI48" s="255"/>
      <c r="BJ48" s="255"/>
      <c r="BK48" s="255"/>
      <c r="BM48" s="252"/>
      <c r="BN48" s="253"/>
      <c r="BO48" s="254"/>
      <c r="BP48" s="254"/>
      <c r="BQ48" s="255"/>
      <c r="BR48" s="255"/>
      <c r="BS48" s="255"/>
      <c r="BU48" s="252"/>
      <c r="BV48" s="253"/>
      <c r="BW48" s="254"/>
      <c r="BX48" s="254"/>
      <c r="BY48" s="255"/>
      <c r="BZ48" s="255"/>
      <c r="CA48" s="255"/>
      <c r="CC48" s="252"/>
      <c r="CD48" s="253"/>
      <c r="CE48" s="254"/>
      <c r="CF48" s="254"/>
      <c r="CG48" s="255"/>
      <c r="CH48" s="255"/>
      <c r="CI48" s="255"/>
      <c r="CK48" s="252"/>
      <c r="CL48" s="253"/>
      <c r="CM48" s="254"/>
      <c r="CN48" s="254"/>
      <c r="CO48" s="255"/>
      <c r="CP48" s="255"/>
      <c r="CQ48" s="255"/>
      <c r="CS48" s="252"/>
      <c r="CT48" s="253"/>
      <c r="CU48" s="254"/>
      <c r="CV48" s="254"/>
      <c r="CW48" s="255"/>
      <c r="CX48" s="255"/>
      <c r="CY48" s="255"/>
      <c r="DA48" s="252"/>
      <c r="DB48" s="253"/>
      <c r="DC48" s="254"/>
      <c r="DD48" s="254"/>
      <c r="DE48" s="255"/>
      <c r="DF48" s="255"/>
      <c r="DG48" s="255"/>
      <c r="DI48" s="252"/>
      <c r="DJ48" s="253"/>
      <c r="DK48" s="254"/>
      <c r="DL48" s="254"/>
      <c r="DM48" s="255"/>
      <c r="DN48" s="255"/>
      <c r="DO48" s="255"/>
      <c r="DQ48" s="252"/>
      <c r="DR48" s="253"/>
      <c r="DS48" s="254"/>
      <c r="DT48" s="254"/>
      <c r="DU48" s="255"/>
      <c r="DV48" s="255"/>
      <c r="DW48" s="255"/>
      <c r="DY48" s="252"/>
      <c r="DZ48" s="253"/>
      <c r="EA48" s="254"/>
      <c r="EB48" s="254"/>
      <c r="EC48" s="255"/>
      <c r="ED48" s="255"/>
      <c r="EE48" s="255"/>
      <c r="EG48" s="252"/>
      <c r="EH48" s="253"/>
      <c r="EI48" s="254"/>
      <c r="EJ48" s="254"/>
      <c r="EK48" s="255"/>
      <c r="EL48" s="255"/>
      <c r="EM48" s="255"/>
    </row>
    <row r="49" spans="1:143" s="252" customFormat="1" ht="56.25" customHeight="1">
      <c r="B49" s="253"/>
      <c r="C49" s="254"/>
      <c r="D49" s="254"/>
      <c r="E49" s="254"/>
      <c r="F49" s="254"/>
      <c r="G49" s="254"/>
      <c r="J49" s="253"/>
      <c r="K49" s="254"/>
      <c r="L49" s="254"/>
      <c r="M49" s="255"/>
      <c r="N49" s="255"/>
      <c r="O49" s="255"/>
      <c r="R49" s="253"/>
      <c r="S49" s="254"/>
      <c r="T49" s="254"/>
      <c r="U49" s="255"/>
      <c r="V49" s="255"/>
      <c r="W49" s="255"/>
      <c r="Z49" s="253"/>
      <c r="AA49" s="254"/>
      <c r="AB49" s="254"/>
      <c r="AC49" s="255"/>
      <c r="AD49" s="255"/>
      <c r="AE49" s="255"/>
      <c r="AH49" s="253"/>
      <c r="AI49" s="254"/>
      <c r="AJ49" s="254"/>
      <c r="AK49" s="255"/>
      <c r="AL49" s="255"/>
      <c r="AM49" s="255"/>
      <c r="AP49" s="253"/>
      <c r="AQ49" s="254"/>
      <c r="AR49" s="254"/>
      <c r="AS49" s="255"/>
      <c r="AT49" s="255"/>
      <c r="AU49" s="255"/>
      <c r="AX49" s="253"/>
      <c r="AY49" s="254"/>
      <c r="AZ49" s="254"/>
      <c r="BA49" s="255"/>
      <c r="BB49" s="255"/>
      <c r="BC49" s="255"/>
      <c r="BF49" s="253"/>
      <c r="BG49" s="254"/>
      <c r="BH49" s="254"/>
      <c r="BI49" s="255"/>
      <c r="BJ49" s="255"/>
      <c r="BK49" s="255"/>
      <c r="BN49" s="253"/>
      <c r="BO49" s="254"/>
      <c r="BP49" s="254"/>
      <c r="BQ49" s="255"/>
      <c r="BR49" s="255"/>
      <c r="BS49" s="255"/>
      <c r="BV49" s="253"/>
      <c r="BW49" s="254"/>
      <c r="BX49" s="254"/>
      <c r="BY49" s="255"/>
      <c r="BZ49" s="255"/>
      <c r="CA49" s="255"/>
      <c r="CD49" s="253"/>
      <c r="CE49" s="254"/>
      <c r="CF49" s="254"/>
      <c r="CG49" s="255"/>
      <c r="CH49" s="255"/>
      <c r="CI49" s="255"/>
      <c r="CL49" s="253"/>
      <c r="CM49" s="254"/>
      <c r="CN49" s="254"/>
      <c r="CO49" s="255"/>
      <c r="CP49" s="255"/>
      <c r="CQ49" s="255"/>
      <c r="CT49" s="253"/>
      <c r="CU49" s="254"/>
      <c r="CV49" s="254"/>
      <c r="CW49" s="255"/>
      <c r="CX49" s="255"/>
      <c r="CY49" s="255"/>
      <c r="DB49" s="253"/>
      <c r="DC49" s="254"/>
      <c r="DD49" s="254"/>
      <c r="DE49" s="255"/>
      <c r="DF49" s="255"/>
      <c r="DG49" s="255"/>
      <c r="DJ49" s="253"/>
      <c r="DK49" s="254"/>
      <c r="DL49" s="254"/>
      <c r="DM49" s="255"/>
      <c r="DN49" s="255"/>
      <c r="DO49" s="255"/>
      <c r="DR49" s="253"/>
      <c r="DS49" s="254"/>
      <c r="DT49" s="254"/>
      <c r="DU49" s="255"/>
      <c r="DV49" s="255"/>
      <c r="DW49" s="255"/>
      <c r="DZ49" s="253"/>
      <c r="EA49" s="254"/>
      <c r="EB49" s="254"/>
      <c r="EC49" s="255"/>
      <c r="ED49" s="255"/>
      <c r="EE49" s="255"/>
      <c r="EH49" s="253"/>
      <c r="EI49" s="254"/>
      <c r="EJ49" s="254"/>
      <c r="EK49" s="255"/>
      <c r="EL49" s="255"/>
      <c r="EM49" s="255"/>
    </row>
    <row r="50" spans="1:143" s="252" customFormat="1" ht="56.25" customHeight="1">
      <c r="B50" s="253"/>
      <c r="C50" s="254"/>
      <c r="D50" s="254"/>
      <c r="E50" s="254"/>
      <c r="F50" s="254"/>
      <c r="G50" s="254"/>
      <c r="J50" s="253"/>
      <c r="K50" s="254"/>
      <c r="L50" s="254"/>
      <c r="M50" s="255"/>
      <c r="N50" s="255"/>
      <c r="O50" s="255"/>
      <c r="R50" s="253"/>
      <c r="S50" s="254"/>
      <c r="T50" s="254"/>
      <c r="U50" s="255"/>
      <c r="V50" s="255"/>
      <c r="W50" s="255"/>
      <c r="Z50" s="253"/>
      <c r="AA50" s="254"/>
      <c r="AB50" s="254"/>
      <c r="AC50" s="255"/>
      <c r="AD50" s="255"/>
      <c r="AE50" s="255"/>
      <c r="AH50" s="253"/>
      <c r="AI50" s="254"/>
      <c r="AJ50" s="254"/>
      <c r="AK50" s="255"/>
      <c r="AL50" s="255"/>
      <c r="AM50" s="255"/>
      <c r="AP50" s="253"/>
      <c r="AQ50" s="254"/>
      <c r="AR50" s="254"/>
      <c r="AS50" s="255"/>
      <c r="AT50" s="255"/>
      <c r="AU50" s="255"/>
      <c r="AX50" s="253"/>
      <c r="AY50" s="254"/>
      <c r="AZ50" s="254"/>
      <c r="BA50" s="255"/>
      <c r="BB50" s="255"/>
      <c r="BC50" s="255"/>
      <c r="BF50" s="253"/>
      <c r="BG50" s="254"/>
      <c r="BH50" s="254"/>
      <c r="BI50" s="255"/>
      <c r="BJ50" s="255"/>
      <c r="BK50" s="255"/>
      <c r="BN50" s="253"/>
      <c r="BO50" s="254"/>
      <c r="BP50" s="254"/>
      <c r="BQ50" s="255"/>
      <c r="BR50" s="255"/>
      <c r="BS50" s="255"/>
      <c r="BV50" s="253"/>
      <c r="BW50" s="254"/>
      <c r="BX50" s="254"/>
      <c r="BY50" s="255"/>
      <c r="BZ50" s="255"/>
      <c r="CA50" s="255"/>
      <c r="CD50" s="253"/>
      <c r="CE50" s="254"/>
      <c r="CF50" s="254"/>
      <c r="CG50" s="255"/>
      <c r="CH50" s="255"/>
      <c r="CI50" s="255"/>
      <c r="CL50" s="253"/>
      <c r="CM50" s="254"/>
      <c r="CN50" s="254"/>
      <c r="CO50" s="255"/>
      <c r="CP50" s="255"/>
      <c r="CQ50" s="255"/>
      <c r="CT50" s="253"/>
      <c r="CU50" s="254"/>
      <c r="CV50" s="254"/>
      <c r="CW50" s="255"/>
      <c r="CX50" s="255"/>
      <c r="CY50" s="255"/>
      <c r="DB50" s="253"/>
      <c r="DC50" s="254"/>
      <c r="DD50" s="254"/>
      <c r="DE50" s="255"/>
      <c r="DF50" s="255"/>
      <c r="DG50" s="255"/>
      <c r="DJ50" s="253"/>
      <c r="DK50" s="254"/>
      <c r="DL50" s="254"/>
      <c r="DM50" s="255"/>
      <c r="DN50" s="255"/>
      <c r="DO50" s="255"/>
      <c r="DR50" s="253"/>
      <c r="DS50" s="254"/>
      <c r="DT50" s="254"/>
      <c r="DU50" s="255"/>
      <c r="DV50" s="255"/>
      <c r="DW50" s="255"/>
      <c r="DZ50" s="253"/>
      <c r="EA50" s="254"/>
      <c r="EB50" s="254"/>
      <c r="EC50" s="255"/>
      <c r="ED50" s="255"/>
      <c r="EE50" s="255"/>
      <c r="EH50" s="253"/>
      <c r="EI50" s="254"/>
      <c r="EJ50" s="254"/>
      <c r="EK50" s="255"/>
      <c r="EL50" s="255"/>
      <c r="EM50" s="255"/>
    </row>
    <row r="51" spans="1:143" ht="56.25" customHeight="1">
      <c r="A51" s="248"/>
      <c r="B51" s="249"/>
      <c r="C51" s="250">
        <v>101353599</v>
      </c>
      <c r="D51" s="250">
        <v>119300642</v>
      </c>
      <c r="E51" s="250">
        <f>E53-E52</f>
        <v>0</v>
      </c>
      <c r="F51" s="250">
        <f t="shared" ref="F51:G51" si="36">F53-F52</f>
        <v>-9.0000003576278687E-2</v>
      </c>
      <c r="G51" s="250">
        <f t="shared" si="36"/>
        <v>-0.40999999642372131</v>
      </c>
      <c r="I51" s="248"/>
      <c r="J51" s="249"/>
      <c r="K51" s="250"/>
      <c r="L51" s="250"/>
      <c r="M51" s="251"/>
      <c r="N51" s="251"/>
      <c r="O51" s="251"/>
      <c r="Q51" s="248"/>
      <c r="R51" s="249"/>
      <c r="S51" s="250"/>
      <c r="T51" s="250"/>
      <c r="U51" s="251"/>
      <c r="V51" s="251"/>
      <c r="W51" s="251"/>
      <c r="Y51" s="248"/>
      <c r="Z51" s="249"/>
      <c r="AA51" s="250"/>
      <c r="AB51" s="250"/>
      <c r="AC51" s="251"/>
      <c r="AD51" s="251"/>
      <c r="AE51" s="251"/>
      <c r="AG51" s="248"/>
      <c r="AH51" s="249"/>
      <c r="AI51" s="250"/>
      <c r="AJ51" s="250"/>
      <c r="AK51" s="251"/>
      <c r="AL51" s="251"/>
      <c r="AM51" s="251"/>
      <c r="AO51" s="248"/>
      <c r="AP51" s="249"/>
      <c r="AQ51" s="250"/>
      <c r="AR51" s="250"/>
      <c r="AS51" s="251"/>
      <c r="AT51" s="251"/>
      <c r="AU51" s="251"/>
      <c r="AW51" s="248"/>
      <c r="AX51" s="249"/>
      <c r="AY51" s="250"/>
      <c r="AZ51" s="250"/>
      <c r="BA51" s="251"/>
      <c r="BB51" s="251"/>
      <c r="BC51" s="251"/>
      <c r="BE51" s="248"/>
      <c r="BF51" s="249"/>
      <c r="BG51" s="250"/>
      <c r="BH51" s="250"/>
      <c r="BI51" s="251"/>
      <c r="BJ51" s="251"/>
      <c r="BK51" s="251"/>
      <c r="BM51" s="248"/>
      <c r="BN51" s="249"/>
      <c r="BO51" s="250"/>
      <c r="BP51" s="250"/>
      <c r="BQ51" s="251"/>
      <c r="BR51" s="251"/>
      <c r="BS51" s="251"/>
      <c r="BU51" s="248"/>
      <c r="BV51" s="249"/>
      <c r="BW51" s="250"/>
      <c r="BX51" s="250"/>
      <c r="BY51" s="251"/>
      <c r="BZ51" s="251"/>
      <c r="CA51" s="251"/>
      <c r="CC51" s="248"/>
      <c r="CD51" s="249"/>
      <c r="CE51" s="250"/>
      <c r="CF51" s="250"/>
      <c r="CG51" s="251"/>
      <c r="CH51" s="251"/>
      <c r="CI51" s="251"/>
      <c r="CK51" s="248"/>
      <c r="CL51" s="249"/>
      <c r="CM51" s="250"/>
      <c r="CN51" s="250"/>
      <c r="CO51" s="251"/>
      <c r="CP51" s="251"/>
      <c r="CQ51" s="251"/>
      <c r="CS51" s="248"/>
      <c r="CT51" s="249"/>
      <c r="CU51" s="250"/>
      <c r="CV51" s="250"/>
      <c r="CW51" s="251"/>
      <c r="CX51" s="251"/>
      <c r="CY51" s="251"/>
      <c r="DA51" s="248"/>
      <c r="DB51" s="249"/>
      <c r="DC51" s="250"/>
      <c r="DD51" s="250"/>
      <c r="DE51" s="251"/>
      <c r="DF51" s="251"/>
      <c r="DG51" s="251"/>
      <c r="DI51" s="248"/>
      <c r="DJ51" s="249"/>
      <c r="DK51" s="250"/>
      <c r="DL51" s="250"/>
      <c r="DM51" s="251"/>
      <c r="DN51" s="251"/>
      <c r="DO51" s="251"/>
      <c r="DQ51" s="248"/>
      <c r="DR51" s="249"/>
      <c r="DS51" s="250"/>
      <c r="DT51" s="250"/>
      <c r="DU51" s="251"/>
      <c r="DV51" s="251"/>
      <c r="DW51" s="251"/>
      <c r="DY51" s="248"/>
      <c r="DZ51" s="249"/>
      <c r="EA51" s="250"/>
      <c r="EB51" s="250"/>
      <c r="EC51" s="251"/>
      <c r="ED51" s="251"/>
      <c r="EE51" s="251"/>
      <c r="EG51" s="248"/>
      <c r="EH51" s="249"/>
      <c r="EI51" s="250"/>
      <c r="EJ51" s="250"/>
      <c r="EK51" s="251"/>
      <c r="EL51" s="251"/>
      <c r="EM51" s="251"/>
    </row>
    <row r="52" spans="1:143">
      <c r="A52" s="167"/>
      <c r="B52" s="184"/>
      <c r="C52" s="180"/>
      <c r="D52" s="180"/>
      <c r="E52" s="181">
        <v>116288847</v>
      </c>
      <c r="F52" s="181">
        <v>113598829</v>
      </c>
      <c r="G52" s="181">
        <v>114321970</v>
      </c>
      <c r="I52" s="167"/>
      <c r="J52" s="184"/>
      <c r="K52" s="180"/>
      <c r="L52" s="180"/>
      <c r="M52" s="181"/>
      <c r="N52" s="181"/>
      <c r="O52" s="181"/>
      <c r="Q52" s="167"/>
      <c r="R52" s="184"/>
      <c r="S52" s="180"/>
      <c r="T52" s="180"/>
      <c r="U52" s="181"/>
      <c r="V52" s="181"/>
      <c r="W52" s="181"/>
      <c r="Y52" s="167"/>
      <c r="Z52" s="184"/>
      <c r="AA52" s="180"/>
      <c r="AB52" s="180"/>
      <c r="AC52" s="181"/>
      <c r="AD52" s="181"/>
      <c r="AE52" s="181"/>
      <c r="AG52" s="167"/>
      <c r="AH52" s="184"/>
      <c r="AI52" s="180"/>
      <c r="AJ52" s="180"/>
      <c r="AK52" s="181"/>
      <c r="AL52" s="181"/>
      <c r="AM52" s="181"/>
      <c r="AO52" s="167"/>
      <c r="AP52" s="184"/>
      <c r="AQ52" s="180"/>
      <c r="AR52" s="180"/>
      <c r="AS52" s="181"/>
      <c r="AT52" s="181"/>
      <c r="AU52" s="181"/>
      <c r="AW52" s="167"/>
      <c r="AX52" s="184"/>
      <c r="AY52" s="180"/>
      <c r="AZ52" s="180"/>
      <c r="BA52" s="181"/>
      <c r="BB52" s="181"/>
      <c r="BC52" s="181"/>
      <c r="BE52" s="167"/>
      <c r="BF52" s="184"/>
      <c r="BG52" s="180"/>
      <c r="BH52" s="180"/>
      <c r="BI52" s="181"/>
      <c r="BJ52" s="181"/>
      <c r="BK52" s="181"/>
      <c r="BM52" s="167"/>
      <c r="BN52" s="184"/>
      <c r="BO52" s="180"/>
      <c r="BP52" s="180"/>
      <c r="BQ52" s="181"/>
      <c r="BR52" s="181"/>
      <c r="BS52" s="181"/>
      <c r="BU52" s="167"/>
      <c r="BV52" s="184"/>
      <c r="BW52" s="180"/>
      <c r="BX52" s="180"/>
      <c r="BY52" s="181"/>
      <c r="BZ52" s="181"/>
      <c r="CA52" s="181"/>
      <c r="CC52" s="167"/>
      <c r="CD52" s="184"/>
      <c r="CE52" s="180"/>
      <c r="CF52" s="180"/>
      <c r="CG52" s="181"/>
      <c r="CH52" s="181"/>
      <c r="CI52" s="181"/>
      <c r="CK52" s="167"/>
      <c r="CL52" s="184"/>
      <c r="CM52" s="180"/>
      <c r="CN52" s="180"/>
      <c r="CO52" s="181"/>
      <c r="CP52" s="181"/>
      <c r="CQ52" s="181"/>
      <c r="CS52" s="167"/>
      <c r="CT52" s="184"/>
      <c r="CU52" s="180"/>
      <c r="CV52" s="180"/>
      <c r="CW52" s="181"/>
      <c r="CX52" s="181"/>
      <c r="CY52" s="181"/>
      <c r="DA52" s="167"/>
      <c r="DB52" s="184"/>
      <c r="DC52" s="180"/>
      <c r="DD52" s="180"/>
      <c r="DE52" s="181"/>
      <c r="DF52" s="181"/>
      <c r="DG52" s="181"/>
      <c r="DI52" s="167"/>
      <c r="DJ52" s="184"/>
      <c r="DK52" s="180"/>
      <c r="DL52" s="180"/>
      <c r="DM52" s="181"/>
      <c r="DN52" s="181"/>
      <c r="DO52" s="181"/>
      <c r="DQ52" s="167"/>
      <c r="DR52" s="184"/>
      <c r="DS52" s="180"/>
      <c r="DT52" s="180"/>
      <c r="DU52" s="181"/>
      <c r="DV52" s="181"/>
      <c r="DW52" s="181"/>
      <c r="DY52" s="167"/>
      <c r="DZ52" s="184"/>
      <c r="EA52" s="180"/>
      <c r="EB52" s="180"/>
      <c r="EC52" s="181"/>
      <c r="ED52" s="181"/>
      <c r="EE52" s="181"/>
      <c r="EG52" s="167"/>
      <c r="EH52" s="184"/>
      <c r="EI52" s="180"/>
      <c r="EJ52" s="180"/>
      <c r="EK52" s="181"/>
      <c r="EL52" s="181"/>
      <c r="EM52" s="181"/>
    </row>
    <row r="53" spans="1:143" ht="57" customHeight="1">
      <c r="A53" s="167">
        <v>0</v>
      </c>
      <c r="B53" s="174" t="s">
        <v>21</v>
      </c>
      <c r="C53" s="175">
        <f>+C54+C57+C59+C62+C90+C93</f>
        <v>74609637.120000005</v>
      </c>
      <c r="D53" s="175">
        <f>+D54+D57+D59+D62+D90+D93</f>
        <v>75655572</v>
      </c>
      <c r="E53" s="175">
        <f>+E54+E57+E59+E62+E90+E93+E95</f>
        <v>116288847</v>
      </c>
      <c r="F53" s="175">
        <f>+F54+F57+F59+F62+F90+F93+F95</f>
        <v>113598828.91</v>
      </c>
      <c r="G53" s="175">
        <f>+G54+G57+G59+G62+G90+G93+G95</f>
        <v>114321969.59</v>
      </c>
      <c r="I53" s="167">
        <v>0</v>
      </c>
      <c r="J53" s="174" t="s">
        <v>21</v>
      </c>
      <c r="K53" s="175">
        <v>13800786.039999999</v>
      </c>
      <c r="L53" s="175">
        <v>11469313</v>
      </c>
      <c r="M53" s="175">
        <f>M54+M57+M59+M62+M93+M95+M90</f>
        <v>12702726</v>
      </c>
      <c r="N53" s="175">
        <f t="shared" ref="N53:O53" si="37">N54+N57+N59+N62+N93+N95+N90</f>
        <v>12643674</v>
      </c>
      <c r="O53" s="175">
        <f t="shared" si="37"/>
        <v>12203695</v>
      </c>
      <c r="Q53" s="167">
        <v>0</v>
      </c>
      <c r="R53" s="174" t="s">
        <v>21</v>
      </c>
      <c r="S53" s="175">
        <v>5566313.4500000002</v>
      </c>
      <c r="T53" s="175">
        <v>5955269</v>
      </c>
      <c r="U53" s="175">
        <v>6487838</v>
      </c>
      <c r="V53" s="175">
        <v>6289582.9100000001</v>
      </c>
      <c r="W53" s="175">
        <v>6235204.5900000008</v>
      </c>
      <c r="Y53" s="167">
        <v>0</v>
      </c>
      <c r="Z53" s="174" t="s">
        <v>21</v>
      </c>
      <c r="AA53" s="175">
        <f>+AA54+AA57+AA59+AA62+AA90+AA93</f>
        <v>0</v>
      </c>
      <c r="AB53" s="175">
        <v>30000</v>
      </c>
      <c r="AC53" s="175">
        <v>14247663</v>
      </c>
      <c r="AD53" s="175">
        <v>13034528</v>
      </c>
      <c r="AE53" s="175">
        <v>12896612</v>
      </c>
      <c r="AG53" s="167">
        <v>0</v>
      </c>
      <c r="AH53" s="174" t="s">
        <v>21</v>
      </c>
      <c r="AI53" s="175">
        <v>7787034.8229999999</v>
      </c>
      <c r="AJ53" s="175">
        <v>26636355</v>
      </c>
      <c r="AK53" s="175">
        <v>9233110</v>
      </c>
      <c r="AL53" s="175">
        <v>8572913</v>
      </c>
      <c r="AM53" s="175">
        <v>8697544</v>
      </c>
      <c r="AO53" s="167">
        <v>0</v>
      </c>
      <c r="AP53" s="174" t="s">
        <v>21</v>
      </c>
      <c r="AQ53" s="175">
        <v>2692287</v>
      </c>
      <c r="AR53" s="175">
        <v>3075121</v>
      </c>
      <c r="AS53" s="175">
        <v>4224385</v>
      </c>
      <c r="AT53" s="175">
        <v>2971642</v>
      </c>
      <c r="AU53" s="175">
        <v>3026641</v>
      </c>
      <c r="AW53" s="167">
        <v>0</v>
      </c>
      <c r="AX53" s="174" t="s">
        <v>21</v>
      </c>
      <c r="AY53" s="175">
        <v>0</v>
      </c>
      <c r="AZ53" s="175">
        <v>0</v>
      </c>
      <c r="BA53" s="175">
        <v>8000822</v>
      </c>
      <c r="BB53" s="175">
        <v>8265984</v>
      </c>
      <c r="BC53" s="175">
        <v>8331310</v>
      </c>
      <c r="BE53" s="167">
        <v>0</v>
      </c>
      <c r="BF53" s="174" t="s">
        <v>21</v>
      </c>
      <c r="BG53" s="175">
        <v>4646634</v>
      </c>
      <c r="BH53" s="175">
        <v>4796593</v>
      </c>
      <c r="BI53" s="175">
        <v>6083628</v>
      </c>
      <c r="BJ53" s="175">
        <v>6028714</v>
      </c>
      <c r="BK53" s="175">
        <v>6042256</v>
      </c>
      <c r="BM53" s="167">
        <v>0</v>
      </c>
      <c r="BN53" s="174" t="s">
        <v>21</v>
      </c>
      <c r="BO53" s="175">
        <v>2544733.8699999996</v>
      </c>
      <c r="BP53" s="175">
        <v>2493078</v>
      </c>
      <c r="BQ53" s="175">
        <v>3114106</v>
      </c>
      <c r="BR53" s="175">
        <v>3244327</v>
      </c>
      <c r="BS53" s="175">
        <v>3248006</v>
      </c>
      <c r="BU53" s="167">
        <v>0</v>
      </c>
      <c r="BV53" s="174" t="s">
        <v>21</v>
      </c>
      <c r="BW53" s="175">
        <v>10467094</v>
      </c>
      <c r="BX53" s="175">
        <v>10642648</v>
      </c>
      <c r="BY53" s="175">
        <v>11963623</v>
      </c>
      <c r="BZ53" s="175">
        <v>12182853</v>
      </c>
      <c r="CA53" s="175">
        <v>12411701</v>
      </c>
      <c r="CC53" s="167">
        <v>0</v>
      </c>
      <c r="CD53" s="174" t="s">
        <v>21</v>
      </c>
      <c r="CE53" s="175">
        <v>5059698</v>
      </c>
      <c r="CF53" s="175">
        <v>5080548</v>
      </c>
      <c r="CG53" s="175">
        <v>6079573</v>
      </c>
      <c r="CH53" s="175">
        <v>6026559</v>
      </c>
      <c r="CI53" s="175">
        <v>6080838</v>
      </c>
      <c r="CK53" s="167">
        <v>0</v>
      </c>
      <c r="CL53" s="174" t="s">
        <v>21</v>
      </c>
      <c r="CM53" s="175">
        <v>1758044</v>
      </c>
      <c r="CN53" s="175">
        <v>1842382</v>
      </c>
      <c r="CO53" s="175">
        <v>2177244</v>
      </c>
      <c r="CP53" s="175">
        <v>2216446</v>
      </c>
      <c r="CQ53" s="175">
        <v>2237490</v>
      </c>
      <c r="CS53" s="167">
        <v>0</v>
      </c>
      <c r="CT53" s="174" t="s">
        <v>21</v>
      </c>
      <c r="CU53" s="175">
        <f>+CU54+CU57+CU59+CU62+CU90+CU93</f>
        <v>0</v>
      </c>
      <c r="CV53" s="175">
        <f>+CV54+CV57+CV59+CV62+CV90+CV93</f>
        <v>0</v>
      </c>
      <c r="CW53" s="175">
        <v>2065503</v>
      </c>
      <c r="CX53" s="175">
        <v>2115998</v>
      </c>
      <c r="CY53" s="175">
        <v>2196391</v>
      </c>
      <c r="DA53" s="167">
        <v>0</v>
      </c>
      <c r="DB53" s="174" t="s">
        <v>21</v>
      </c>
      <c r="DC53" s="175">
        <v>5494768</v>
      </c>
      <c r="DD53" s="175">
        <v>6124483</v>
      </c>
      <c r="DE53" s="175">
        <v>7295757</v>
      </c>
      <c r="DF53" s="175">
        <v>7318004</v>
      </c>
      <c r="DG53" s="175">
        <v>7465532</v>
      </c>
      <c r="DI53" s="167">
        <v>0</v>
      </c>
      <c r="DJ53" s="174" t="s">
        <v>21</v>
      </c>
      <c r="DK53" s="175">
        <v>5518654.8799999999</v>
      </c>
      <c r="DL53" s="175">
        <v>5482501</v>
      </c>
      <c r="DM53" s="175">
        <v>6373080</v>
      </c>
      <c r="DN53" s="175">
        <v>6324900</v>
      </c>
      <c r="DO53" s="175">
        <v>6493000</v>
      </c>
      <c r="DQ53" s="167">
        <v>0</v>
      </c>
      <c r="DR53" s="174" t="s">
        <v>21</v>
      </c>
      <c r="DS53" s="175">
        <v>5603774</v>
      </c>
      <c r="DT53" s="175">
        <v>4624398</v>
      </c>
      <c r="DU53" s="175">
        <v>6727648</v>
      </c>
      <c r="DV53" s="175">
        <v>6165324</v>
      </c>
      <c r="DW53" s="175">
        <v>6389553</v>
      </c>
      <c r="DY53" s="167">
        <v>0</v>
      </c>
      <c r="DZ53" s="174" t="s">
        <v>21</v>
      </c>
      <c r="EA53" s="175">
        <v>7115321.7700000005</v>
      </c>
      <c r="EB53" s="175">
        <v>7131086</v>
      </c>
      <c r="EC53" s="175">
        <v>7670935</v>
      </c>
      <c r="ED53" s="175">
        <v>8337074</v>
      </c>
      <c r="EE53" s="175">
        <v>8462848</v>
      </c>
      <c r="EG53" s="167">
        <v>0</v>
      </c>
      <c r="EH53" s="174" t="s">
        <v>21</v>
      </c>
      <c r="EI53" s="175">
        <v>1900615</v>
      </c>
      <c r="EJ53" s="175">
        <v>1693022</v>
      </c>
      <c r="EK53" s="175">
        <v>1844222</v>
      </c>
      <c r="EL53" s="175">
        <v>1867512</v>
      </c>
      <c r="EM53" s="175">
        <v>1873119</v>
      </c>
    </row>
    <row r="54" spans="1:143" ht="75">
      <c r="A54" s="183">
        <v>1</v>
      </c>
      <c r="B54" s="177" t="s">
        <v>37</v>
      </c>
      <c r="C54" s="178">
        <f>+C55+C56</f>
        <v>64407332.859999999</v>
      </c>
      <c r="D54" s="178">
        <f>+D55+D56</f>
        <v>63472710</v>
      </c>
      <c r="E54" s="195">
        <f>+M54+U54+AC54+AK54+AS54+BA54+BI54+BQ54+BY54+CG54+CO54+CW54+DE54+DM54+DU54+EC54+EK54</f>
        <v>89333723.129999995</v>
      </c>
      <c r="F54" s="195">
        <f t="shared" ref="F54:F82" si="38">+N54+V54+AD54+AL54+AT54+BB54+BJ54+BR54+BZ54+CH54+CP54+CX54+DF54+DN54+DV54+ED54+EL54</f>
        <v>91586801.289999992</v>
      </c>
      <c r="G54" s="195">
        <f t="shared" ref="G54:G82" si="39">+O54+W54+AE54+AM54+AU54+BC54+BK54+BS54+CA54+CI54+CQ54+CY54+DG54+DO54+DW54+EE54+EM54</f>
        <v>93345354.5</v>
      </c>
      <c r="I54" s="183">
        <v>1</v>
      </c>
      <c r="J54" s="177" t="s">
        <v>37</v>
      </c>
      <c r="K54" s="178">
        <v>10650765.59</v>
      </c>
      <c r="L54" s="178">
        <v>9283379</v>
      </c>
      <c r="M54" s="178">
        <v>10177868</v>
      </c>
      <c r="N54" s="178">
        <v>10177868</v>
      </c>
      <c r="O54" s="178">
        <v>10177868</v>
      </c>
      <c r="Q54" s="183">
        <v>1</v>
      </c>
      <c r="R54" s="177" t="s">
        <v>37</v>
      </c>
      <c r="S54" s="178">
        <v>4377325.6100000003</v>
      </c>
      <c r="T54" s="178">
        <v>4523001</v>
      </c>
      <c r="U54" s="178">
        <v>5082149.13</v>
      </c>
      <c r="V54" s="178">
        <v>5216592.29</v>
      </c>
      <c r="W54" s="178">
        <v>5234177.5000000009</v>
      </c>
      <c r="Y54" s="183">
        <v>1</v>
      </c>
      <c r="Z54" s="177" t="s">
        <v>37</v>
      </c>
      <c r="AA54" s="178">
        <f>+AA55+AA56</f>
        <v>0</v>
      </c>
      <c r="AB54" s="178">
        <v>30000</v>
      </c>
      <c r="AC54" s="178">
        <v>10540703</v>
      </c>
      <c r="AD54" s="178">
        <v>10716355</v>
      </c>
      <c r="AE54" s="178">
        <v>10775480</v>
      </c>
      <c r="AG54" s="183">
        <v>1</v>
      </c>
      <c r="AH54" s="177" t="s">
        <v>37</v>
      </c>
      <c r="AI54" s="178">
        <v>6468093.5300000003</v>
      </c>
      <c r="AJ54" s="178">
        <v>6561447</v>
      </c>
      <c r="AK54" s="178">
        <v>7452653</v>
      </c>
      <c r="AL54" s="178">
        <v>7591178</v>
      </c>
      <c r="AM54" s="178">
        <v>7818377</v>
      </c>
      <c r="AO54" s="183">
        <v>1</v>
      </c>
      <c r="AP54" s="177" t="s">
        <v>37</v>
      </c>
      <c r="AQ54" s="178">
        <v>1804459</v>
      </c>
      <c r="AR54" s="178">
        <v>2064152</v>
      </c>
      <c r="AS54" s="178">
        <v>2412121</v>
      </c>
      <c r="AT54" s="178">
        <v>2262105</v>
      </c>
      <c r="AU54" s="178">
        <v>2321271</v>
      </c>
      <c r="AW54" s="183">
        <v>1</v>
      </c>
      <c r="AX54" s="177" t="s">
        <v>37</v>
      </c>
      <c r="AY54" s="178">
        <v>0</v>
      </c>
      <c r="AZ54" s="178">
        <v>0</v>
      </c>
      <c r="BA54" s="178">
        <v>4372526</v>
      </c>
      <c r="BB54" s="178">
        <v>4419802</v>
      </c>
      <c r="BC54" s="178">
        <v>4485128</v>
      </c>
      <c r="BE54" s="183">
        <v>1</v>
      </c>
      <c r="BF54" s="177" t="s">
        <v>37</v>
      </c>
      <c r="BG54" s="178">
        <v>3874552</v>
      </c>
      <c r="BH54" s="178">
        <v>4015090</v>
      </c>
      <c r="BI54" s="178">
        <v>4905280</v>
      </c>
      <c r="BJ54" s="178">
        <v>4940770</v>
      </c>
      <c r="BK54" s="178">
        <v>4987527</v>
      </c>
      <c r="BM54" s="183">
        <v>1</v>
      </c>
      <c r="BN54" s="177" t="s">
        <v>37</v>
      </c>
      <c r="BO54" s="178">
        <v>2174458.8199999998</v>
      </c>
      <c r="BP54" s="178">
        <v>2250232</v>
      </c>
      <c r="BQ54" s="178">
        <v>2594295</v>
      </c>
      <c r="BR54" s="178">
        <v>2739971</v>
      </c>
      <c r="BS54" s="178">
        <v>2804139</v>
      </c>
      <c r="BU54" s="183">
        <v>1</v>
      </c>
      <c r="BV54" s="177" t="s">
        <v>37</v>
      </c>
      <c r="BW54" s="178">
        <v>8883643</v>
      </c>
      <c r="BX54" s="178">
        <v>9151454</v>
      </c>
      <c r="BY54" s="178">
        <v>10232380</v>
      </c>
      <c r="BZ54" s="178">
        <v>10591573</v>
      </c>
      <c r="CA54" s="178">
        <v>10803024</v>
      </c>
      <c r="CC54" s="183">
        <v>1</v>
      </c>
      <c r="CD54" s="177" t="s">
        <v>37</v>
      </c>
      <c r="CE54" s="178">
        <v>4080414</v>
      </c>
      <c r="CF54" s="178">
        <v>4069690</v>
      </c>
      <c r="CG54" s="178">
        <v>4768790</v>
      </c>
      <c r="CH54" s="178">
        <v>5013832</v>
      </c>
      <c r="CI54" s="178">
        <v>5215679</v>
      </c>
      <c r="CK54" s="183">
        <v>1</v>
      </c>
      <c r="CL54" s="177" t="s">
        <v>37</v>
      </c>
      <c r="CM54" s="178">
        <v>1654910</v>
      </c>
      <c r="CN54" s="178">
        <v>1672882</v>
      </c>
      <c r="CO54" s="178">
        <v>1861331</v>
      </c>
      <c r="CP54" s="178">
        <v>1925998</v>
      </c>
      <c r="CQ54" s="178">
        <v>2028798</v>
      </c>
      <c r="CS54" s="183">
        <v>1</v>
      </c>
      <c r="CT54" s="177" t="s">
        <v>37</v>
      </c>
      <c r="CU54" s="178">
        <f>+CU55+CU56</f>
        <v>0</v>
      </c>
      <c r="CV54" s="178">
        <f>+CV55+CV56</f>
        <v>0</v>
      </c>
      <c r="CW54" s="178">
        <v>1756508</v>
      </c>
      <c r="CX54" s="178">
        <v>1846528</v>
      </c>
      <c r="CY54" s="178">
        <v>1939905</v>
      </c>
      <c r="DA54" s="183">
        <v>1</v>
      </c>
      <c r="DB54" s="177" t="s">
        <v>37</v>
      </c>
      <c r="DC54" s="178">
        <v>4624412</v>
      </c>
      <c r="DD54" s="178">
        <v>4432783</v>
      </c>
      <c r="DE54" s="178">
        <v>5382616</v>
      </c>
      <c r="DF54" s="178">
        <v>5467904</v>
      </c>
      <c r="DG54" s="178">
        <v>5558432</v>
      </c>
      <c r="DI54" s="183">
        <v>1</v>
      </c>
      <c r="DJ54" s="177" t="s">
        <v>37</v>
      </c>
      <c r="DK54" s="178">
        <v>3944711.57</v>
      </c>
      <c r="DL54" s="178">
        <v>4034291</v>
      </c>
      <c r="DM54" s="178">
        <v>4788983</v>
      </c>
      <c r="DN54" s="178">
        <v>4870962</v>
      </c>
      <c r="DO54" s="178">
        <v>5015178</v>
      </c>
      <c r="DQ54" s="183">
        <v>1</v>
      </c>
      <c r="DR54" s="177" t="s">
        <v>37</v>
      </c>
      <c r="DS54" s="178">
        <v>4330673</v>
      </c>
      <c r="DT54" s="178">
        <v>3699908</v>
      </c>
      <c r="DU54" s="178">
        <v>4836113</v>
      </c>
      <c r="DV54" s="178">
        <v>4938340</v>
      </c>
      <c r="DW54" s="178">
        <v>5120598</v>
      </c>
      <c r="DY54" s="183">
        <v>1</v>
      </c>
      <c r="DZ54" s="177" t="s">
        <v>37</v>
      </c>
      <c r="EA54" s="178">
        <v>6548509.7400000002</v>
      </c>
      <c r="EB54" s="178">
        <v>6694629</v>
      </c>
      <c r="EC54" s="178">
        <v>6989225</v>
      </c>
      <c r="ED54" s="178">
        <v>7678113</v>
      </c>
      <c r="EE54" s="178">
        <v>7870621</v>
      </c>
      <c r="EG54" s="183">
        <v>1</v>
      </c>
      <c r="EH54" s="177" t="s">
        <v>37</v>
      </c>
      <c r="EI54" s="178">
        <v>990405</v>
      </c>
      <c r="EJ54" s="178">
        <v>989772</v>
      </c>
      <c r="EK54" s="178">
        <v>1180182</v>
      </c>
      <c r="EL54" s="178">
        <v>1188910</v>
      </c>
      <c r="EM54" s="178">
        <v>1189152</v>
      </c>
    </row>
    <row r="55" spans="1:143" ht="112.5">
      <c r="A55" s="167">
        <v>11</v>
      </c>
      <c r="B55" s="179" t="s">
        <v>38</v>
      </c>
      <c r="C55" s="180">
        <f t="shared" ref="C55:C61" si="40">+K55+S55+AA55+AI55+AQ55+AY55+BG55+BO55+BW55+CE55+CM55+CU55+DC55+DK55+DS55+EA55+EI55</f>
        <v>64407332.859999999</v>
      </c>
      <c r="D55" s="180">
        <f t="shared" ref="D55:D56" si="41">+L55+T55+AB55+AJ55+AR55+AZ55+BH55+BP55+BX55+CF55+CN55+CV55+DD55+DL55+DT55+EB55+EJ55</f>
        <v>63472710</v>
      </c>
      <c r="E55" s="195">
        <f t="shared" ref="E55:E82" si="42">+M55+U55+AC55+AK55+AS55+BA55+BI55+BQ55+BY55+CG55+CO55+CW55+DE55+DM55+DU55+EC55+EK55</f>
        <v>89366739.129999995</v>
      </c>
      <c r="F55" s="195">
        <f t="shared" si="38"/>
        <v>91832544.289999992</v>
      </c>
      <c r="G55" s="195">
        <f t="shared" si="39"/>
        <v>93760083.5</v>
      </c>
      <c r="I55" s="167">
        <v>11</v>
      </c>
      <c r="J55" s="179" t="s">
        <v>38</v>
      </c>
      <c r="K55" s="180">
        <v>10650765.59</v>
      </c>
      <c r="L55" s="180">
        <v>9283379</v>
      </c>
      <c r="M55" s="199">
        <f>33016+10177868</f>
        <v>10210884</v>
      </c>
      <c r="N55" s="199">
        <v>10423611</v>
      </c>
      <c r="O55" s="199">
        <v>10592597</v>
      </c>
      <c r="Q55" s="167">
        <v>11</v>
      </c>
      <c r="R55" s="179" t="s">
        <v>38</v>
      </c>
      <c r="S55" s="180">
        <v>4377325.6100000003</v>
      </c>
      <c r="T55" s="180">
        <v>4523001</v>
      </c>
      <c r="U55" s="199">
        <v>5082149.13</v>
      </c>
      <c r="V55" s="199">
        <v>5216592.29</v>
      </c>
      <c r="W55" s="199">
        <v>5234177.5000000009</v>
      </c>
      <c r="Y55" s="167">
        <v>11</v>
      </c>
      <c r="Z55" s="179" t="s">
        <v>38</v>
      </c>
      <c r="AA55" s="180"/>
      <c r="AB55" s="180">
        <v>30000</v>
      </c>
      <c r="AC55" s="199">
        <v>10540703</v>
      </c>
      <c r="AD55" s="199">
        <v>10716355</v>
      </c>
      <c r="AE55" s="199">
        <v>10775480</v>
      </c>
      <c r="AG55" s="167">
        <v>11</v>
      </c>
      <c r="AH55" s="179" t="s">
        <v>38</v>
      </c>
      <c r="AI55" s="180">
        <v>6468093.5300000003</v>
      </c>
      <c r="AJ55" s="180">
        <v>6561447</v>
      </c>
      <c r="AK55" s="199">
        <v>7452653</v>
      </c>
      <c r="AL55" s="199">
        <v>7591178</v>
      </c>
      <c r="AM55" s="199">
        <v>7818377</v>
      </c>
      <c r="AO55" s="167">
        <v>11</v>
      </c>
      <c r="AP55" s="179" t="s">
        <v>38</v>
      </c>
      <c r="AQ55" s="180">
        <v>1804459</v>
      </c>
      <c r="AR55" s="180">
        <v>2064152</v>
      </c>
      <c r="AS55" s="199">
        <v>2412121</v>
      </c>
      <c r="AT55" s="199">
        <v>2262105</v>
      </c>
      <c r="AU55" s="199">
        <v>2321271</v>
      </c>
      <c r="AW55" s="167">
        <v>11</v>
      </c>
      <c r="AX55" s="179" t="s">
        <v>38</v>
      </c>
      <c r="AY55" s="180"/>
      <c r="AZ55" s="180">
        <v>0</v>
      </c>
      <c r="BA55" s="199">
        <v>4372526</v>
      </c>
      <c r="BB55" s="199">
        <v>4419802</v>
      </c>
      <c r="BC55" s="199">
        <v>4485128</v>
      </c>
      <c r="BE55" s="167">
        <v>11</v>
      </c>
      <c r="BF55" s="179" t="s">
        <v>38</v>
      </c>
      <c r="BG55" s="180">
        <v>3874552</v>
      </c>
      <c r="BH55" s="180">
        <v>4015090</v>
      </c>
      <c r="BI55" s="199">
        <v>4905280</v>
      </c>
      <c r="BJ55" s="199">
        <v>4940770</v>
      </c>
      <c r="BK55" s="199">
        <v>4987527</v>
      </c>
      <c r="BM55" s="167">
        <v>11</v>
      </c>
      <c r="BN55" s="179" t="s">
        <v>38</v>
      </c>
      <c r="BO55" s="180">
        <v>2174458.8199999998</v>
      </c>
      <c r="BP55" s="180">
        <v>2250232</v>
      </c>
      <c r="BQ55" s="199">
        <v>2594295</v>
      </c>
      <c r="BR55" s="199">
        <v>2739971</v>
      </c>
      <c r="BS55" s="199">
        <v>2804139</v>
      </c>
      <c r="BU55" s="167">
        <v>11</v>
      </c>
      <c r="BV55" s="179" t="s">
        <v>38</v>
      </c>
      <c r="BW55" s="180">
        <v>8883643</v>
      </c>
      <c r="BX55" s="180">
        <v>9151454</v>
      </c>
      <c r="BY55" s="199">
        <v>10232380</v>
      </c>
      <c r="BZ55" s="199">
        <v>10591573</v>
      </c>
      <c r="CA55" s="199">
        <v>10803024</v>
      </c>
      <c r="CC55" s="167">
        <v>11</v>
      </c>
      <c r="CD55" s="179" t="s">
        <v>38</v>
      </c>
      <c r="CE55" s="180">
        <v>4080414</v>
      </c>
      <c r="CF55" s="180">
        <v>4069690</v>
      </c>
      <c r="CG55" s="199">
        <v>4768790</v>
      </c>
      <c r="CH55" s="199">
        <v>5013832</v>
      </c>
      <c r="CI55" s="199">
        <v>5215679</v>
      </c>
      <c r="CK55" s="167">
        <v>11</v>
      </c>
      <c r="CL55" s="179" t="s">
        <v>38</v>
      </c>
      <c r="CM55" s="180">
        <v>1654910</v>
      </c>
      <c r="CN55" s="180">
        <v>1672882</v>
      </c>
      <c r="CO55" s="199">
        <v>1861331</v>
      </c>
      <c r="CP55" s="199">
        <v>1925998</v>
      </c>
      <c r="CQ55" s="199">
        <v>2028798</v>
      </c>
      <c r="CS55" s="167">
        <v>11</v>
      </c>
      <c r="CT55" s="179" t="s">
        <v>38</v>
      </c>
      <c r="CU55" s="180"/>
      <c r="CV55" s="180"/>
      <c r="CW55" s="199">
        <v>1756508</v>
      </c>
      <c r="CX55" s="199">
        <v>1846528</v>
      </c>
      <c r="CY55" s="199">
        <v>1939905</v>
      </c>
      <c r="DA55" s="167">
        <v>11</v>
      </c>
      <c r="DB55" s="179" t="s">
        <v>38</v>
      </c>
      <c r="DC55" s="180">
        <v>4624412</v>
      </c>
      <c r="DD55" s="180">
        <v>4432783</v>
      </c>
      <c r="DE55" s="199">
        <v>5382616</v>
      </c>
      <c r="DF55" s="199">
        <v>5467904</v>
      </c>
      <c r="DG55" s="199">
        <v>5558432</v>
      </c>
      <c r="DI55" s="167">
        <v>11</v>
      </c>
      <c r="DJ55" s="179" t="s">
        <v>38</v>
      </c>
      <c r="DK55" s="180">
        <v>3944711.57</v>
      </c>
      <c r="DL55" s="180">
        <v>4034291</v>
      </c>
      <c r="DM55" s="199">
        <v>4788983</v>
      </c>
      <c r="DN55" s="199">
        <v>4870962</v>
      </c>
      <c r="DO55" s="199">
        <v>5015178</v>
      </c>
      <c r="DQ55" s="167">
        <v>11</v>
      </c>
      <c r="DR55" s="179" t="s">
        <v>38</v>
      </c>
      <c r="DS55" s="180">
        <v>4330673</v>
      </c>
      <c r="DT55" s="180">
        <v>3699908</v>
      </c>
      <c r="DU55" s="199">
        <v>4836113</v>
      </c>
      <c r="DV55" s="199">
        <v>4938340</v>
      </c>
      <c r="DW55" s="199">
        <v>5120598</v>
      </c>
      <c r="DY55" s="167">
        <v>11</v>
      </c>
      <c r="DZ55" s="179" t="s">
        <v>38</v>
      </c>
      <c r="EA55" s="180">
        <v>6548509.7400000002</v>
      </c>
      <c r="EB55" s="180">
        <v>6694629</v>
      </c>
      <c r="EC55" s="199">
        <v>6989225</v>
      </c>
      <c r="ED55" s="199">
        <v>7678113</v>
      </c>
      <c r="EE55" s="199">
        <v>7870621</v>
      </c>
      <c r="EG55" s="167">
        <v>11</v>
      </c>
      <c r="EH55" s="179" t="s">
        <v>38</v>
      </c>
      <c r="EI55" s="180">
        <v>990405</v>
      </c>
      <c r="EJ55" s="180">
        <v>989772</v>
      </c>
      <c r="EK55" s="199">
        <v>1180182</v>
      </c>
      <c r="EL55" s="199">
        <v>1188910</v>
      </c>
      <c r="EM55" s="199">
        <v>1189152</v>
      </c>
    </row>
    <row r="56" spans="1:143">
      <c r="A56" s="167">
        <v>12</v>
      </c>
      <c r="B56" s="182" t="s">
        <v>39</v>
      </c>
      <c r="C56" s="180">
        <f t="shared" si="40"/>
        <v>0</v>
      </c>
      <c r="D56" s="180">
        <f t="shared" si="41"/>
        <v>0</v>
      </c>
      <c r="E56" s="195">
        <f t="shared" si="42"/>
        <v>0</v>
      </c>
      <c r="F56" s="195">
        <f t="shared" si="38"/>
        <v>0</v>
      </c>
      <c r="G56" s="195">
        <f t="shared" si="39"/>
        <v>0</v>
      </c>
      <c r="I56" s="167">
        <v>12</v>
      </c>
      <c r="J56" s="182" t="s">
        <v>39</v>
      </c>
      <c r="K56" s="180">
        <v>0</v>
      </c>
      <c r="L56" s="180">
        <v>0</v>
      </c>
      <c r="M56" s="199">
        <v>0</v>
      </c>
      <c r="N56" s="199">
        <v>0</v>
      </c>
      <c r="O56" s="199">
        <v>0</v>
      </c>
      <c r="Q56" s="167">
        <v>12</v>
      </c>
      <c r="R56" s="182" t="s">
        <v>39</v>
      </c>
      <c r="S56" s="180"/>
      <c r="T56" s="180"/>
      <c r="U56" s="199">
        <v>0</v>
      </c>
      <c r="V56" s="199">
        <v>0</v>
      </c>
      <c r="W56" s="199">
        <v>0</v>
      </c>
      <c r="Y56" s="167">
        <v>12</v>
      </c>
      <c r="Z56" s="182" t="s">
        <v>39</v>
      </c>
      <c r="AA56" s="180">
        <v>0</v>
      </c>
      <c r="AB56" s="180"/>
      <c r="AC56" s="199">
        <v>0</v>
      </c>
      <c r="AD56" s="199">
        <v>0</v>
      </c>
      <c r="AE56" s="199">
        <v>0</v>
      </c>
      <c r="AG56" s="167">
        <v>12</v>
      </c>
      <c r="AH56" s="182" t="s">
        <v>39</v>
      </c>
      <c r="AI56" s="180"/>
      <c r="AJ56" s="180"/>
      <c r="AK56" s="199">
        <v>0</v>
      </c>
      <c r="AL56" s="199">
        <v>0</v>
      </c>
      <c r="AM56" s="199">
        <v>0</v>
      </c>
      <c r="AO56" s="167">
        <v>12</v>
      </c>
      <c r="AP56" s="182" t="s">
        <v>39</v>
      </c>
      <c r="AQ56" s="180"/>
      <c r="AR56" s="180"/>
      <c r="AS56" s="199">
        <v>0</v>
      </c>
      <c r="AT56" s="199">
        <v>0</v>
      </c>
      <c r="AU56" s="199">
        <v>0</v>
      </c>
      <c r="AW56" s="167">
        <v>12</v>
      </c>
      <c r="AX56" s="182" t="s">
        <v>39</v>
      </c>
      <c r="AY56" s="180"/>
      <c r="AZ56" s="180"/>
      <c r="BA56" s="199">
        <v>0</v>
      </c>
      <c r="BB56" s="199">
        <v>0</v>
      </c>
      <c r="BC56" s="199">
        <v>0</v>
      </c>
      <c r="BE56" s="167">
        <v>12</v>
      </c>
      <c r="BF56" s="182" t="s">
        <v>39</v>
      </c>
      <c r="BG56" s="180"/>
      <c r="BH56" s="180"/>
      <c r="BI56" s="199">
        <v>0</v>
      </c>
      <c r="BJ56" s="199">
        <v>0</v>
      </c>
      <c r="BK56" s="199">
        <v>0</v>
      </c>
      <c r="BM56" s="167">
        <v>12</v>
      </c>
      <c r="BN56" s="182" t="s">
        <v>39</v>
      </c>
      <c r="BO56" s="180"/>
      <c r="BP56" s="180"/>
      <c r="BQ56" s="199">
        <v>0</v>
      </c>
      <c r="BR56" s="199">
        <v>0</v>
      </c>
      <c r="BS56" s="199">
        <v>0</v>
      </c>
      <c r="BU56" s="167">
        <v>12</v>
      </c>
      <c r="BV56" s="182" t="s">
        <v>39</v>
      </c>
      <c r="BW56" s="180">
        <v>0</v>
      </c>
      <c r="BX56" s="180">
        <v>0</v>
      </c>
      <c r="BY56" s="199">
        <v>0</v>
      </c>
      <c r="BZ56" s="199">
        <v>0</v>
      </c>
      <c r="CA56" s="199">
        <v>0</v>
      </c>
      <c r="CC56" s="167">
        <v>12</v>
      </c>
      <c r="CD56" s="182" t="s">
        <v>39</v>
      </c>
      <c r="CE56" s="180">
        <v>0</v>
      </c>
      <c r="CF56" s="180">
        <v>0</v>
      </c>
      <c r="CG56" s="199">
        <v>0</v>
      </c>
      <c r="CH56" s="199">
        <v>0</v>
      </c>
      <c r="CI56" s="199">
        <v>0</v>
      </c>
      <c r="CK56" s="167">
        <v>12</v>
      </c>
      <c r="CL56" s="182" t="s">
        <v>39</v>
      </c>
      <c r="CM56" s="180"/>
      <c r="CN56" s="180"/>
      <c r="CO56" s="199">
        <v>0</v>
      </c>
      <c r="CP56" s="199">
        <v>0</v>
      </c>
      <c r="CQ56" s="199">
        <v>0</v>
      </c>
      <c r="CS56" s="167">
        <v>12</v>
      </c>
      <c r="CT56" s="182" t="s">
        <v>39</v>
      </c>
      <c r="CU56" s="180">
        <v>0</v>
      </c>
      <c r="CV56" s="180">
        <v>0</v>
      </c>
      <c r="CW56" s="199">
        <v>0</v>
      </c>
      <c r="CX56" s="199">
        <v>0</v>
      </c>
      <c r="CY56" s="199">
        <v>0</v>
      </c>
      <c r="DA56" s="167">
        <v>12</v>
      </c>
      <c r="DB56" s="182" t="s">
        <v>39</v>
      </c>
      <c r="DC56" s="180"/>
      <c r="DD56" s="180"/>
      <c r="DE56" s="199">
        <v>0</v>
      </c>
      <c r="DF56" s="199">
        <v>0</v>
      </c>
      <c r="DG56" s="199">
        <v>0</v>
      </c>
      <c r="DI56" s="167">
        <v>12</v>
      </c>
      <c r="DJ56" s="182" t="s">
        <v>39</v>
      </c>
      <c r="DK56" s="180"/>
      <c r="DL56" s="180"/>
      <c r="DM56" s="199">
        <v>0</v>
      </c>
      <c r="DN56" s="199">
        <v>0</v>
      </c>
      <c r="DO56" s="199">
        <v>0</v>
      </c>
      <c r="DQ56" s="167">
        <v>12</v>
      </c>
      <c r="DR56" s="182" t="s">
        <v>39</v>
      </c>
      <c r="DS56" s="180"/>
      <c r="DT56" s="180"/>
      <c r="DU56" s="199">
        <v>0</v>
      </c>
      <c r="DV56" s="199">
        <v>0</v>
      </c>
      <c r="DW56" s="199">
        <v>0</v>
      </c>
      <c r="DY56" s="167">
        <v>12</v>
      </c>
      <c r="DZ56" s="182" t="s">
        <v>39</v>
      </c>
      <c r="EA56" s="180"/>
      <c r="EB56" s="180"/>
      <c r="EC56" s="199">
        <v>0</v>
      </c>
      <c r="ED56" s="199">
        <v>0</v>
      </c>
      <c r="EE56" s="199">
        <v>0</v>
      </c>
      <c r="EG56" s="167">
        <v>12</v>
      </c>
      <c r="EH56" s="182" t="s">
        <v>39</v>
      </c>
      <c r="EI56" s="180"/>
      <c r="EJ56" s="180"/>
      <c r="EK56" s="199">
        <v>0</v>
      </c>
      <c r="EL56" s="199">
        <v>0</v>
      </c>
      <c r="EM56" s="199">
        <v>0</v>
      </c>
    </row>
    <row r="57" spans="1:143" ht="93.75">
      <c r="A57" s="183">
        <v>3</v>
      </c>
      <c r="B57" s="177" t="s">
        <v>40</v>
      </c>
      <c r="C57" s="178">
        <f>+C58</f>
        <v>2157523.14</v>
      </c>
      <c r="D57" s="178">
        <f>+D58</f>
        <v>2225186</v>
      </c>
      <c r="E57" s="195">
        <f>+M57+U57+AC57+AK57+AS57+BA57+BI57+BQ57+BY57+CG57+CO57+CW57+DE57+DM57+DU57+EC57+EK57</f>
        <v>2984568</v>
      </c>
      <c r="F57" s="195">
        <f t="shared" si="38"/>
        <v>3020880</v>
      </c>
      <c r="G57" s="195">
        <f t="shared" si="39"/>
        <v>3064796</v>
      </c>
      <c r="I57" s="183">
        <v>3</v>
      </c>
      <c r="J57" s="177" t="s">
        <v>40</v>
      </c>
      <c r="K57" s="178">
        <v>205834.87</v>
      </c>
      <c r="L57" s="178">
        <v>313470</v>
      </c>
      <c r="M57" s="178">
        <v>280585</v>
      </c>
      <c r="N57" s="178">
        <v>280585</v>
      </c>
      <c r="O57" s="178">
        <v>280585</v>
      </c>
      <c r="Q57" s="183">
        <v>3</v>
      </c>
      <c r="R57" s="177" t="s">
        <v>40</v>
      </c>
      <c r="S57" s="178">
        <v>112005.43</v>
      </c>
      <c r="T57" s="178">
        <v>111335</v>
      </c>
      <c r="U57" s="178">
        <v>164135</v>
      </c>
      <c r="V57" s="178">
        <v>137135</v>
      </c>
      <c r="W57" s="178">
        <v>137135</v>
      </c>
      <c r="Y57" s="183">
        <v>3</v>
      </c>
      <c r="Z57" s="177" t="s">
        <v>40</v>
      </c>
      <c r="AA57" s="178">
        <f>+AA58</f>
        <v>0</v>
      </c>
      <c r="AB57" s="178">
        <v>0</v>
      </c>
      <c r="AC57" s="178">
        <v>532743</v>
      </c>
      <c r="AD57" s="178">
        <v>542800</v>
      </c>
      <c r="AE57" s="178">
        <v>553411</v>
      </c>
      <c r="AG57" s="183">
        <v>3</v>
      </c>
      <c r="AH57" s="177" t="s">
        <v>40</v>
      </c>
      <c r="AI57" s="178">
        <v>196693.66</v>
      </c>
      <c r="AJ57" s="178">
        <v>151750</v>
      </c>
      <c r="AK57" s="178">
        <v>151750</v>
      </c>
      <c r="AL57" s="178">
        <v>151750</v>
      </c>
      <c r="AM57" s="178">
        <v>151750</v>
      </c>
      <c r="AO57" s="183">
        <v>3</v>
      </c>
      <c r="AP57" s="177" t="s">
        <v>40</v>
      </c>
      <c r="AQ57" s="178">
        <v>33344</v>
      </c>
      <c r="AR57" s="178">
        <v>109870</v>
      </c>
      <c r="AS57" s="178">
        <v>110000</v>
      </c>
      <c r="AT57" s="178">
        <v>111000</v>
      </c>
      <c r="AU57" s="178">
        <v>113000</v>
      </c>
      <c r="AW57" s="183">
        <v>3</v>
      </c>
      <c r="AX57" s="177" t="s">
        <v>40</v>
      </c>
      <c r="AY57" s="178">
        <v>0</v>
      </c>
      <c r="AZ57" s="178">
        <v>0</v>
      </c>
      <c r="BA57" s="178">
        <v>10150</v>
      </c>
      <c r="BB57" s="178">
        <v>10150</v>
      </c>
      <c r="BC57" s="178">
        <v>10150</v>
      </c>
      <c r="BE57" s="183">
        <v>3</v>
      </c>
      <c r="BF57" s="177" t="s">
        <v>40</v>
      </c>
      <c r="BG57" s="178">
        <v>103955</v>
      </c>
      <c r="BH57" s="178">
        <v>174959</v>
      </c>
      <c r="BI57" s="178">
        <v>162150</v>
      </c>
      <c r="BJ57" s="178">
        <v>162150</v>
      </c>
      <c r="BK57" s="178">
        <v>162150</v>
      </c>
      <c r="BM57" s="183">
        <v>3</v>
      </c>
      <c r="BN57" s="177" t="s">
        <v>40</v>
      </c>
      <c r="BO57" s="178">
        <v>87802.3</v>
      </c>
      <c r="BP57" s="178">
        <v>4640</v>
      </c>
      <c r="BQ57" s="178">
        <v>4700</v>
      </c>
      <c r="BR57" s="178">
        <v>4700</v>
      </c>
      <c r="BS57" s="178">
        <v>4700</v>
      </c>
      <c r="BU57" s="183">
        <v>3</v>
      </c>
      <c r="BV57" s="177" t="s">
        <v>40</v>
      </c>
      <c r="BW57" s="178">
        <v>938243</v>
      </c>
      <c r="BX57" s="178">
        <v>841127</v>
      </c>
      <c r="BY57" s="178">
        <v>1071500</v>
      </c>
      <c r="BZ57" s="178">
        <v>1086350</v>
      </c>
      <c r="CA57" s="178">
        <v>1101100</v>
      </c>
      <c r="CC57" s="183">
        <v>3</v>
      </c>
      <c r="CD57" s="177" t="s">
        <v>40</v>
      </c>
      <c r="CE57" s="178">
        <v>167283</v>
      </c>
      <c r="CF57" s="178">
        <v>160246</v>
      </c>
      <c r="CG57" s="178">
        <v>155142</v>
      </c>
      <c r="CH57" s="178">
        <v>155142</v>
      </c>
      <c r="CI57" s="178">
        <v>155142</v>
      </c>
      <c r="CK57" s="183">
        <v>3</v>
      </c>
      <c r="CL57" s="177" t="s">
        <v>40</v>
      </c>
      <c r="CM57" s="178">
        <v>55452</v>
      </c>
      <c r="CN57" s="178">
        <v>23000</v>
      </c>
      <c r="CO57" s="178">
        <v>18510</v>
      </c>
      <c r="CP57" s="178">
        <v>20515</v>
      </c>
      <c r="CQ57" s="178">
        <v>23020</v>
      </c>
      <c r="CS57" s="183">
        <v>3</v>
      </c>
      <c r="CT57" s="177" t="s">
        <v>40</v>
      </c>
      <c r="CU57" s="178">
        <f>+CU58</f>
        <v>0</v>
      </c>
      <c r="CV57" s="178">
        <f>+CV58</f>
        <v>0</v>
      </c>
      <c r="CW57" s="178">
        <v>20000</v>
      </c>
      <c r="CX57" s="178">
        <v>40000</v>
      </c>
      <c r="CY57" s="178">
        <v>40000</v>
      </c>
      <c r="DA57" s="183">
        <v>3</v>
      </c>
      <c r="DB57" s="177" t="s">
        <v>40</v>
      </c>
      <c r="DC57" s="178">
        <v>53081</v>
      </c>
      <c r="DD57" s="178">
        <v>132500</v>
      </c>
      <c r="DE57" s="178">
        <v>119400</v>
      </c>
      <c r="DF57" s="178">
        <v>131900</v>
      </c>
      <c r="DG57" s="178">
        <v>143950</v>
      </c>
      <c r="DI57" s="183">
        <v>3</v>
      </c>
      <c r="DJ57" s="177" t="s">
        <v>40</v>
      </c>
      <c r="DK57" s="178">
        <v>38523.72</v>
      </c>
      <c r="DL57" s="178">
        <v>30500</v>
      </c>
      <c r="DM57" s="178">
        <v>41500</v>
      </c>
      <c r="DN57" s="178">
        <v>42000</v>
      </c>
      <c r="DO57" s="178">
        <v>42000</v>
      </c>
      <c r="DQ57" s="183">
        <v>3</v>
      </c>
      <c r="DR57" s="177" t="s">
        <v>40</v>
      </c>
      <c r="DS57" s="178">
        <v>126010</v>
      </c>
      <c r="DT57" s="178">
        <v>134489</v>
      </c>
      <c r="DU57" s="178">
        <v>87803</v>
      </c>
      <c r="DV57" s="178">
        <v>87803</v>
      </c>
      <c r="DW57" s="178">
        <v>87803</v>
      </c>
      <c r="DY57" s="183">
        <v>3</v>
      </c>
      <c r="DZ57" s="177" t="s">
        <v>40</v>
      </c>
      <c r="EA57" s="178">
        <v>33750.160000000003</v>
      </c>
      <c r="EB57" s="178">
        <v>36000</v>
      </c>
      <c r="EC57" s="178">
        <v>40000</v>
      </c>
      <c r="ED57" s="178">
        <v>42000</v>
      </c>
      <c r="EE57" s="178">
        <v>44000</v>
      </c>
      <c r="EG57" s="183">
        <v>3</v>
      </c>
      <c r="EH57" s="177" t="s">
        <v>40</v>
      </c>
      <c r="EI57" s="178">
        <v>5545</v>
      </c>
      <c r="EJ57" s="178">
        <v>1300</v>
      </c>
      <c r="EK57" s="178">
        <v>14500</v>
      </c>
      <c r="EL57" s="178">
        <v>14900</v>
      </c>
      <c r="EM57" s="178">
        <v>14900</v>
      </c>
    </row>
    <row r="58" spans="1:143" ht="93.75">
      <c r="A58" s="167">
        <v>31</v>
      </c>
      <c r="B58" s="184" t="s">
        <v>41</v>
      </c>
      <c r="C58" s="180">
        <f t="shared" si="40"/>
        <v>2157523.14</v>
      </c>
      <c r="D58" s="180">
        <f t="shared" ref="D58" si="43">+L58+T58+AB58+AJ58+AR58+AZ58+BH58+BP58+BX58+CF58+CN58+CV58+DD58+DL58+DT58+EB58+EJ58</f>
        <v>2225186</v>
      </c>
      <c r="E58" s="195">
        <f t="shared" si="42"/>
        <v>2984568</v>
      </c>
      <c r="F58" s="195">
        <f t="shared" si="38"/>
        <v>3031535</v>
      </c>
      <c r="G58" s="195">
        <f t="shared" si="39"/>
        <v>3085571</v>
      </c>
      <c r="I58" s="167">
        <v>31</v>
      </c>
      <c r="J58" s="184" t="s">
        <v>41</v>
      </c>
      <c r="K58" s="180">
        <v>205834.87</v>
      </c>
      <c r="L58" s="180">
        <v>313470</v>
      </c>
      <c r="M58" s="199">
        <v>280585</v>
      </c>
      <c r="N58" s="199">
        <v>291240</v>
      </c>
      <c r="O58" s="199">
        <v>301360</v>
      </c>
      <c r="Q58" s="167">
        <v>31</v>
      </c>
      <c r="R58" s="184" t="s">
        <v>41</v>
      </c>
      <c r="S58" s="180">
        <v>112005.43</v>
      </c>
      <c r="T58" s="180">
        <v>111335</v>
      </c>
      <c r="U58" s="199">
        <v>164135</v>
      </c>
      <c r="V58" s="199">
        <v>137135</v>
      </c>
      <c r="W58" s="199">
        <v>137135</v>
      </c>
      <c r="Y58" s="167">
        <v>31</v>
      </c>
      <c r="Z58" s="184" t="s">
        <v>41</v>
      </c>
      <c r="AA58" s="180"/>
      <c r="AB58" s="180"/>
      <c r="AC58" s="199">
        <v>532743</v>
      </c>
      <c r="AD58" s="199">
        <v>542800</v>
      </c>
      <c r="AE58" s="199">
        <v>553411</v>
      </c>
      <c r="AG58" s="167">
        <v>31</v>
      </c>
      <c r="AH58" s="184" t="s">
        <v>41</v>
      </c>
      <c r="AI58" s="180">
        <v>196693.66</v>
      </c>
      <c r="AJ58" s="180">
        <v>151750</v>
      </c>
      <c r="AK58" s="199">
        <v>151750</v>
      </c>
      <c r="AL58" s="199">
        <v>151750</v>
      </c>
      <c r="AM58" s="199">
        <v>151750</v>
      </c>
      <c r="AO58" s="167">
        <v>31</v>
      </c>
      <c r="AP58" s="184" t="s">
        <v>41</v>
      </c>
      <c r="AQ58" s="180">
        <v>33344</v>
      </c>
      <c r="AR58" s="180">
        <v>109870</v>
      </c>
      <c r="AS58" s="199">
        <v>110000</v>
      </c>
      <c r="AT58" s="199">
        <v>111000</v>
      </c>
      <c r="AU58" s="199">
        <v>113000</v>
      </c>
      <c r="AW58" s="167">
        <v>31</v>
      </c>
      <c r="AX58" s="184" t="s">
        <v>41</v>
      </c>
      <c r="AY58" s="180"/>
      <c r="AZ58" s="180"/>
      <c r="BA58" s="199">
        <v>10150</v>
      </c>
      <c r="BB58" s="199">
        <v>10150</v>
      </c>
      <c r="BC58" s="199">
        <v>10150</v>
      </c>
      <c r="BE58" s="167">
        <v>31</v>
      </c>
      <c r="BF58" s="184" t="s">
        <v>41</v>
      </c>
      <c r="BG58" s="180">
        <v>103955</v>
      </c>
      <c r="BH58" s="180">
        <v>174959</v>
      </c>
      <c r="BI58" s="199">
        <v>162150</v>
      </c>
      <c r="BJ58" s="199">
        <v>162150</v>
      </c>
      <c r="BK58" s="199">
        <v>162150</v>
      </c>
      <c r="BM58" s="167">
        <v>31</v>
      </c>
      <c r="BN58" s="184" t="s">
        <v>41</v>
      </c>
      <c r="BO58" s="180">
        <v>87802.3</v>
      </c>
      <c r="BP58" s="180">
        <v>4640</v>
      </c>
      <c r="BQ58" s="199">
        <v>4700</v>
      </c>
      <c r="BR58" s="199">
        <v>4700</v>
      </c>
      <c r="BS58" s="199">
        <v>4700</v>
      </c>
      <c r="BU58" s="167">
        <v>31</v>
      </c>
      <c r="BV58" s="184" t="s">
        <v>41</v>
      </c>
      <c r="BW58" s="180">
        <v>938243</v>
      </c>
      <c r="BX58" s="180">
        <v>841127</v>
      </c>
      <c r="BY58" s="199">
        <v>1071500</v>
      </c>
      <c r="BZ58" s="199">
        <v>1086350</v>
      </c>
      <c r="CA58" s="199">
        <v>1101100</v>
      </c>
      <c r="CC58" s="167">
        <v>31</v>
      </c>
      <c r="CD58" s="184" t="s">
        <v>41</v>
      </c>
      <c r="CE58" s="180">
        <v>167283</v>
      </c>
      <c r="CF58" s="180">
        <v>160246</v>
      </c>
      <c r="CG58" s="199">
        <v>155142</v>
      </c>
      <c r="CH58" s="199">
        <v>155142</v>
      </c>
      <c r="CI58" s="199">
        <v>155142</v>
      </c>
      <c r="CK58" s="167">
        <v>31</v>
      </c>
      <c r="CL58" s="184" t="s">
        <v>41</v>
      </c>
      <c r="CM58" s="180">
        <v>55452</v>
      </c>
      <c r="CN58" s="180">
        <v>23000</v>
      </c>
      <c r="CO58" s="199">
        <v>18510</v>
      </c>
      <c r="CP58" s="199">
        <v>20515</v>
      </c>
      <c r="CQ58" s="199">
        <v>23020</v>
      </c>
      <c r="CS58" s="167">
        <v>31</v>
      </c>
      <c r="CT58" s="184" t="s">
        <v>41</v>
      </c>
      <c r="CU58" s="180"/>
      <c r="CV58" s="180"/>
      <c r="CW58" s="199">
        <v>20000</v>
      </c>
      <c r="CX58" s="199">
        <v>40000</v>
      </c>
      <c r="CY58" s="199">
        <v>40000</v>
      </c>
      <c r="DA58" s="167">
        <v>31</v>
      </c>
      <c r="DB58" s="184" t="s">
        <v>41</v>
      </c>
      <c r="DC58" s="180">
        <v>53081</v>
      </c>
      <c r="DD58" s="180">
        <v>132500</v>
      </c>
      <c r="DE58" s="199">
        <v>119400</v>
      </c>
      <c r="DF58" s="199">
        <v>131900</v>
      </c>
      <c r="DG58" s="199">
        <v>143950</v>
      </c>
      <c r="DI58" s="167">
        <v>31</v>
      </c>
      <c r="DJ58" s="184" t="s">
        <v>41</v>
      </c>
      <c r="DK58" s="180">
        <v>38523.72</v>
      </c>
      <c r="DL58" s="180">
        <v>30500</v>
      </c>
      <c r="DM58" s="199">
        <v>41500</v>
      </c>
      <c r="DN58" s="199">
        <v>42000</v>
      </c>
      <c r="DO58" s="199">
        <v>42000</v>
      </c>
      <c r="DQ58" s="167">
        <v>31</v>
      </c>
      <c r="DR58" s="184" t="s">
        <v>41</v>
      </c>
      <c r="DS58" s="180">
        <v>126010</v>
      </c>
      <c r="DT58" s="180">
        <v>134489</v>
      </c>
      <c r="DU58" s="199">
        <v>87803</v>
      </c>
      <c r="DV58" s="199">
        <v>87803</v>
      </c>
      <c r="DW58" s="199">
        <v>87803</v>
      </c>
      <c r="DY58" s="167">
        <v>31</v>
      </c>
      <c r="DZ58" s="184" t="s">
        <v>41</v>
      </c>
      <c r="EA58" s="180">
        <v>33750.160000000003</v>
      </c>
      <c r="EB58" s="180">
        <v>36000</v>
      </c>
      <c r="EC58" s="199">
        <v>40000</v>
      </c>
      <c r="ED58" s="199">
        <v>42000</v>
      </c>
      <c r="EE58" s="199">
        <v>44000</v>
      </c>
      <c r="EG58" s="167">
        <v>31</v>
      </c>
      <c r="EH58" s="184" t="s">
        <v>41</v>
      </c>
      <c r="EI58" s="180">
        <v>5545</v>
      </c>
      <c r="EJ58" s="180">
        <v>1300</v>
      </c>
      <c r="EK58" s="199">
        <v>14500</v>
      </c>
      <c r="EL58" s="199">
        <v>14900</v>
      </c>
      <c r="EM58" s="199">
        <v>14900</v>
      </c>
    </row>
    <row r="59" spans="1:143" ht="131.25">
      <c r="A59" s="183">
        <v>4</v>
      </c>
      <c r="B59" s="177" t="s">
        <v>42</v>
      </c>
      <c r="C59" s="178">
        <f>+C60+C61</f>
        <v>6902226.0499999998</v>
      </c>
      <c r="D59" s="178">
        <f>+D60+D61</f>
        <v>8713038</v>
      </c>
      <c r="E59" s="195">
        <f t="shared" si="42"/>
        <v>12741616</v>
      </c>
      <c r="F59" s="195">
        <f t="shared" si="38"/>
        <v>12327677</v>
      </c>
      <c r="G59" s="195">
        <f t="shared" si="39"/>
        <v>12537848</v>
      </c>
      <c r="I59" s="183">
        <v>4</v>
      </c>
      <c r="J59" s="177" t="s">
        <v>42</v>
      </c>
      <c r="K59" s="178">
        <v>1015199.2500000001</v>
      </c>
      <c r="L59" s="178">
        <v>975550</v>
      </c>
      <c r="M59" s="178">
        <v>850695</v>
      </c>
      <c r="N59" s="178">
        <v>850695</v>
      </c>
      <c r="O59" s="178">
        <v>850695</v>
      </c>
      <c r="P59" s="189"/>
      <c r="Q59" s="183">
        <v>4</v>
      </c>
      <c r="R59" s="177" t="s">
        <v>42</v>
      </c>
      <c r="S59" s="178">
        <v>820730.46</v>
      </c>
      <c r="T59" s="178">
        <v>1148800</v>
      </c>
      <c r="U59" s="178">
        <v>1097800</v>
      </c>
      <c r="V59" s="178">
        <v>824800</v>
      </c>
      <c r="W59" s="178">
        <v>770300</v>
      </c>
      <c r="Y59" s="183">
        <v>4</v>
      </c>
      <c r="Z59" s="177" t="s">
        <v>42</v>
      </c>
      <c r="AA59" s="178">
        <f>+AA60+AA61</f>
        <v>0</v>
      </c>
      <c r="AB59" s="178">
        <v>0</v>
      </c>
      <c r="AC59" s="178">
        <v>543000</v>
      </c>
      <c r="AD59" s="178">
        <v>543000</v>
      </c>
      <c r="AE59" s="178">
        <v>543000</v>
      </c>
      <c r="AG59" s="183">
        <v>4</v>
      </c>
      <c r="AH59" s="177" t="s">
        <v>42</v>
      </c>
      <c r="AI59" s="178">
        <v>274494.83</v>
      </c>
      <c r="AJ59" s="178">
        <v>510000</v>
      </c>
      <c r="AK59" s="178">
        <v>510000</v>
      </c>
      <c r="AL59" s="178">
        <v>510000</v>
      </c>
      <c r="AM59" s="178">
        <v>510000</v>
      </c>
      <c r="AO59" s="183">
        <v>4</v>
      </c>
      <c r="AP59" s="177" t="s">
        <v>42</v>
      </c>
      <c r="AQ59" s="178">
        <v>691919</v>
      </c>
      <c r="AR59" s="178">
        <v>744357</v>
      </c>
      <c r="AS59" s="178">
        <v>725000</v>
      </c>
      <c r="AT59" s="178">
        <v>430000</v>
      </c>
      <c r="AU59" s="178">
        <v>455000</v>
      </c>
      <c r="AW59" s="183">
        <v>4</v>
      </c>
      <c r="AX59" s="177" t="s">
        <v>42</v>
      </c>
      <c r="AY59" s="178">
        <v>0</v>
      </c>
      <c r="AZ59" s="178">
        <v>0</v>
      </c>
      <c r="BA59" s="178">
        <v>3347066</v>
      </c>
      <c r="BB59" s="178">
        <v>3564299</v>
      </c>
      <c r="BC59" s="178">
        <v>3564299</v>
      </c>
      <c r="BE59" s="183">
        <v>4</v>
      </c>
      <c r="BF59" s="177" t="s">
        <v>42</v>
      </c>
      <c r="BG59" s="178">
        <v>570173</v>
      </c>
      <c r="BH59" s="178">
        <v>526912</v>
      </c>
      <c r="BI59" s="178">
        <v>744035</v>
      </c>
      <c r="BJ59" s="178">
        <v>744035</v>
      </c>
      <c r="BK59" s="178">
        <v>744035</v>
      </c>
      <c r="BM59" s="183">
        <v>4</v>
      </c>
      <c r="BN59" s="177" t="s">
        <v>42</v>
      </c>
      <c r="BO59" s="178">
        <v>111770.3</v>
      </c>
      <c r="BP59" s="178">
        <v>120376</v>
      </c>
      <c r="BQ59" s="178">
        <v>136990</v>
      </c>
      <c r="BR59" s="178">
        <v>130341</v>
      </c>
      <c r="BS59" s="178">
        <v>119995</v>
      </c>
      <c r="BU59" s="183">
        <v>4</v>
      </c>
      <c r="BV59" s="177" t="s">
        <v>42</v>
      </c>
      <c r="BW59" s="178">
        <v>320482</v>
      </c>
      <c r="BX59" s="178">
        <v>386600</v>
      </c>
      <c r="BY59" s="178">
        <v>209800</v>
      </c>
      <c r="BZ59" s="178">
        <v>222950</v>
      </c>
      <c r="CA59" s="178">
        <v>235800</v>
      </c>
      <c r="CC59" s="183">
        <v>4</v>
      </c>
      <c r="CD59" s="177" t="s">
        <v>42</v>
      </c>
      <c r="CE59" s="178">
        <v>537457</v>
      </c>
      <c r="CF59" s="178">
        <v>509254</v>
      </c>
      <c r="CG59" s="178">
        <v>512442</v>
      </c>
      <c r="CH59" s="178">
        <v>512442</v>
      </c>
      <c r="CI59" s="178">
        <v>512442</v>
      </c>
      <c r="CK59" s="183">
        <v>4</v>
      </c>
      <c r="CL59" s="177" t="s">
        <v>42</v>
      </c>
      <c r="CM59" s="178">
        <v>30541</v>
      </c>
      <c r="CN59" s="178">
        <v>138500</v>
      </c>
      <c r="CO59" s="178">
        <v>225710</v>
      </c>
      <c r="CP59" s="178">
        <v>231360</v>
      </c>
      <c r="CQ59" s="178">
        <v>159110</v>
      </c>
      <c r="CS59" s="183">
        <v>4</v>
      </c>
      <c r="CT59" s="177" t="s">
        <v>42</v>
      </c>
      <c r="CU59" s="178">
        <f>+CU60+CU61</f>
        <v>0</v>
      </c>
      <c r="CV59" s="178">
        <f>+CV60+CV61</f>
        <v>0</v>
      </c>
      <c r="CW59" s="178">
        <v>201077</v>
      </c>
      <c r="CX59" s="178">
        <v>201077</v>
      </c>
      <c r="CY59" s="178">
        <v>201077</v>
      </c>
      <c r="DA59" s="183">
        <v>4</v>
      </c>
      <c r="DB59" s="177" t="s">
        <v>42</v>
      </c>
      <c r="DC59" s="178">
        <v>455590</v>
      </c>
      <c r="DD59" s="178">
        <v>1553900</v>
      </c>
      <c r="DE59" s="178">
        <v>1388000</v>
      </c>
      <c r="DF59" s="178">
        <v>1469000</v>
      </c>
      <c r="DG59" s="178">
        <v>1513950</v>
      </c>
      <c r="DI59" s="183">
        <v>4</v>
      </c>
      <c r="DJ59" s="177" t="s">
        <v>42</v>
      </c>
      <c r="DK59" s="178">
        <v>1395752.16</v>
      </c>
      <c r="DL59" s="178">
        <v>1347220</v>
      </c>
      <c r="DM59" s="178">
        <v>1289541</v>
      </c>
      <c r="DN59" s="178">
        <v>1242079</v>
      </c>
      <c r="DO59" s="178">
        <v>1306306</v>
      </c>
      <c r="DQ59" s="183">
        <v>4</v>
      </c>
      <c r="DR59" s="177" t="s">
        <v>42</v>
      </c>
      <c r="DS59" s="178">
        <v>222400</v>
      </c>
      <c r="DT59" s="178">
        <v>294225</v>
      </c>
      <c r="DU59" s="178">
        <v>464920</v>
      </c>
      <c r="DV59" s="178">
        <v>354920</v>
      </c>
      <c r="DW59" s="178">
        <v>554920</v>
      </c>
      <c r="DY59" s="183">
        <v>4</v>
      </c>
      <c r="DZ59" s="177" t="s">
        <v>42</v>
      </c>
      <c r="EA59" s="178">
        <v>380447.05</v>
      </c>
      <c r="EB59" s="178">
        <v>343000</v>
      </c>
      <c r="EC59" s="178">
        <v>386000</v>
      </c>
      <c r="ED59" s="178">
        <v>388000</v>
      </c>
      <c r="EE59" s="178">
        <v>390000</v>
      </c>
      <c r="EG59" s="183">
        <v>4</v>
      </c>
      <c r="EH59" s="177" t="s">
        <v>42</v>
      </c>
      <c r="EI59" s="178">
        <v>75270</v>
      </c>
      <c r="EJ59" s="178">
        <v>114344</v>
      </c>
      <c r="EK59" s="178">
        <v>109540</v>
      </c>
      <c r="EL59" s="178">
        <v>108679</v>
      </c>
      <c r="EM59" s="178">
        <v>106919</v>
      </c>
    </row>
    <row r="60" spans="1:143" ht="48.75" customHeight="1">
      <c r="A60" s="167">
        <v>41</v>
      </c>
      <c r="B60" s="184" t="s">
        <v>43</v>
      </c>
      <c r="C60" s="180">
        <f t="shared" si="40"/>
        <v>0</v>
      </c>
      <c r="D60" s="180">
        <f t="shared" ref="D60:D61" si="44">+L60+T60+AB60+AJ60+AR60+AZ60+BH60+BP60+BX60+CF60+CN60+CV60+DD60+DL60+DT60+EB60+EJ60</f>
        <v>0</v>
      </c>
      <c r="E60" s="195">
        <f t="shared" si="42"/>
        <v>0</v>
      </c>
      <c r="F60" s="195">
        <f t="shared" si="38"/>
        <v>0</v>
      </c>
      <c r="G60" s="195">
        <f t="shared" si="39"/>
        <v>0</v>
      </c>
      <c r="I60" s="167">
        <v>41</v>
      </c>
      <c r="J60" s="184" t="s">
        <v>43</v>
      </c>
      <c r="K60" s="180">
        <v>0</v>
      </c>
      <c r="L60" s="180">
        <v>0</v>
      </c>
      <c r="M60" s="199">
        <v>0</v>
      </c>
      <c r="N60" s="199">
        <v>0</v>
      </c>
      <c r="O60" s="199">
        <v>0</v>
      </c>
      <c r="Q60" s="167">
        <v>41</v>
      </c>
      <c r="R60" s="184" t="s">
        <v>43</v>
      </c>
      <c r="S60" s="180"/>
      <c r="T60" s="180"/>
      <c r="U60" s="199">
        <v>0</v>
      </c>
      <c r="V60" s="199">
        <v>0</v>
      </c>
      <c r="W60" s="199">
        <v>0</v>
      </c>
      <c r="Y60" s="167">
        <v>41</v>
      </c>
      <c r="Z60" s="184" t="s">
        <v>43</v>
      </c>
      <c r="AA60" s="180">
        <v>0</v>
      </c>
      <c r="AB60" s="180"/>
      <c r="AC60" s="199">
        <v>0</v>
      </c>
      <c r="AD60" s="199">
        <v>0</v>
      </c>
      <c r="AE60" s="199">
        <v>0</v>
      </c>
      <c r="AG60" s="167">
        <v>41</v>
      </c>
      <c r="AH60" s="184" t="s">
        <v>43</v>
      </c>
      <c r="AI60" s="180"/>
      <c r="AJ60" s="180"/>
      <c r="AK60" s="199">
        <v>0</v>
      </c>
      <c r="AL60" s="199">
        <v>0</v>
      </c>
      <c r="AM60" s="199">
        <v>0</v>
      </c>
      <c r="AO60" s="167">
        <v>41</v>
      </c>
      <c r="AP60" s="184" t="s">
        <v>43</v>
      </c>
      <c r="AQ60" s="180"/>
      <c r="AR60" s="180"/>
      <c r="AS60" s="199">
        <v>0</v>
      </c>
      <c r="AT60" s="199">
        <v>0</v>
      </c>
      <c r="AU60" s="199">
        <v>0</v>
      </c>
      <c r="AW60" s="167">
        <v>41</v>
      </c>
      <c r="AX60" s="184" t="s">
        <v>43</v>
      </c>
      <c r="AY60" s="180"/>
      <c r="AZ60" s="180"/>
      <c r="BA60" s="199">
        <v>0</v>
      </c>
      <c r="BB60" s="199">
        <v>0</v>
      </c>
      <c r="BC60" s="199">
        <v>0</v>
      </c>
      <c r="BE60" s="167">
        <v>41</v>
      </c>
      <c r="BF60" s="184" t="s">
        <v>43</v>
      </c>
      <c r="BG60" s="180"/>
      <c r="BH60" s="180"/>
      <c r="BI60" s="199">
        <v>0</v>
      </c>
      <c r="BJ60" s="199">
        <v>0</v>
      </c>
      <c r="BK60" s="199">
        <v>0</v>
      </c>
      <c r="BM60" s="167">
        <v>41</v>
      </c>
      <c r="BN60" s="184" t="s">
        <v>43</v>
      </c>
      <c r="BO60" s="180"/>
      <c r="BP60" s="180"/>
      <c r="BQ60" s="199">
        <v>0</v>
      </c>
      <c r="BR60" s="199">
        <v>0</v>
      </c>
      <c r="BS60" s="199">
        <v>0</v>
      </c>
      <c r="BU60" s="167">
        <v>41</v>
      </c>
      <c r="BV60" s="184" t="s">
        <v>43</v>
      </c>
      <c r="BW60" s="180">
        <v>0</v>
      </c>
      <c r="BX60" s="180">
        <v>0</v>
      </c>
      <c r="BY60" s="199">
        <v>0</v>
      </c>
      <c r="BZ60" s="199">
        <v>0</v>
      </c>
      <c r="CA60" s="199">
        <v>0</v>
      </c>
      <c r="CC60" s="167">
        <v>41</v>
      </c>
      <c r="CD60" s="184" t="s">
        <v>43</v>
      </c>
      <c r="CE60" s="180"/>
      <c r="CF60" s="180">
        <v>0</v>
      </c>
      <c r="CG60" s="199">
        <v>0</v>
      </c>
      <c r="CH60" s="199">
        <v>0</v>
      </c>
      <c r="CI60" s="199">
        <v>0</v>
      </c>
      <c r="CK60" s="167">
        <v>41</v>
      </c>
      <c r="CL60" s="184" t="s">
        <v>43</v>
      </c>
      <c r="CM60" s="180"/>
      <c r="CN60" s="180"/>
      <c r="CO60" s="199">
        <v>0</v>
      </c>
      <c r="CP60" s="199">
        <v>0</v>
      </c>
      <c r="CQ60" s="199">
        <v>0</v>
      </c>
      <c r="CS60" s="167">
        <v>41</v>
      </c>
      <c r="CT60" s="184" t="s">
        <v>43</v>
      </c>
      <c r="CU60" s="180">
        <v>0</v>
      </c>
      <c r="CV60" s="180">
        <v>0</v>
      </c>
      <c r="CW60" s="199">
        <v>0</v>
      </c>
      <c r="CX60" s="199">
        <v>0</v>
      </c>
      <c r="CY60" s="199">
        <v>0</v>
      </c>
      <c r="DA60" s="167">
        <v>41</v>
      </c>
      <c r="DB60" s="184" t="s">
        <v>43</v>
      </c>
      <c r="DC60" s="180"/>
      <c r="DD60" s="180"/>
      <c r="DE60" s="199">
        <v>0</v>
      </c>
      <c r="DF60" s="199">
        <v>0</v>
      </c>
      <c r="DG60" s="199">
        <v>0</v>
      </c>
      <c r="DI60" s="167">
        <v>41</v>
      </c>
      <c r="DJ60" s="184" t="s">
        <v>43</v>
      </c>
      <c r="DK60" s="180"/>
      <c r="DL60" s="180"/>
      <c r="DM60" s="199">
        <v>0</v>
      </c>
      <c r="DN60" s="199">
        <v>0</v>
      </c>
      <c r="DO60" s="199">
        <v>0</v>
      </c>
      <c r="DQ60" s="167">
        <v>41</v>
      </c>
      <c r="DR60" s="184" t="s">
        <v>43</v>
      </c>
      <c r="DS60" s="180"/>
      <c r="DT60" s="180"/>
      <c r="DU60" s="199">
        <v>0</v>
      </c>
      <c r="DV60" s="199">
        <v>0</v>
      </c>
      <c r="DW60" s="199">
        <v>0</v>
      </c>
      <c r="DY60" s="167">
        <v>41</v>
      </c>
      <c r="DZ60" s="184" t="s">
        <v>43</v>
      </c>
      <c r="EA60" s="180"/>
      <c r="EB60" s="180"/>
      <c r="EC60" s="199">
        <v>0</v>
      </c>
      <c r="ED60" s="199">
        <v>0</v>
      </c>
      <c r="EE60" s="199">
        <v>0</v>
      </c>
      <c r="EG60" s="167">
        <v>41</v>
      </c>
      <c r="EH60" s="184" t="s">
        <v>43</v>
      </c>
      <c r="EI60" s="180"/>
      <c r="EJ60" s="180"/>
      <c r="EK60" s="199">
        <v>0</v>
      </c>
      <c r="EL60" s="199">
        <v>0</v>
      </c>
      <c r="EM60" s="199">
        <v>0</v>
      </c>
    </row>
    <row r="61" spans="1:143" ht="131.25">
      <c r="A61" s="167">
        <v>43</v>
      </c>
      <c r="B61" s="184" t="s">
        <v>44</v>
      </c>
      <c r="C61" s="180">
        <f t="shared" si="40"/>
        <v>6902226.0499999998</v>
      </c>
      <c r="D61" s="180">
        <f t="shared" si="44"/>
        <v>8713038</v>
      </c>
      <c r="E61" s="195">
        <f t="shared" si="42"/>
        <v>12741616</v>
      </c>
      <c r="F61" s="195">
        <f t="shared" si="38"/>
        <v>12334153</v>
      </c>
      <c r="G61" s="195">
        <f t="shared" si="39"/>
        <v>12551721</v>
      </c>
      <c r="I61" s="167">
        <v>43</v>
      </c>
      <c r="J61" s="184" t="s">
        <v>44</v>
      </c>
      <c r="K61" s="180">
        <v>1015199.2500000001</v>
      </c>
      <c r="L61" s="180">
        <v>975550</v>
      </c>
      <c r="M61" s="199">
        <v>850695</v>
      </c>
      <c r="N61" s="199">
        <v>857171</v>
      </c>
      <c r="O61" s="199">
        <v>864568</v>
      </c>
      <c r="Q61" s="167">
        <v>43</v>
      </c>
      <c r="R61" s="184" t="s">
        <v>44</v>
      </c>
      <c r="S61" s="180">
        <v>820730.46</v>
      </c>
      <c r="T61" s="180">
        <v>1148800</v>
      </c>
      <c r="U61" s="199">
        <v>1097800</v>
      </c>
      <c r="V61" s="199">
        <v>824800</v>
      </c>
      <c r="W61" s="199">
        <v>770300</v>
      </c>
      <c r="Y61" s="167">
        <v>43</v>
      </c>
      <c r="Z61" s="184" t="s">
        <v>44</v>
      </c>
      <c r="AA61" s="180"/>
      <c r="AB61" s="180"/>
      <c r="AC61" s="199">
        <v>543000</v>
      </c>
      <c r="AD61" s="199">
        <v>543000</v>
      </c>
      <c r="AE61" s="199">
        <v>543000</v>
      </c>
      <c r="AG61" s="167">
        <v>43</v>
      </c>
      <c r="AH61" s="184" t="s">
        <v>44</v>
      </c>
      <c r="AI61" s="180">
        <v>274494.83</v>
      </c>
      <c r="AJ61" s="180">
        <v>510000</v>
      </c>
      <c r="AK61" s="199">
        <v>510000</v>
      </c>
      <c r="AL61" s="199">
        <v>510000</v>
      </c>
      <c r="AM61" s="199">
        <v>510000</v>
      </c>
      <c r="AO61" s="167">
        <v>43</v>
      </c>
      <c r="AP61" s="184" t="s">
        <v>44</v>
      </c>
      <c r="AQ61" s="180">
        <v>691919</v>
      </c>
      <c r="AR61" s="180">
        <v>744357</v>
      </c>
      <c r="AS61" s="199">
        <v>725000</v>
      </c>
      <c r="AT61" s="199">
        <v>430000</v>
      </c>
      <c r="AU61" s="199">
        <v>455000</v>
      </c>
      <c r="AW61" s="167">
        <v>43</v>
      </c>
      <c r="AX61" s="184" t="s">
        <v>44</v>
      </c>
      <c r="AY61" s="180"/>
      <c r="AZ61" s="180"/>
      <c r="BA61" s="199">
        <v>3347066</v>
      </c>
      <c r="BB61" s="199">
        <v>3564299</v>
      </c>
      <c r="BC61" s="199">
        <v>3564299</v>
      </c>
      <c r="BE61" s="167">
        <v>43</v>
      </c>
      <c r="BF61" s="184" t="s">
        <v>44</v>
      </c>
      <c r="BG61" s="180">
        <v>570173</v>
      </c>
      <c r="BH61" s="180">
        <v>526912</v>
      </c>
      <c r="BI61" s="199">
        <v>744035</v>
      </c>
      <c r="BJ61" s="199">
        <v>744035</v>
      </c>
      <c r="BK61" s="199">
        <v>744035</v>
      </c>
      <c r="BM61" s="167">
        <v>43</v>
      </c>
      <c r="BN61" s="184" t="s">
        <v>44</v>
      </c>
      <c r="BO61" s="180">
        <v>111770.3</v>
      </c>
      <c r="BP61" s="180">
        <v>120376</v>
      </c>
      <c r="BQ61" s="199">
        <v>136990</v>
      </c>
      <c r="BR61" s="199">
        <v>130341</v>
      </c>
      <c r="BS61" s="199">
        <v>119995</v>
      </c>
      <c r="BU61" s="167">
        <v>43</v>
      </c>
      <c r="BV61" s="184" t="s">
        <v>44</v>
      </c>
      <c r="BW61" s="180">
        <v>320482</v>
      </c>
      <c r="BX61" s="180">
        <v>386600</v>
      </c>
      <c r="BY61" s="199">
        <v>209800</v>
      </c>
      <c r="BZ61" s="199">
        <v>222950</v>
      </c>
      <c r="CA61" s="199">
        <v>235800</v>
      </c>
      <c r="CC61" s="167">
        <v>43</v>
      </c>
      <c r="CD61" s="184" t="s">
        <v>44</v>
      </c>
      <c r="CE61" s="180">
        <v>537457</v>
      </c>
      <c r="CF61" s="180">
        <v>509254</v>
      </c>
      <c r="CG61" s="199">
        <v>512442</v>
      </c>
      <c r="CH61" s="199">
        <v>512442</v>
      </c>
      <c r="CI61" s="199">
        <v>512442</v>
      </c>
      <c r="CK61" s="167">
        <v>43</v>
      </c>
      <c r="CL61" s="184" t="s">
        <v>44</v>
      </c>
      <c r="CM61" s="180">
        <v>30541</v>
      </c>
      <c r="CN61" s="180">
        <v>138500</v>
      </c>
      <c r="CO61" s="199">
        <v>225710</v>
      </c>
      <c r="CP61" s="199">
        <v>231360</v>
      </c>
      <c r="CQ61" s="199">
        <v>159110</v>
      </c>
      <c r="CS61" s="167">
        <v>43</v>
      </c>
      <c r="CT61" s="184" t="s">
        <v>44</v>
      </c>
      <c r="CU61" s="180"/>
      <c r="CV61" s="180"/>
      <c r="CW61" s="199">
        <v>201077</v>
      </c>
      <c r="CX61" s="199">
        <v>201077</v>
      </c>
      <c r="CY61" s="199">
        <v>201077</v>
      </c>
      <c r="DA61" s="167">
        <v>43</v>
      </c>
      <c r="DB61" s="184" t="s">
        <v>44</v>
      </c>
      <c r="DC61" s="180">
        <v>455590</v>
      </c>
      <c r="DD61" s="180">
        <v>1553900</v>
      </c>
      <c r="DE61" s="199">
        <v>1388000</v>
      </c>
      <c r="DF61" s="199">
        <v>1469000</v>
      </c>
      <c r="DG61" s="199">
        <v>1513950</v>
      </c>
      <c r="DI61" s="167">
        <v>43</v>
      </c>
      <c r="DJ61" s="184" t="s">
        <v>44</v>
      </c>
      <c r="DK61" s="180">
        <v>1395752.16</v>
      </c>
      <c r="DL61" s="180">
        <v>1347220</v>
      </c>
      <c r="DM61" s="199">
        <v>1289541</v>
      </c>
      <c r="DN61" s="199">
        <v>1242079</v>
      </c>
      <c r="DO61" s="199">
        <v>1306306</v>
      </c>
      <c r="DQ61" s="167">
        <v>43</v>
      </c>
      <c r="DR61" s="184" t="s">
        <v>44</v>
      </c>
      <c r="DS61" s="180">
        <v>222400</v>
      </c>
      <c r="DT61" s="180">
        <v>294225</v>
      </c>
      <c r="DU61" s="199">
        <v>464920</v>
      </c>
      <c r="DV61" s="199">
        <v>354920</v>
      </c>
      <c r="DW61" s="199">
        <v>554920</v>
      </c>
      <c r="DY61" s="167">
        <v>43</v>
      </c>
      <c r="DZ61" s="184" t="s">
        <v>44</v>
      </c>
      <c r="EA61" s="180">
        <v>380447.05</v>
      </c>
      <c r="EB61" s="180">
        <v>343000</v>
      </c>
      <c r="EC61" s="199">
        <v>386000</v>
      </c>
      <c r="ED61" s="199">
        <v>388000</v>
      </c>
      <c r="EE61" s="199">
        <v>390000</v>
      </c>
      <c r="EG61" s="167">
        <v>43</v>
      </c>
      <c r="EH61" s="184" t="s">
        <v>44</v>
      </c>
      <c r="EI61" s="180">
        <v>75270</v>
      </c>
      <c r="EJ61" s="180">
        <v>114344</v>
      </c>
      <c r="EK61" s="199">
        <v>109540</v>
      </c>
      <c r="EL61" s="199">
        <v>108679</v>
      </c>
      <c r="EM61" s="199">
        <v>106919</v>
      </c>
    </row>
    <row r="62" spans="1:143" ht="56.25">
      <c r="A62" s="183">
        <v>5</v>
      </c>
      <c r="B62" s="177" t="s">
        <v>45</v>
      </c>
      <c r="C62" s="178">
        <f>C63+C71+C77+C78+C86+C83+C84+C85+C88+C89</f>
        <v>861746.56</v>
      </c>
      <c r="D62" s="178">
        <f>D63+D71+D77+D78+D86+D83+D84+D85+D88+D89</f>
        <v>808394</v>
      </c>
      <c r="E62" s="195">
        <f>+M62+U62+AC62+AK62+AS62+BA62+BI62+BQ62+BY62+CG62+CO62+CW62+DE62+DM62+DU62+EC62+EK62</f>
        <v>10929696.870000001</v>
      </c>
      <c r="F62" s="195">
        <f t="shared" si="38"/>
        <v>6457388.6200000001</v>
      </c>
      <c r="G62" s="195">
        <f t="shared" si="39"/>
        <v>5313544.09</v>
      </c>
      <c r="I62" s="183">
        <v>5</v>
      </c>
      <c r="J62" s="177" t="s">
        <v>45</v>
      </c>
      <c r="K62" s="178">
        <v>1902408.73</v>
      </c>
      <c r="L62" s="178">
        <v>896914</v>
      </c>
      <c r="M62" s="178">
        <f>M63+M71+M77+M78+M85+M86+M88+M89</f>
        <v>1365863</v>
      </c>
      <c r="N62" s="178">
        <f t="shared" ref="N62:O62" si="45">N63+N71+N77+N78+N85+N86+N88+N89</f>
        <v>1318393</v>
      </c>
      <c r="O62" s="178">
        <f t="shared" si="45"/>
        <v>894547</v>
      </c>
      <c r="Q62" s="183">
        <v>5</v>
      </c>
      <c r="R62" s="177" t="s">
        <v>45</v>
      </c>
      <c r="S62" s="178">
        <v>252068.45</v>
      </c>
      <c r="T62" s="178">
        <v>171923</v>
      </c>
      <c r="U62" s="178">
        <v>143753.87</v>
      </c>
      <c r="V62" s="178">
        <v>111055.62</v>
      </c>
      <c r="W62" s="178">
        <v>93592.089999999982</v>
      </c>
      <c r="Y62" s="183">
        <v>5</v>
      </c>
      <c r="Z62" s="177" t="s">
        <v>45</v>
      </c>
      <c r="AA62" s="178">
        <f>AA63+AA71+AA77+AA78+AA86+AA83+AA84+AA85+AA88+AA89</f>
        <v>0</v>
      </c>
      <c r="AB62" s="178">
        <v>0</v>
      </c>
      <c r="AC62" s="178">
        <v>2631217</v>
      </c>
      <c r="AD62" s="178">
        <v>1232373</v>
      </c>
      <c r="AE62" s="178">
        <v>1024721</v>
      </c>
      <c r="AG62" s="183">
        <v>5</v>
      </c>
      <c r="AH62" s="177" t="s">
        <v>45</v>
      </c>
      <c r="AI62" s="178">
        <v>617222.45299999998</v>
      </c>
      <c r="AJ62" s="178">
        <v>19047776</v>
      </c>
      <c r="AK62" s="178">
        <v>1061187</v>
      </c>
      <c r="AL62" s="178">
        <v>286915</v>
      </c>
      <c r="AM62" s="178">
        <v>217147</v>
      </c>
      <c r="AO62" s="183">
        <v>5</v>
      </c>
      <c r="AP62" s="177" t="s">
        <v>45</v>
      </c>
      <c r="AQ62" s="178">
        <v>162565</v>
      </c>
      <c r="AR62" s="178">
        <v>136735</v>
      </c>
      <c r="AS62" s="178">
        <v>954241</v>
      </c>
      <c r="AT62" s="178">
        <v>138308</v>
      </c>
      <c r="AU62" s="178">
        <v>137370</v>
      </c>
      <c r="AW62" s="183">
        <v>5</v>
      </c>
      <c r="AX62" s="177" t="s">
        <v>45</v>
      </c>
      <c r="AY62" s="178">
        <v>0</v>
      </c>
      <c r="AZ62" s="178">
        <v>0</v>
      </c>
      <c r="BA62" s="178">
        <v>271080</v>
      </c>
      <c r="BB62" s="178">
        <v>271733</v>
      </c>
      <c r="BC62" s="178">
        <v>271733</v>
      </c>
      <c r="BE62" s="183">
        <v>5</v>
      </c>
      <c r="BF62" s="177" t="s">
        <v>45</v>
      </c>
      <c r="BG62" s="178">
        <v>96654</v>
      </c>
      <c r="BH62" s="178">
        <v>79632</v>
      </c>
      <c r="BI62" s="178">
        <v>272163</v>
      </c>
      <c r="BJ62" s="178">
        <v>181759</v>
      </c>
      <c r="BK62" s="178">
        <v>148544</v>
      </c>
      <c r="BM62" s="183">
        <v>5</v>
      </c>
      <c r="BN62" s="177" t="s">
        <v>45</v>
      </c>
      <c r="BO62" s="178">
        <v>167801.39</v>
      </c>
      <c r="BP62" s="178">
        <v>117830</v>
      </c>
      <c r="BQ62" s="178">
        <v>378121</v>
      </c>
      <c r="BR62" s="178">
        <v>369315</v>
      </c>
      <c r="BS62" s="178">
        <v>319172</v>
      </c>
      <c r="BU62" s="183">
        <v>5</v>
      </c>
      <c r="BV62" s="177" t="s">
        <v>45</v>
      </c>
      <c r="BW62" s="178">
        <v>322798</v>
      </c>
      <c r="BX62" s="178">
        <v>263167</v>
      </c>
      <c r="BY62" s="178">
        <v>448343</v>
      </c>
      <c r="BZ62" s="178">
        <v>280430</v>
      </c>
      <c r="CA62" s="178">
        <v>270277</v>
      </c>
      <c r="CC62" s="183">
        <v>5</v>
      </c>
      <c r="CD62" s="177" t="s">
        <v>45</v>
      </c>
      <c r="CE62" s="178">
        <v>273963</v>
      </c>
      <c r="CF62" s="178">
        <v>276306</v>
      </c>
      <c r="CG62" s="178">
        <v>584418</v>
      </c>
      <c r="CH62" s="178">
        <v>315191</v>
      </c>
      <c r="CI62" s="178">
        <v>197575</v>
      </c>
      <c r="CK62" s="183">
        <v>5</v>
      </c>
      <c r="CL62" s="177" t="s">
        <v>45</v>
      </c>
      <c r="CM62" s="178">
        <v>17141</v>
      </c>
      <c r="CN62" s="178">
        <v>8000</v>
      </c>
      <c r="CO62" s="178">
        <v>71693</v>
      </c>
      <c r="CP62" s="178">
        <v>38573</v>
      </c>
      <c r="CQ62" s="178">
        <v>26562</v>
      </c>
      <c r="CS62" s="183">
        <v>5</v>
      </c>
      <c r="CT62" s="177" t="s">
        <v>45</v>
      </c>
      <c r="CU62" s="178">
        <f>CU63+CU71+CU77+CU78+CU86+CU83+CU84+CU85+CU88+CU89</f>
        <v>0</v>
      </c>
      <c r="CV62" s="178">
        <f>CV63+CV71+CV77+CV78+CV86+CV83+CV84+CV85+CV88+CV89</f>
        <v>0</v>
      </c>
      <c r="CW62" s="178">
        <v>87918</v>
      </c>
      <c r="CX62" s="178">
        <v>28393</v>
      </c>
      <c r="CY62" s="178">
        <v>15409</v>
      </c>
      <c r="DA62" s="183">
        <v>5</v>
      </c>
      <c r="DB62" s="177" t="s">
        <v>45</v>
      </c>
      <c r="DC62" s="178">
        <v>354288</v>
      </c>
      <c r="DD62" s="178">
        <v>0</v>
      </c>
      <c r="DE62" s="178">
        <v>395741</v>
      </c>
      <c r="DF62" s="178">
        <v>239200</v>
      </c>
      <c r="DG62" s="178">
        <v>239200</v>
      </c>
      <c r="DI62" s="183">
        <v>5</v>
      </c>
      <c r="DJ62" s="177" t="s">
        <v>45</v>
      </c>
      <c r="DK62" s="178">
        <v>138167.43</v>
      </c>
      <c r="DL62" s="178">
        <v>70490</v>
      </c>
      <c r="DM62" s="178">
        <v>253056</v>
      </c>
      <c r="DN62" s="178">
        <v>169859</v>
      </c>
      <c r="DO62" s="178">
        <v>129516</v>
      </c>
      <c r="DQ62" s="183">
        <v>5</v>
      </c>
      <c r="DR62" s="177" t="s">
        <v>45</v>
      </c>
      <c r="DS62" s="178">
        <v>924691</v>
      </c>
      <c r="DT62" s="178">
        <v>495776</v>
      </c>
      <c r="DU62" s="178">
        <v>1215192</v>
      </c>
      <c r="DV62" s="178">
        <v>691907</v>
      </c>
      <c r="DW62" s="178">
        <v>607804</v>
      </c>
      <c r="DY62" s="183">
        <v>5</v>
      </c>
      <c r="DZ62" s="177" t="s">
        <v>45</v>
      </c>
      <c r="EA62" s="178">
        <v>148804.82</v>
      </c>
      <c r="EB62" s="178">
        <v>57457</v>
      </c>
      <c r="EC62" s="178">
        <v>255710</v>
      </c>
      <c r="ED62" s="178">
        <v>228961</v>
      </c>
      <c r="EE62" s="178">
        <v>158227</v>
      </c>
      <c r="EG62" s="183">
        <v>5</v>
      </c>
      <c r="EH62" s="177" t="s">
        <v>45</v>
      </c>
      <c r="EI62" s="178">
        <v>829295</v>
      </c>
      <c r="EJ62" s="178">
        <v>587606</v>
      </c>
      <c r="EK62" s="178">
        <v>540000</v>
      </c>
      <c r="EL62" s="178">
        <v>555023</v>
      </c>
      <c r="EM62" s="178">
        <v>562148</v>
      </c>
    </row>
    <row r="63" spans="1:143" ht="37.5">
      <c r="A63" s="185">
        <v>50</v>
      </c>
      <c r="B63" s="186" t="s">
        <v>75</v>
      </c>
      <c r="C63" s="187">
        <f>SUM(C64:C70)</f>
        <v>511599.06</v>
      </c>
      <c r="D63" s="187">
        <f t="shared" ref="D63" si="46">SUM(D64:D70)</f>
        <v>281976</v>
      </c>
      <c r="E63" s="195">
        <f t="shared" si="42"/>
        <v>1840951</v>
      </c>
      <c r="F63" s="195">
        <f t="shared" si="38"/>
        <v>1639916</v>
      </c>
      <c r="G63" s="195">
        <f t="shared" si="39"/>
        <v>1515927</v>
      </c>
      <c r="I63" s="185">
        <v>50</v>
      </c>
      <c r="J63" s="186" t="s">
        <v>75</v>
      </c>
      <c r="K63" s="187">
        <v>0</v>
      </c>
      <c r="L63" s="187">
        <v>0</v>
      </c>
      <c r="M63" s="187">
        <v>223240</v>
      </c>
      <c r="N63" s="187">
        <v>166805</v>
      </c>
      <c r="O63" s="187">
        <v>134997</v>
      </c>
      <c r="Q63" s="185">
        <v>50</v>
      </c>
      <c r="R63" s="186" t="s">
        <v>75</v>
      </c>
      <c r="S63" s="187">
        <v>0</v>
      </c>
      <c r="T63" s="187">
        <v>0</v>
      </c>
      <c r="U63" s="187">
        <v>0</v>
      </c>
      <c r="V63" s="187">
        <v>0</v>
      </c>
      <c r="W63" s="187">
        <v>0</v>
      </c>
      <c r="Y63" s="185">
        <v>50</v>
      </c>
      <c r="Z63" s="186" t="s">
        <v>75</v>
      </c>
      <c r="AA63" s="187">
        <f>SUM(AA64:AA70)</f>
        <v>0</v>
      </c>
      <c r="AB63" s="187">
        <v>0</v>
      </c>
      <c r="AC63" s="187">
        <v>692621</v>
      </c>
      <c r="AD63" s="187">
        <v>560677</v>
      </c>
      <c r="AE63" s="187">
        <v>544025</v>
      </c>
      <c r="AG63" s="185">
        <v>50</v>
      </c>
      <c r="AH63" s="186" t="s">
        <v>75</v>
      </c>
      <c r="AI63" s="187">
        <v>0</v>
      </c>
      <c r="AJ63" s="187">
        <v>0</v>
      </c>
      <c r="AK63" s="187">
        <v>19052</v>
      </c>
      <c r="AL63" s="187">
        <v>19052</v>
      </c>
      <c r="AM63" s="187">
        <v>19052</v>
      </c>
      <c r="AO63" s="185">
        <v>50</v>
      </c>
      <c r="AP63" s="186" t="s">
        <v>75</v>
      </c>
      <c r="AQ63" s="187">
        <v>0</v>
      </c>
      <c r="AR63" s="187">
        <v>0</v>
      </c>
      <c r="AS63" s="187">
        <v>86850</v>
      </c>
      <c r="AT63" s="187">
        <v>75170</v>
      </c>
      <c r="AU63" s="187">
        <v>75170</v>
      </c>
      <c r="AW63" s="185">
        <v>50</v>
      </c>
      <c r="AX63" s="186" t="s">
        <v>75</v>
      </c>
      <c r="AY63" s="187">
        <v>0</v>
      </c>
      <c r="AZ63" s="187">
        <v>0</v>
      </c>
      <c r="BA63" s="187">
        <v>0</v>
      </c>
      <c r="BB63" s="187">
        <v>0</v>
      </c>
      <c r="BC63" s="187">
        <v>0</v>
      </c>
      <c r="BE63" s="185">
        <v>50</v>
      </c>
      <c r="BF63" s="186" t="s">
        <v>75</v>
      </c>
      <c r="BG63" s="187">
        <f>SUM(BG64:BG70)</f>
        <v>0</v>
      </c>
      <c r="BH63" s="187">
        <f t="shared" ref="BH63:BK63" si="47">SUM(BH64:BH70)</f>
        <v>0</v>
      </c>
      <c r="BI63" s="187">
        <f t="shared" si="47"/>
        <v>0</v>
      </c>
      <c r="BJ63" s="187">
        <f t="shared" si="47"/>
        <v>0</v>
      </c>
      <c r="BK63" s="187">
        <f t="shared" si="47"/>
        <v>0</v>
      </c>
      <c r="BM63" s="185">
        <v>50</v>
      </c>
      <c r="BN63" s="186" t="s">
        <v>75</v>
      </c>
      <c r="BO63" s="187">
        <v>163501.69</v>
      </c>
      <c r="BP63" s="187">
        <v>117830</v>
      </c>
      <c r="BQ63" s="187">
        <v>194721</v>
      </c>
      <c r="BR63" s="187">
        <v>237015</v>
      </c>
      <c r="BS63" s="187">
        <v>202172</v>
      </c>
      <c r="BU63" s="185">
        <v>50</v>
      </c>
      <c r="BV63" s="186" t="s">
        <v>75</v>
      </c>
      <c r="BW63" s="187">
        <v>243717</v>
      </c>
      <c r="BX63" s="187">
        <v>73900</v>
      </c>
      <c r="BY63" s="187">
        <v>22171</v>
      </c>
      <c r="BZ63" s="187">
        <v>15230</v>
      </c>
      <c r="CA63" s="187">
        <v>5077</v>
      </c>
      <c r="CC63" s="185">
        <v>50</v>
      </c>
      <c r="CD63" s="186" t="s">
        <v>75</v>
      </c>
      <c r="CE63" s="187">
        <v>73086</v>
      </c>
      <c r="CF63" s="187">
        <v>32789</v>
      </c>
      <c r="CG63" s="187">
        <v>103627</v>
      </c>
      <c r="CH63" s="187">
        <v>99190</v>
      </c>
      <c r="CI63" s="187">
        <v>86442</v>
      </c>
      <c r="CK63" s="185">
        <v>50</v>
      </c>
      <c r="CL63" s="186" t="s">
        <v>75</v>
      </c>
      <c r="CM63" s="187">
        <v>0</v>
      </c>
      <c r="CN63" s="187">
        <v>0</v>
      </c>
      <c r="CO63" s="187">
        <v>8000</v>
      </c>
      <c r="CP63" s="187">
        <v>8000</v>
      </c>
      <c r="CQ63" s="187">
        <v>8000</v>
      </c>
      <c r="CS63" s="185">
        <v>50</v>
      </c>
      <c r="CT63" s="186" t="s">
        <v>75</v>
      </c>
      <c r="CU63" s="187">
        <f>SUM(CU64:CU70)</f>
        <v>0</v>
      </c>
      <c r="CV63" s="187">
        <f t="shared" ref="CV63:CY63" si="48">SUM(CV64:CV70)</f>
        <v>0</v>
      </c>
      <c r="CW63" s="187">
        <f t="shared" si="48"/>
        <v>0</v>
      </c>
      <c r="CX63" s="187">
        <f t="shared" si="48"/>
        <v>0</v>
      </c>
      <c r="CY63" s="187">
        <f t="shared" si="48"/>
        <v>0</v>
      </c>
      <c r="DA63" s="185">
        <v>50</v>
      </c>
      <c r="DB63" s="186" t="s">
        <v>75</v>
      </c>
      <c r="DC63" s="187">
        <f>SUM(DC64:DC70)</f>
        <v>0</v>
      </c>
      <c r="DD63" s="187">
        <f t="shared" ref="DD63:DG63" si="49">SUM(DD64:DD70)</f>
        <v>0</v>
      </c>
      <c r="DE63" s="187">
        <f t="shared" si="49"/>
        <v>0</v>
      </c>
      <c r="DF63" s="187">
        <f t="shared" si="49"/>
        <v>0</v>
      </c>
      <c r="DG63" s="187">
        <f t="shared" si="49"/>
        <v>0</v>
      </c>
      <c r="DI63" s="185">
        <v>50</v>
      </c>
      <c r="DJ63" s="186" t="s">
        <v>75</v>
      </c>
      <c r="DK63" s="187">
        <v>0</v>
      </c>
      <c r="DL63" s="187">
        <v>0</v>
      </c>
      <c r="DM63" s="187">
        <v>56000</v>
      </c>
      <c r="DN63" s="187">
        <v>30000</v>
      </c>
      <c r="DO63" s="187">
        <v>30000</v>
      </c>
      <c r="DQ63" s="185">
        <v>50</v>
      </c>
      <c r="DR63" s="186" t="s">
        <v>75</v>
      </c>
      <c r="DS63" s="187">
        <v>0</v>
      </c>
      <c r="DT63" s="187">
        <v>0</v>
      </c>
      <c r="DU63" s="187">
        <v>434669</v>
      </c>
      <c r="DV63" s="187">
        <v>428777</v>
      </c>
      <c r="DW63" s="187">
        <v>410992</v>
      </c>
      <c r="DY63" s="185">
        <v>50</v>
      </c>
      <c r="DZ63" s="186" t="s">
        <v>75</v>
      </c>
      <c r="EA63" s="187">
        <v>31294.37</v>
      </c>
      <c r="EB63" s="187">
        <v>57457</v>
      </c>
      <c r="EC63" s="187">
        <v>0</v>
      </c>
      <c r="ED63" s="187">
        <v>0</v>
      </c>
      <c r="EE63" s="187">
        <v>0</v>
      </c>
      <c r="EG63" s="185">
        <v>50</v>
      </c>
      <c r="EH63" s="186" t="s">
        <v>75</v>
      </c>
      <c r="EI63" s="187">
        <v>0</v>
      </c>
      <c r="EJ63" s="187">
        <v>0</v>
      </c>
      <c r="EK63" s="187">
        <v>0</v>
      </c>
      <c r="EL63" s="187">
        <v>0</v>
      </c>
      <c r="EM63" s="187">
        <v>0</v>
      </c>
    </row>
    <row r="64" spans="1:143" ht="57" customHeight="1">
      <c r="A64" s="167">
        <v>5011</v>
      </c>
      <c r="B64" s="188" t="s">
        <v>47</v>
      </c>
      <c r="C64" s="189">
        <f t="shared" ref="C64:C76" si="50">+K64+S64+AA64+AI64+AQ64+AY64+BG64+BO64+BW64+CE64+CM64+CU64+DC64+DK64+DS64+EA64+EI64</f>
        <v>480304.69</v>
      </c>
      <c r="D64" s="189">
        <f t="shared" ref="D64:D70" si="51">+L64+T64+AB64+AJ64+AR64+AZ64+BH64+BP64+BX64+CF64+CN64+CV64+DD64+DL64+DT64+EB64+EJ64</f>
        <v>224519</v>
      </c>
      <c r="E64" s="195">
        <f t="shared" si="42"/>
        <v>1803738</v>
      </c>
      <c r="F64" s="195">
        <f t="shared" si="38"/>
        <v>1626156</v>
      </c>
      <c r="G64" s="195">
        <f t="shared" si="39"/>
        <v>1514915</v>
      </c>
      <c r="I64" s="167">
        <v>5011</v>
      </c>
      <c r="J64" s="188" t="s">
        <v>47</v>
      </c>
      <c r="K64" s="189"/>
      <c r="L64" s="189"/>
      <c r="M64" s="199">
        <v>200740</v>
      </c>
      <c r="N64" s="199">
        <v>166805</v>
      </c>
      <c r="O64" s="199">
        <v>134997</v>
      </c>
      <c r="Q64" s="167">
        <v>5011</v>
      </c>
      <c r="R64" s="188" t="s">
        <v>47</v>
      </c>
      <c r="S64" s="189"/>
      <c r="T64" s="189"/>
      <c r="U64" s="199"/>
      <c r="V64" s="199"/>
      <c r="W64" s="199"/>
      <c r="Y64" s="167">
        <v>5011</v>
      </c>
      <c r="Z64" s="188" t="s">
        <v>47</v>
      </c>
      <c r="AA64" s="189"/>
      <c r="AB64" s="189"/>
      <c r="AC64" s="199">
        <v>692621</v>
      </c>
      <c r="AD64" s="199">
        <v>560677</v>
      </c>
      <c r="AE64" s="199">
        <v>544025</v>
      </c>
      <c r="AG64" s="167">
        <v>5011</v>
      </c>
      <c r="AH64" s="188" t="s">
        <v>47</v>
      </c>
      <c r="AI64" s="189"/>
      <c r="AJ64" s="189"/>
      <c r="AK64" s="199">
        <v>19052</v>
      </c>
      <c r="AL64" s="199">
        <v>19052</v>
      </c>
      <c r="AM64" s="199">
        <v>19052</v>
      </c>
      <c r="AO64" s="167">
        <v>5011</v>
      </c>
      <c r="AP64" s="188" t="s">
        <v>47</v>
      </c>
      <c r="AQ64" s="189"/>
      <c r="AR64" s="189"/>
      <c r="AS64" s="199">
        <v>86680</v>
      </c>
      <c r="AT64" s="199">
        <v>75000</v>
      </c>
      <c r="AU64" s="199">
        <v>75000</v>
      </c>
      <c r="AW64" s="167">
        <v>5011</v>
      </c>
      <c r="AX64" s="188" t="s">
        <v>47</v>
      </c>
      <c r="AY64" s="189"/>
      <c r="AZ64" s="189"/>
      <c r="BA64" s="199"/>
      <c r="BB64" s="199"/>
      <c r="BC64" s="199"/>
      <c r="BE64" s="167">
        <v>5011</v>
      </c>
      <c r="BF64" s="188" t="s">
        <v>47</v>
      </c>
      <c r="BG64" s="189"/>
      <c r="BH64" s="189"/>
      <c r="BI64" s="199"/>
      <c r="BJ64" s="199"/>
      <c r="BK64" s="199"/>
      <c r="BM64" s="167">
        <v>5011</v>
      </c>
      <c r="BN64" s="188" t="s">
        <v>47</v>
      </c>
      <c r="BO64" s="189">
        <v>163501.69</v>
      </c>
      <c r="BP64" s="189">
        <v>117830</v>
      </c>
      <c r="BQ64" s="199">
        <v>194721</v>
      </c>
      <c r="BR64" s="199">
        <v>237015</v>
      </c>
      <c r="BS64" s="199">
        <v>202172</v>
      </c>
      <c r="BU64" s="167">
        <v>5011</v>
      </c>
      <c r="BV64" s="188" t="s">
        <v>47</v>
      </c>
      <c r="BW64" s="189">
        <v>243717</v>
      </c>
      <c r="BX64" s="189">
        <v>73900</v>
      </c>
      <c r="BY64" s="199">
        <v>22171</v>
      </c>
      <c r="BZ64" s="199">
        <v>15230</v>
      </c>
      <c r="CA64" s="199">
        <v>5077</v>
      </c>
      <c r="CC64" s="167">
        <v>5011</v>
      </c>
      <c r="CD64" s="188" t="s">
        <v>47</v>
      </c>
      <c r="CE64" s="189">
        <v>73086</v>
      </c>
      <c r="CF64" s="189">
        <v>32789</v>
      </c>
      <c r="CG64" s="199">
        <v>89084</v>
      </c>
      <c r="CH64" s="199">
        <v>85600</v>
      </c>
      <c r="CI64" s="199">
        <v>85600</v>
      </c>
      <c r="CK64" s="167">
        <v>5011</v>
      </c>
      <c r="CL64" s="188" t="s">
        <v>47</v>
      </c>
      <c r="CM64" s="189"/>
      <c r="CN64" s="189"/>
      <c r="CO64" s="199">
        <v>8000</v>
      </c>
      <c r="CP64" s="199">
        <v>8000</v>
      </c>
      <c r="CQ64" s="199">
        <v>8000</v>
      </c>
      <c r="CS64" s="167">
        <v>5011</v>
      </c>
      <c r="CT64" s="188" t="s">
        <v>47</v>
      </c>
      <c r="CU64" s="189"/>
      <c r="CV64" s="189"/>
      <c r="CW64" s="199"/>
      <c r="CX64" s="199"/>
      <c r="CY64" s="199"/>
      <c r="DA64" s="167">
        <v>5011</v>
      </c>
      <c r="DB64" s="188" t="s">
        <v>47</v>
      </c>
      <c r="DC64" s="189"/>
      <c r="DD64" s="189"/>
      <c r="DE64" s="199"/>
      <c r="DF64" s="199"/>
      <c r="DG64" s="199"/>
      <c r="DI64" s="167">
        <v>5011</v>
      </c>
      <c r="DJ64" s="188" t="s">
        <v>47</v>
      </c>
      <c r="DK64" s="189"/>
      <c r="DL64" s="189"/>
      <c r="DM64" s="199">
        <v>56000</v>
      </c>
      <c r="DN64" s="199">
        <v>30000</v>
      </c>
      <c r="DO64" s="199">
        <v>30000</v>
      </c>
      <c r="DQ64" s="167">
        <v>5011</v>
      </c>
      <c r="DR64" s="188" t="s">
        <v>47</v>
      </c>
      <c r="DS64" s="189"/>
      <c r="DT64" s="189"/>
      <c r="DU64" s="199">
        <v>434669</v>
      </c>
      <c r="DV64" s="199">
        <v>428777</v>
      </c>
      <c r="DW64" s="199">
        <v>410992</v>
      </c>
      <c r="DY64" s="167">
        <v>5011</v>
      </c>
      <c r="DZ64" s="188" t="s">
        <v>47</v>
      </c>
      <c r="EA64" s="189"/>
      <c r="EB64" s="189"/>
      <c r="EC64" s="199">
        <v>0</v>
      </c>
      <c r="ED64" s="199">
        <v>0</v>
      </c>
      <c r="EE64" s="199">
        <v>0</v>
      </c>
      <c r="EG64" s="167">
        <v>5011</v>
      </c>
      <c r="EH64" s="188" t="s">
        <v>47</v>
      </c>
      <c r="EI64" s="189"/>
      <c r="EJ64" s="189"/>
      <c r="EK64" s="199"/>
      <c r="EL64" s="199"/>
      <c r="EM64" s="199"/>
    </row>
    <row r="65" spans="1:143" ht="62.25" customHeight="1">
      <c r="A65" s="167">
        <v>5012</v>
      </c>
      <c r="B65" s="188" t="s">
        <v>48</v>
      </c>
      <c r="C65" s="189">
        <f t="shared" si="50"/>
        <v>31294.37</v>
      </c>
      <c r="D65" s="189">
        <f t="shared" si="51"/>
        <v>57457</v>
      </c>
      <c r="E65" s="195">
        <f t="shared" si="42"/>
        <v>14713</v>
      </c>
      <c r="F65" s="195">
        <f t="shared" si="38"/>
        <v>13760</v>
      </c>
      <c r="G65" s="195">
        <f t="shared" si="39"/>
        <v>1012</v>
      </c>
      <c r="I65" s="167">
        <v>5012</v>
      </c>
      <c r="J65" s="188" t="s">
        <v>48</v>
      </c>
      <c r="K65" s="189"/>
      <c r="L65" s="189"/>
      <c r="M65" s="199"/>
      <c r="N65" s="199"/>
      <c r="O65" s="199"/>
      <c r="Q65" s="167">
        <v>5012</v>
      </c>
      <c r="R65" s="188" t="s">
        <v>48</v>
      </c>
      <c r="S65" s="189"/>
      <c r="T65" s="189"/>
      <c r="U65" s="199"/>
      <c r="V65" s="199"/>
      <c r="W65" s="199"/>
      <c r="Y65" s="167">
        <v>5012</v>
      </c>
      <c r="Z65" s="188" t="s">
        <v>48</v>
      </c>
      <c r="AA65" s="189"/>
      <c r="AB65" s="189"/>
      <c r="AC65" s="199">
        <v>0</v>
      </c>
      <c r="AD65" s="199">
        <v>0</v>
      </c>
      <c r="AE65" s="199">
        <v>0</v>
      </c>
      <c r="AG65" s="167">
        <v>5012</v>
      </c>
      <c r="AH65" s="188" t="s">
        <v>48</v>
      </c>
      <c r="AI65" s="189"/>
      <c r="AJ65" s="189"/>
      <c r="AK65" s="199"/>
      <c r="AL65" s="199"/>
      <c r="AM65" s="199"/>
      <c r="AO65" s="167">
        <v>5012</v>
      </c>
      <c r="AP65" s="188" t="s">
        <v>48</v>
      </c>
      <c r="AQ65" s="189"/>
      <c r="AR65" s="189"/>
      <c r="AS65" s="199">
        <v>170</v>
      </c>
      <c r="AT65" s="199">
        <v>170</v>
      </c>
      <c r="AU65" s="199">
        <v>170</v>
      </c>
      <c r="AW65" s="167">
        <v>5012</v>
      </c>
      <c r="AX65" s="188" t="s">
        <v>48</v>
      </c>
      <c r="AY65" s="189"/>
      <c r="AZ65" s="189"/>
      <c r="BA65" s="199"/>
      <c r="BB65" s="199"/>
      <c r="BC65" s="199"/>
      <c r="BE65" s="167">
        <v>5012</v>
      </c>
      <c r="BF65" s="188" t="s">
        <v>48</v>
      </c>
      <c r="BG65" s="189"/>
      <c r="BH65" s="189"/>
      <c r="BI65" s="199"/>
      <c r="BJ65" s="199"/>
      <c r="BK65" s="199"/>
      <c r="BM65" s="167">
        <v>5012</v>
      </c>
      <c r="BN65" s="188" t="s">
        <v>48</v>
      </c>
      <c r="BO65" s="189"/>
      <c r="BP65" s="189"/>
      <c r="BQ65" s="199"/>
      <c r="BR65" s="199"/>
      <c r="BS65" s="199"/>
      <c r="BU65" s="167">
        <v>5012</v>
      </c>
      <c r="BV65" s="188" t="s">
        <v>48</v>
      </c>
      <c r="BW65" s="189"/>
      <c r="BX65" s="189"/>
      <c r="BY65" s="199"/>
      <c r="BZ65" s="199"/>
      <c r="CA65" s="199"/>
      <c r="CC65" s="167">
        <v>5012</v>
      </c>
      <c r="CD65" s="188" t="s">
        <v>48</v>
      </c>
      <c r="CE65" s="189"/>
      <c r="CF65" s="189"/>
      <c r="CG65" s="199">
        <v>14543</v>
      </c>
      <c r="CH65" s="199">
        <v>13590</v>
      </c>
      <c r="CI65" s="199">
        <v>842</v>
      </c>
      <c r="CK65" s="167">
        <v>5012</v>
      </c>
      <c r="CL65" s="188" t="s">
        <v>48</v>
      </c>
      <c r="CM65" s="189"/>
      <c r="CN65" s="189"/>
      <c r="CO65" s="199"/>
      <c r="CP65" s="199"/>
      <c r="CQ65" s="199"/>
      <c r="CS65" s="167">
        <v>5012</v>
      </c>
      <c r="CT65" s="188" t="s">
        <v>48</v>
      </c>
      <c r="CU65" s="189"/>
      <c r="CV65" s="189"/>
      <c r="CW65" s="199"/>
      <c r="CX65" s="199"/>
      <c r="CY65" s="199"/>
      <c r="DA65" s="167">
        <v>5012</v>
      </c>
      <c r="DB65" s="188" t="s">
        <v>48</v>
      </c>
      <c r="DC65" s="189"/>
      <c r="DD65" s="189"/>
      <c r="DE65" s="199"/>
      <c r="DF65" s="199"/>
      <c r="DG65" s="199"/>
      <c r="DI65" s="167">
        <v>5012</v>
      </c>
      <c r="DJ65" s="188" t="s">
        <v>48</v>
      </c>
      <c r="DK65" s="189"/>
      <c r="DL65" s="189"/>
      <c r="DM65" s="199"/>
      <c r="DN65" s="199"/>
      <c r="DO65" s="199"/>
      <c r="DQ65" s="167">
        <v>5012</v>
      </c>
      <c r="DR65" s="188" t="s">
        <v>48</v>
      </c>
      <c r="DS65" s="189"/>
      <c r="DT65" s="189"/>
      <c r="DU65" s="199"/>
      <c r="DV65" s="199"/>
      <c r="DW65" s="199"/>
      <c r="DY65" s="167">
        <v>5012</v>
      </c>
      <c r="DZ65" s="188" t="s">
        <v>48</v>
      </c>
      <c r="EA65" s="189">
        <v>31294.37</v>
      </c>
      <c r="EB65" s="189">
        <v>57457</v>
      </c>
      <c r="EC65" s="199">
        <v>0</v>
      </c>
      <c r="ED65" s="199">
        <v>0</v>
      </c>
      <c r="EE65" s="199">
        <v>0</v>
      </c>
      <c r="EG65" s="167">
        <v>5012</v>
      </c>
      <c r="EH65" s="188" t="s">
        <v>48</v>
      </c>
      <c r="EI65" s="189"/>
      <c r="EJ65" s="189"/>
      <c r="EK65" s="199"/>
      <c r="EL65" s="199"/>
      <c r="EM65" s="199"/>
    </row>
    <row r="66" spans="1:143" ht="53.25" customHeight="1">
      <c r="A66" s="167">
        <v>5041</v>
      </c>
      <c r="B66" s="188" t="s">
        <v>49</v>
      </c>
      <c r="C66" s="189">
        <f t="shared" si="50"/>
        <v>0</v>
      </c>
      <c r="D66" s="189">
        <f t="shared" si="51"/>
        <v>0</v>
      </c>
      <c r="E66" s="195">
        <f t="shared" si="42"/>
        <v>0</v>
      </c>
      <c r="F66" s="195">
        <f t="shared" si="38"/>
        <v>0</v>
      </c>
      <c r="G66" s="195">
        <f t="shared" si="39"/>
        <v>0</v>
      </c>
      <c r="I66" s="167">
        <v>5041</v>
      </c>
      <c r="J66" s="188" t="s">
        <v>49</v>
      </c>
      <c r="K66" s="189"/>
      <c r="L66" s="189"/>
      <c r="M66" s="199"/>
      <c r="N66" s="199"/>
      <c r="O66" s="199"/>
      <c r="Q66" s="167">
        <v>5041</v>
      </c>
      <c r="R66" s="188" t="s">
        <v>49</v>
      </c>
      <c r="S66" s="189"/>
      <c r="T66" s="189"/>
      <c r="U66" s="199"/>
      <c r="V66" s="199"/>
      <c r="W66" s="199"/>
      <c r="Y66" s="167">
        <v>5041</v>
      </c>
      <c r="Z66" s="188" t="s">
        <v>49</v>
      </c>
      <c r="AA66" s="189"/>
      <c r="AB66" s="189"/>
      <c r="AC66" s="199">
        <v>0</v>
      </c>
      <c r="AD66" s="199">
        <v>0</v>
      </c>
      <c r="AE66" s="199">
        <v>0</v>
      </c>
      <c r="AG66" s="167">
        <v>5041</v>
      </c>
      <c r="AH66" s="188" t="s">
        <v>49</v>
      </c>
      <c r="AI66" s="189"/>
      <c r="AJ66" s="189"/>
      <c r="AK66" s="199"/>
      <c r="AL66" s="199"/>
      <c r="AM66" s="199"/>
      <c r="AO66" s="167">
        <v>5041</v>
      </c>
      <c r="AP66" s="188" t="s">
        <v>49</v>
      </c>
      <c r="AQ66" s="189"/>
      <c r="AR66" s="189"/>
      <c r="AS66" s="199"/>
      <c r="AT66" s="199"/>
      <c r="AU66" s="199"/>
      <c r="AW66" s="167">
        <v>5041</v>
      </c>
      <c r="AX66" s="188" t="s">
        <v>49</v>
      </c>
      <c r="AY66" s="189"/>
      <c r="AZ66" s="189"/>
      <c r="BA66" s="199"/>
      <c r="BB66" s="199"/>
      <c r="BC66" s="199"/>
      <c r="BE66" s="167">
        <v>5041</v>
      </c>
      <c r="BF66" s="188" t="s">
        <v>49</v>
      </c>
      <c r="BG66" s="189"/>
      <c r="BH66" s="189"/>
      <c r="BI66" s="199"/>
      <c r="BJ66" s="199"/>
      <c r="BK66" s="199"/>
      <c r="BM66" s="167">
        <v>5041</v>
      </c>
      <c r="BN66" s="188" t="s">
        <v>49</v>
      </c>
      <c r="BO66" s="189"/>
      <c r="BP66" s="189"/>
      <c r="BQ66" s="199"/>
      <c r="BR66" s="199"/>
      <c r="BS66" s="199"/>
      <c r="BU66" s="167">
        <v>5041</v>
      </c>
      <c r="BV66" s="188" t="s">
        <v>49</v>
      </c>
      <c r="BW66" s="189"/>
      <c r="BX66" s="189"/>
      <c r="BY66" s="199"/>
      <c r="BZ66" s="199"/>
      <c r="CA66" s="199"/>
      <c r="CC66" s="167">
        <v>5041</v>
      </c>
      <c r="CD66" s="188" t="s">
        <v>49</v>
      </c>
      <c r="CE66" s="189"/>
      <c r="CF66" s="189"/>
      <c r="CG66" s="199"/>
      <c r="CH66" s="199"/>
      <c r="CI66" s="199"/>
      <c r="CK66" s="167">
        <v>5041</v>
      </c>
      <c r="CL66" s="188" t="s">
        <v>49</v>
      </c>
      <c r="CM66" s="189"/>
      <c r="CN66" s="189"/>
      <c r="CO66" s="199"/>
      <c r="CP66" s="199"/>
      <c r="CQ66" s="199"/>
      <c r="CS66" s="167">
        <v>5041</v>
      </c>
      <c r="CT66" s="188" t="s">
        <v>49</v>
      </c>
      <c r="CU66" s="189"/>
      <c r="CV66" s="189"/>
      <c r="CW66" s="199"/>
      <c r="CX66" s="199"/>
      <c r="CY66" s="199"/>
      <c r="DA66" s="167">
        <v>5041</v>
      </c>
      <c r="DB66" s="188" t="s">
        <v>49</v>
      </c>
      <c r="DC66" s="189"/>
      <c r="DD66" s="189"/>
      <c r="DE66" s="199"/>
      <c r="DF66" s="199"/>
      <c r="DG66" s="199"/>
      <c r="DI66" s="167">
        <v>5041</v>
      </c>
      <c r="DJ66" s="188" t="s">
        <v>49</v>
      </c>
      <c r="DK66" s="189"/>
      <c r="DL66" s="189"/>
      <c r="DM66" s="199"/>
      <c r="DN66" s="199"/>
      <c r="DO66" s="199"/>
      <c r="DQ66" s="167">
        <v>5041</v>
      </c>
      <c r="DR66" s="188" t="s">
        <v>49</v>
      </c>
      <c r="DS66" s="189"/>
      <c r="DT66" s="189"/>
      <c r="DU66" s="199"/>
      <c r="DV66" s="199"/>
      <c r="DW66" s="199"/>
      <c r="DY66" s="167">
        <v>5041</v>
      </c>
      <c r="DZ66" s="188" t="s">
        <v>49</v>
      </c>
      <c r="EA66" s="189"/>
      <c r="EB66" s="189"/>
      <c r="EC66" s="199"/>
      <c r="ED66" s="199"/>
      <c r="EE66" s="199"/>
      <c r="EG66" s="167">
        <v>5041</v>
      </c>
      <c r="EH66" s="188" t="s">
        <v>49</v>
      </c>
      <c r="EI66" s="189"/>
      <c r="EJ66" s="189"/>
      <c r="EK66" s="199"/>
      <c r="EL66" s="199"/>
      <c r="EM66" s="199"/>
    </row>
    <row r="67" spans="1:143" ht="54" customHeight="1">
      <c r="A67" s="167">
        <v>5043</v>
      </c>
      <c r="B67" s="188" t="s">
        <v>50</v>
      </c>
      <c r="C67" s="189">
        <f t="shared" si="50"/>
        <v>0</v>
      </c>
      <c r="D67" s="189">
        <f t="shared" si="51"/>
        <v>0</v>
      </c>
      <c r="E67" s="195">
        <f t="shared" si="42"/>
        <v>0</v>
      </c>
      <c r="F67" s="195">
        <f t="shared" si="38"/>
        <v>0</v>
      </c>
      <c r="G67" s="195">
        <f t="shared" si="39"/>
        <v>0</v>
      </c>
      <c r="I67" s="167">
        <v>5043</v>
      </c>
      <c r="J67" s="188" t="s">
        <v>50</v>
      </c>
      <c r="K67" s="189"/>
      <c r="L67" s="189"/>
      <c r="M67" s="199"/>
      <c r="N67" s="199"/>
      <c r="O67" s="199"/>
      <c r="Q67" s="167">
        <v>5043</v>
      </c>
      <c r="R67" s="188" t="s">
        <v>50</v>
      </c>
      <c r="S67" s="189"/>
      <c r="T67" s="189"/>
      <c r="U67" s="199"/>
      <c r="V67" s="199"/>
      <c r="W67" s="199"/>
      <c r="Y67" s="167">
        <v>5043</v>
      </c>
      <c r="Z67" s="188" t="s">
        <v>50</v>
      </c>
      <c r="AA67" s="189"/>
      <c r="AB67" s="189"/>
      <c r="AC67" s="199">
        <v>0</v>
      </c>
      <c r="AD67" s="199">
        <v>0</v>
      </c>
      <c r="AE67" s="199">
        <v>0</v>
      </c>
      <c r="AG67" s="167">
        <v>5043</v>
      </c>
      <c r="AH67" s="188" t="s">
        <v>50</v>
      </c>
      <c r="AI67" s="189"/>
      <c r="AJ67" s="189"/>
      <c r="AK67" s="199"/>
      <c r="AL67" s="199"/>
      <c r="AM67" s="199"/>
      <c r="AO67" s="167">
        <v>5043</v>
      </c>
      <c r="AP67" s="188" t="s">
        <v>50</v>
      </c>
      <c r="AQ67" s="189"/>
      <c r="AR67" s="189"/>
      <c r="AS67" s="199"/>
      <c r="AT67" s="199"/>
      <c r="AU67" s="199"/>
      <c r="AW67" s="167">
        <v>5043</v>
      </c>
      <c r="AX67" s="188" t="s">
        <v>50</v>
      </c>
      <c r="AY67" s="189"/>
      <c r="AZ67" s="189"/>
      <c r="BA67" s="199"/>
      <c r="BB67" s="199"/>
      <c r="BC67" s="199"/>
      <c r="BE67" s="167">
        <v>5043</v>
      </c>
      <c r="BF67" s="188" t="s">
        <v>50</v>
      </c>
      <c r="BG67" s="189"/>
      <c r="BH67" s="189"/>
      <c r="BI67" s="199"/>
      <c r="BJ67" s="199"/>
      <c r="BK67" s="199"/>
      <c r="BM67" s="167">
        <v>5043</v>
      </c>
      <c r="BN67" s="188" t="s">
        <v>50</v>
      </c>
      <c r="BO67" s="189"/>
      <c r="BP67" s="189"/>
      <c r="BQ67" s="199"/>
      <c r="BR67" s="199"/>
      <c r="BS67" s="199"/>
      <c r="BU67" s="167">
        <v>5043</v>
      </c>
      <c r="BV67" s="188" t="s">
        <v>50</v>
      </c>
      <c r="BW67" s="189"/>
      <c r="BX67" s="189"/>
      <c r="BY67" s="199"/>
      <c r="BZ67" s="199"/>
      <c r="CA67" s="199"/>
      <c r="CC67" s="167">
        <v>5043</v>
      </c>
      <c r="CD67" s="188" t="s">
        <v>50</v>
      </c>
      <c r="CE67" s="189"/>
      <c r="CF67" s="189"/>
      <c r="CG67" s="199"/>
      <c r="CH67" s="199"/>
      <c r="CI67" s="199"/>
      <c r="CK67" s="167">
        <v>5043</v>
      </c>
      <c r="CL67" s="188" t="s">
        <v>50</v>
      </c>
      <c r="CM67" s="189"/>
      <c r="CN67" s="189"/>
      <c r="CO67" s="199"/>
      <c r="CP67" s="199"/>
      <c r="CQ67" s="199"/>
      <c r="CS67" s="167">
        <v>5043</v>
      </c>
      <c r="CT67" s="188" t="s">
        <v>50</v>
      </c>
      <c r="CU67" s="189"/>
      <c r="CV67" s="189"/>
      <c r="CW67" s="199"/>
      <c r="CX67" s="199"/>
      <c r="CY67" s="199"/>
      <c r="DA67" s="167">
        <v>5043</v>
      </c>
      <c r="DB67" s="188" t="s">
        <v>50</v>
      </c>
      <c r="DC67" s="189"/>
      <c r="DD67" s="189"/>
      <c r="DE67" s="199"/>
      <c r="DF67" s="199"/>
      <c r="DG67" s="199"/>
      <c r="DI67" s="167">
        <v>5043</v>
      </c>
      <c r="DJ67" s="188" t="s">
        <v>50</v>
      </c>
      <c r="DK67" s="189"/>
      <c r="DL67" s="189"/>
      <c r="DM67" s="199"/>
      <c r="DN67" s="199"/>
      <c r="DO67" s="199"/>
      <c r="DQ67" s="167">
        <v>5043</v>
      </c>
      <c r="DR67" s="188" t="s">
        <v>50</v>
      </c>
      <c r="DS67" s="189"/>
      <c r="DT67" s="189"/>
      <c r="DU67" s="199"/>
      <c r="DV67" s="199"/>
      <c r="DW67" s="199"/>
      <c r="DY67" s="167">
        <v>5043</v>
      </c>
      <c r="DZ67" s="188" t="s">
        <v>50</v>
      </c>
      <c r="EA67" s="189"/>
      <c r="EB67" s="189"/>
      <c r="EC67" s="199"/>
      <c r="ED67" s="199"/>
      <c r="EE67" s="199"/>
      <c r="EG67" s="167">
        <v>5043</v>
      </c>
      <c r="EH67" s="188" t="s">
        <v>50</v>
      </c>
      <c r="EI67" s="189"/>
      <c r="EJ67" s="189"/>
      <c r="EK67" s="199"/>
      <c r="EL67" s="199"/>
      <c r="EM67" s="199"/>
    </row>
    <row r="68" spans="1:143" ht="51" customHeight="1">
      <c r="A68" s="167">
        <v>5052</v>
      </c>
      <c r="B68" s="188" t="s">
        <v>51</v>
      </c>
      <c r="C68" s="189">
        <f t="shared" si="50"/>
        <v>0</v>
      </c>
      <c r="D68" s="189">
        <f t="shared" si="51"/>
        <v>0</v>
      </c>
      <c r="E68" s="195">
        <f t="shared" si="42"/>
        <v>22500</v>
      </c>
      <c r="F68" s="195">
        <f t="shared" si="38"/>
        <v>0</v>
      </c>
      <c r="G68" s="195">
        <f t="shared" si="39"/>
        <v>0</v>
      </c>
      <c r="I68" s="167">
        <v>5052</v>
      </c>
      <c r="J68" s="188" t="s">
        <v>51</v>
      </c>
      <c r="K68" s="189"/>
      <c r="L68" s="189"/>
      <c r="M68" s="199">
        <v>22500</v>
      </c>
      <c r="N68" s="199"/>
      <c r="O68" s="199"/>
      <c r="Q68" s="167">
        <v>5052</v>
      </c>
      <c r="R68" s="188" t="s">
        <v>51</v>
      </c>
      <c r="S68" s="189"/>
      <c r="T68" s="189"/>
      <c r="U68" s="199"/>
      <c r="V68" s="199"/>
      <c r="W68" s="199"/>
      <c r="Y68" s="167">
        <v>5052</v>
      </c>
      <c r="Z68" s="188" t="s">
        <v>51</v>
      </c>
      <c r="AA68" s="189"/>
      <c r="AB68" s="189"/>
      <c r="AC68" s="199">
        <v>0</v>
      </c>
      <c r="AD68" s="199">
        <v>0</v>
      </c>
      <c r="AE68" s="199">
        <v>0</v>
      </c>
      <c r="AG68" s="167">
        <v>5052</v>
      </c>
      <c r="AH68" s="188" t="s">
        <v>51</v>
      </c>
      <c r="AI68" s="189"/>
      <c r="AJ68" s="189"/>
      <c r="AK68" s="199"/>
      <c r="AL68" s="199"/>
      <c r="AM68" s="199"/>
      <c r="AO68" s="167">
        <v>5052</v>
      </c>
      <c r="AP68" s="188" t="s">
        <v>51</v>
      </c>
      <c r="AQ68" s="189"/>
      <c r="AR68" s="189"/>
      <c r="AS68" s="199"/>
      <c r="AT68" s="199"/>
      <c r="AU68" s="199"/>
      <c r="AW68" s="167">
        <v>5052</v>
      </c>
      <c r="AX68" s="188" t="s">
        <v>51</v>
      </c>
      <c r="AY68" s="189"/>
      <c r="AZ68" s="189"/>
      <c r="BA68" s="199"/>
      <c r="BB68" s="199"/>
      <c r="BC68" s="199"/>
      <c r="BE68" s="167">
        <v>5052</v>
      </c>
      <c r="BF68" s="188" t="s">
        <v>51</v>
      </c>
      <c r="BG68" s="189"/>
      <c r="BH68" s="189"/>
      <c r="BI68" s="199"/>
      <c r="BJ68" s="199"/>
      <c r="BK68" s="199"/>
      <c r="BM68" s="167">
        <v>5052</v>
      </c>
      <c r="BN68" s="188" t="s">
        <v>51</v>
      </c>
      <c r="BO68" s="189"/>
      <c r="BP68" s="189"/>
      <c r="BQ68" s="199"/>
      <c r="BR68" s="199"/>
      <c r="BS68" s="199"/>
      <c r="BU68" s="167">
        <v>5052</v>
      </c>
      <c r="BV68" s="188" t="s">
        <v>51</v>
      </c>
      <c r="BW68" s="189"/>
      <c r="BX68" s="189"/>
      <c r="BY68" s="199"/>
      <c r="BZ68" s="199"/>
      <c r="CA68" s="199"/>
      <c r="CC68" s="167">
        <v>5052</v>
      </c>
      <c r="CD68" s="188" t="s">
        <v>51</v>
      </c>
      <c r="CE68" s="189"/>
      <c r="CF68" s="189"/>
      <c r="CG68" s="199"/>
      <c r="CH68" s="199"/>
      <c r="CI68" s="199"/>
      <c r="CK68" s="167">
        <v>5052</v>
      </c>
      <c r="CL68" s="188" t="s">
        <v>51</v>
      </c>
      <c r="CM68" s="189"/>
      <c r="CN68" s="189"/>
      <c r="CO68" s="199"/>
      <c r="CP68" s="199"/>
      <c r="CQ68" s="199"/>
      <c r="CS68" s="167">
        <v>5052</v>
      </c>
      <c r="CT68" s="188" t="s">
        <v>51</v>
      </c>
      <c r="CU68" s="189"/>
      <c r="CV68" s="189"/>
      <c r="CW68" s="199"/>
      <c r="CX68" s="199"/>
      <c r="CY68" s="199"/>
      <c r="DA68" s="167">
        <v>5052</v>
      </c>
      <c r="DB68" s="188" t="s">
        <v>51</v>
      </c>
      <c r="DC68" s="189"/>
      <c r="DD68" s="189"/>
      <c r="DE68" s="199"/>
      <c r="DF68" s="199"/>
      <c r="DG68" s="199"/>
      <c r="DI68" s="167">
        <v>5052</v>
      </c>
      <c r="DJ68" s="188" t="s">
        <v>51</v>
      </c>
      <c r="DK68" s="189"/>
      <c r="DL68" s="189"/>
      <c r="DM68" s="199"/>
      <c r="DN68" s="199"/>
      <c r="DO68" s="199"/>
      <c r="DQ68" s="167">
        <v>5052</v>
      </c>
      <c r="DR68" s="188" t="s">
        <v>51</v>
      </c>
      <c r="DS68" s="189"/>
      <c r="DT68" s="189"/>
      <c r="DU68" s="199"/>
      <c r="DV68" s="199"/>
      <c r="DW68" s="199"/>
      <c r="DY68" s="167">
        <v>5052</v>
      </c>
      <c r="DZ68" s="188" t="s">
        <v>51</v>
      </c>
      <c r="EA68" s="189"/>
      <c r="EB68" s="189"/>
      <c r="EC68" s="199"/>
      <c r="ED68" s="199"/>
      <c r="EE68" s="199"/>
      <c r="EG68" s="167">
        <v>5052</v>
      </c>
      <c r="EH68" s="188" t="s">
        <v>51</v>
      </c>
      <c r="EI68" s="189"/>
      <c r="EJ68" s="189"/>
      <c r="EK68" s="199"/>
      <c r="EL68" s="199"/>
      <c r="EM68" s="199"/>
    </row>
    <row r="69" spans="1:143" ht="58.5" customHeight="1">
      <c r="A69" s="167">
        <v>50810</v>
      </c>
      <c r="B69" s="188" t="s">
        <v>52</v>
      </c>
      <c r="C69" s="189">
        <f t="shared" si="50"/>
        <v>0</v>
      </c>
      <c r="D69" s="189">
        <f t="shared" si="51"/>
        <v>0</v>
      </c>
      <c r="E69" s="195">
        <f t="shared" si="42"/>
        <v>0</v>
      </c>
      <c r="F69" s="195">
        <f t="shared" si="38"/>
        <v>0</v>
      </c>
      <c r="G69" s="195">
        <f t="shared" si="39"/>
        <v>0</v>
      </c>
      <c r="I69" s="167">
        <v>50810</v>
      </c>
      <c r="J69" s="188" t="s">
        <v>52</v>
      </c>
      <c r="K69" s="189"/>
      <c r="L69" s="189"/>
      <c r="M69" s="199"/>
      <c r="N69" s="199"/>
      <c r="O69" s="199"/>
      <c r="Q69" s="167">
        <v>50810</v>
      </c>
      <c r="R69" s="188" t="s">
        <v>52</v>
      </c>
      <c r="S69" s="189"/>
      <c r="T69" s="189"/>
      <c r="U69" s="199"/>
      <c r="V69" s="199"/>
      <c r="W69" s="199"/>
      <c r="Y69" s="167">
        <v>50810</v>
      </c>
      <c r="Z69" s="188" t="s">
        <v>52</v>
      </c>
      <c r="AA69" s="189"/>
      <c r="AB69" s="189"/>
      <c r="AC69" s="199">
        <v>0</v>
      </c>
      <c r="AD69" s="199">
        <v>0</v>
      </c>
      <c r="AE69" s="199">
        <v>0</v>
      </c>
      <c r="AG69" s="167">
        <v>50810</v>
      </c>
      <c r="AH69" s="188" t="s">
        <v>52</v>
      </c>
      <c r="AI69" s="189"/>
      <c r="AJ69" s="189"/>
      <c r="AK69" s="199"/>
      <c r="AL69" s="199"/>
      <c r="AM69" s="199"/>
      <c r="AO69" s="167">
        <v>50810</v>
      </c>
      <c r="AP69" s="188" t="s">
        <v>52</v>
      </c>
      <c r="AQ69" s="189"/>
      <c r="AR69" s="189"/>
      <c r="AS69" s="199"/>
      <c r="AT69" s="199"/>
      <c r="AU69" s="199"/>
      <c r="AW69" s="167">
        <v>50810</v>
      </c>
      <c r="AX69" s="188" t="s">
        <v>52</v>
      </c>
      <c r="AY69" s="189"/>
      <c r="AZ69" s="189"/>
      <c r="BA69" s="199"/>
      <c r="BB69" s="199"/>
      <c r="BC69" s="199"/>
      <c r="BE69" s="167">
        <v>50810</v>
      </c>
      <c r="BF69" s="188" t="s">
        <v>52</v>
      </c>
      <c r="BG69" s="189"/>
      <c r="BH69" s="189"/>
      <c r="BI69" s="199"/>
      <c r="BJ69" s="199"/>
      <c r="BK69" s="199"/>
      <c r="BM69" s="167">
        <v>50810</v>
      </c>
      <c r="BN69" s="188" t="s">
        <v>52</v>
      </c>
      <c r="BO69" s="189"/>
      <c r="BP69" s="189"/>
      <c r="BQ69" s="199"/>
      <c r="BR69" s="199"/>
      <c r="BS69" s="199"/>
      <c r="BU69" s="167">
        <v>50810</v>
      </c>
      <c r="BV69" s="188" t="s">
        <v>52</v>
      </c>
      <c r="BW69" s="189"/>
      <c r="BX69" s="189"/>
      <c r="BY69" s="199"/>
      <c r="BZ69" s="199"/>
      <c r="CA69" s="199"/>
      <c r="CC69" s="167">
        <v>50810</v>
      </c>
      <c r="CD69" s="188" t="s">
        <v>52</v>
      </c>
      <c r="CE69" s="189"/>
      <c r="CF69" s="189"/>
      <c r="CG69" s="199"/>
      <c r="CH69" s="199"/>
      <c r="CI69" s="199"/>
      <c r="CK69" s="167">
        <v>50810</v>
      </c>
      <c r="CL69" s="188" t="s">
        <v>52</v>
      </c>
      <c r="CM69" s="189"/>
      <c r="CN69" s="189"/>
      <c r="CO69" s="199"/>
      <c r="CP69" s="199"/>
      <c r="CQ69" s="199"/>
      <c r="CS69" s="167">
        <v>50810</v>
      </c>
      <c r="CT69" s="188" t="s">
        <v>52</v>
      </c>
      <c r="CU69" s="189"/>
      <c r="CV69" s="189"/>
      <c r="CW69" s="199"/>
      <c r="CX69" s="199"/>
      <c r="CY69" s="199"/>
      <c r="DA69" s="167">
        <v>50810</v>
      </c>
      <c r="DB69" s="188" t="s">
        <v>52</v>
      </c>
      <c r="DC69" s="189"/>
      <c r="DD69" s="189"/>
      <c r="DE69" s="199"/>
      <c r="DF69" s="199"/>
      <c r="DG69" s="199"/>
      <c r="DI69" s="167">
        <v>50810</v>
      </c>
      <c r="DJ69" s="188" t="s">
        <v>52</v>
      </c>
      <c r="DK69" s="189"/>
      <c r="DL69" s="189"/>
      <c r="DM69" s="199"/>
      <c r="DN69" s="199"/>
      <c r="DO69" s="199"/>
      <c r="DQ69" s="167">
        <v>50810</v>
      </c>
      <c r="DR69" s="188" t="s">
        <v>52</v>
      </c>
      <c r="DS69" s="189"/>
      <c r="DT69" s="189"/>
      <c r="DU69" s="199"/>
      <c r="DV69" s="199"/>
      <c r="DW69" s="199"/>
      <c r="DY69" s="167">
        <v>50810</v>
      </c>
      <c r="DZ69" s="188" t="s">
        <v>52</v>
      </c>
      <c r="EA69" s="189"/>
      <c r="EB69" s="189"/>
      <c r="EC69" s="199"/>
      <c r="ED69" s="199"/>
      <c r="EE69" s="199"/>
      <c r="EG69" s="167">
        <v>50810</v>
      </c>
      <c r="EH69" s="188" t="s">
        <v>52</v>
      </c>
      <c r="EI69" s="189"/>
      <c r="EJ69" s="189"/>
      <c r="EK69" s="199"/>
      <c r="EL69" s="199"/>
      <c r="EM69" s="199"/>
    </row>
    <row r="70" spans="1:143" ht="65.25" customHeight="1">
      <c r="A70" s="167">
        <v>50815</v>
      </c>
      <c r="B70" s="188" t="s">
        <v>53</v>
      </c>
      <c r="C70" s="189">
        <f t="shared" si="50"/>
        <v>0</v>
      </c>
      <c r="D70" s="189">
        <f t="shared" si="51"/>
        <v>0</v>
      </c>
      <c r="E70" s="195">
        <f t="shared" si="42"/>
        <v>0</v>
      </c>
      <c r="F70" s="195">
        <f t="shared" si="38"/>
        <v>0</v>
      </c>
      <c r="G70" s="195">
        <f t="shared" si="39"/>
        <v>0</v>
      </c>
      <c r="I70" s="167">
        <v>50815</v>
      </c>
      <c r="J70" s="188" t="s">
        <v>53</v>
      </c>
      <c r="K70" s="189"/>
      <c r="L70" s="189"/>
      <c r="M70" s="199"/>
      <c r="N70" s="199"/>
      <c r="O70" s="199"/>
      <c r="Q70" s="167">
        <v>50815</v>
      </c>
      <c r="R70" s="188" t="s">
        <v>53</v>
      </c>
      <c r="S70" s="189"/>
      <c r="T70" s="189"/>
      <c r="U70" s="199"/>
      <c r="V70" s="199"/>
      <c r="W70" s="199"/>
      <c r="Y70" s="167">
        <v>50815</v>
      </c>
      <c r="Z70" s="188" t="s">
        <v>53</v>
      </c>
      <c r="AA70" s="189"/>
      <c r="AB70" s="189"/>
      <c r="AC70" s="199">
        <v>0</v>
      </c>
      <c r="AD70" s="199">
        <v>0</v>
      </c>
      <c r="AE70" s="199">
        <v>0</v>
      </c>
      <c r="AG70" s="167">
        <v>50815</v>
      </c>
      <c r="AH70" s="188" t="s">
        <v>53</v>
      </c>
      <c r="AI70" s="189"/>
      <c r="AJ70" s="189"/>
      <c r="AK70" s="199"/>
      <c r="AL70" s="199"/>
      <c r="AM70" s="199"/>
      <c r="AO70" s="167">
        <v>50815</v>
      </c>
      <c r="AP70" s="188" t="s">
        <v>53</v>
      </c>
      <c r="AQ70" s="189"/>
      <c r="AR70" s="189"/>
      <c r="AS70" s="199"/>
      <c r="AT70" s="199"/>
      <c r="AU70" s="199"/>
      <c r="AW70" s="167">
        <v>50815</v>
      </c>
      <c r="AX70" s="188" t="s">
        <v>53</v>
      </c>
      <c r="AY70" s="189"/>
      <c r="AZ70" s="189"/>
      <c r="BA70" s="199"/>
      <c r="BB70" s="199"/>
      <c r="BC70" s="199"/>
      <c r="BE70" s="167">
        <v>50815</v>
      </c>
      <c r="BF70" s="188" t="s">
        <v>53</v>
      </c>
      <c r="BG70" s="189"/>
      <c r="BH70" s="189"/>
      <c r="BI70" s="199"/>
      <c r="BJ70" s="199"/>
      <c r="BK70" s="199"/>
      <c r="BM70" s="167">
        <v>50815</v>
      </c>
      <c r="BN70" s="188" t="s">
        <v>53</v>
      </c>
      <c r="BO70" s="189"/>
      <c r="BP70" s="189"/>
      <c r="BQ70" s="199"/>
      <c r="BR70" s="199"/>
      <c r="BS70" s="199"/>
      <c r="BU70" s="167">
        <v>50815</v>
      </c>
      <c r="BV70" s="188" t="s">
        <v>53</v>
      </c>
      <c r="BW70" s="189"/>
      <c r="BX70" s="189"/>
      <c r="BY70" s="199"/>
      <c r="BZ70" s="199"/>
      <c r="CA70" s="199"/>
      <c r="CC70" s="167">
        <v>50815</v>
      </c>
      <c r="CD70" s="188" t="s">
        <v>53</v>
      </c>
      <c r="CE70" s="189"/>
      <c r="CF70" s="189"/>
      <c r="CG70" s="199"/>
      <c r="CH70" s="199"/>
      <c r="CI70" s="199"/>
      <c r="CK70" s="167">
        <v>50815</v>
      </c>
      <c r="CL70" s="188" t="s">
        <v>53</v>
      </c>
      <c r="CM70" s="189"/>
      <c r="CN70" s="189"/>
      <c r="CO70" s="199"/>
      <c r="CP70" s="199"/>
      <c r="CQ70" s="199"/>
      <c r="CS70" s="167">
        <v>50815</v>
      </c>
      <c r="CT70" s="188" t="s">
        <v>53</v>
      </c>
      <c r="CU70" s="189"/>
      <c r="CV70" s="189"/>
      <c r="CW70" s="199"/>
      <c r="CX70" s="199"/>
      <c r="CY70" s="199"/>
      <c r="DA70" s="167">
        <v>50815</v>
      </c>
      <c r="DB70" s="188" t="s">
        <v>53</v>
      </c>
      <c r="DC70" s="189"/>
      <c r="DD70" s="189"/>
      <c r="DE70" s="199"/>
      <c r="DF70" s="199"/>
      <c r="DG70" s="199"/>
      <c r="DI70" s="167">
        <v>50815</v>
      </c>
      <c r="DJ70" s="188" t="s">
        <v>53</v>
      </c>
      <c r="DK70" s="189"/>
      <c r="DL70" s="189"/>
      <c r="DM70" s="199"/>
      <c r="DN70" s="199"/>
      <c r="DO70" s="199"/>
      <c r="DQ70" s="167">
        <v>50815</v>
      </c>
      <c r="DR70" s="188" t="s">
        <v>53</v>
      </c>
      <c r="DS70" s="189"/>
      <c r="DT70" s="189"/>
      <c r="DU70" s="199"/>
      <c r="DV70" s="199"/>
      <c r="DW70" s="199"/>
      <c r="DY70" s="167">
        <v>50815</v>
      </c>
      <c r="DZ70" s="188" t="s">
        <v>53</v>
      </c>
      <c r="EA70" s="189"/>
      <c r="EB70" s="189"/>
      <c r="EC70" s="199"/>
      <c r="ED70" s="199"/>
      <c r="EE70" s="199"/>
      <c r="EG70" s="167">
        <v>50815</v>
      </c>
      <c r="EH70" s="188" t="s">
        <v>53</v>
      </c>
      <c r="EI70" s="189"/>
      <c r="EJ70" s="189"/>
      <c r="EK70" s="199"/>
      <c r="EL70" s="199"/>
      <c r="EM70" s="199"/>
    </row>
    <row r="71" spans="1:143" ht="56.25">
      <c r="A71" s="185">
        <v>51</v>
      </c>
      <c r="B71" s="186" t="s">
        <v>76</v>
      </c>
      <c r="C71" s="187">
        <f>SUM(C72:C76)</f>
        <v>271066.5</v>
      </c>
      <c r="D71" s="187">
        <f t="shared" ref="D71" si="52">SUM(D72:D76)</f>
        <v>337151</v>
      </c>
      <c r="E71" s="195">
        <f>+M71+U71+AC71+AK71+AS71+BA71+BI71+BQ71+BY71+CG71+CO71+CW71+DE71+DM71+DU71+EC71+EK71</f>
        <v>974304</v>
      </c>
      <c r="F71" s="195">
        <f t="shared" si="38"/>
        <v>935437</v>
      </c>
      <c r="G71" s="195">
        <f t="shared" si="39"/>
        <v>546148</v>
      </c>
      <c r="I71" s="185">
        <v>51</v>
      </c>
      <c r="J71" s="186" t="s">
        <v>76</v>
      </c>
      <c r="K71" s="187">
        <v>10554.94</v>
      </c>
      <c r="L71" s="187">
        <v>20000</v>
      </c>
      <c r="M71" s="187">
        <f>M72</f>
        <v>783147</v>
      </c>
      <c r="N71" s="187">
        <f t="shared" ref="N71:O71" si="53">N72</f>
        <v>872211</v>
      </c>
      <c r="O71" s="187">
        <f t="shared" si="53"/>
        <v>546148</v>
      </c>
      <c r="Q71" s="185">
        <v>51</v>
      </c>
      <c r="R71" s="186" t="s">
        <v>76</v>
      </c>
      <c r="S71" s="187">
        <v>89603.199999999997</v>
      </c>
      <c r="T71" s="187">
        <v>57389</v>
      </c>
      <c r="U71" s="187">
        <v>0</v>
      </c>
      <c r="V71" s="187">
        <v>0</v>
      </c>
      <c r="W71" s="187">
        <v>0</v>
      </c>
      <c r="Y71" s="185">
        <v>51</v>
      </c>
      <c r="Z71" s="186" t="s">
        <v>76</v>
      </c>
      <c r="AA71" s="187">
        <f>SUM(AA72:AA76)</f>
        <v>0</v>
      </c>
      <c r="AB71" s="187">
        <f t="shared" ref="AB71:AE71" si="54">SUM(AB72:AB76)</f>
        <v>0</v>
      </c>
      <c r="AC71" s="187">
        <f t="shared" si="54"/>
        <v>0</v>
      </c>
      <c r="AD71" s="187">
        <f t="shared" si="54"/>
        <v>0</v>
      </c>
      <c r="AE71" s="187">
        <f t="shared" si="54"/>
        <v>0</v>
      </c>
      <c r="AG71" s="185">
        <v>51</v>
      </c>
      <c r="AH71" s="186" t="s">
        <v>76</v>
      </c>
      <c r="AI71" s="187">
        <v>47613.07</v>
      </c>
      <c r="AJ71" s="187">
        <v>62375</v>
      </c>
      <c r="AK71" s="187">
        <f t="shared" ref="AK71:AM71" si="55">SUM(AK72:AK76)</f>
        <v>0</v>
      </c>
      <c r="AL71" s="187">
        <f t="shared" si="55"/>
        <v>0</v>
      </c>
      <c r="AM71" s="187">
        <f t="shared" si="55"/>
        <v>0</v>
      </c>
      <c r="AO71" s="185">
        <v>51</v>
      </c>
      <c r="AP71" s="186" t="s">
        <v>76</v>
      </c>
      <c r="AQ71" s="187">
        <v>36373</v>
      </c>
      <c r="AR71" s="187">
        <f t="shared" ref="AR71:AU71" si="56">SUM(AR72:AR76)</f>
        <v>0</v>
      </c>
      <c r="AS71" s="187">
        <f t="shared" si="56"/>
        <v>0</v>
      </c>
      <c r="AT71" s="187">
        <f t="shared" si="56"/>
        <v>0</v>
      </c>
      <c r="AU71" s="187">
        <f t="shared" si="56"/>
        <v>0</v>
      </c>
      <c r="AW71" s="185">
        <v>51</v>
      </c>
      <c r="AX71" s="186" t="s">
        <v>76</v>
      </c>
      <c r="AY71" s="187">
        <f>SUM(AY72:AY76)</f>
        <v>0</v>
      </c>
      <c r="AZ71" s="187">
        <f t="shared" ref="AZ71:BC71" si="57">SUM(AZ72:AZ76)</f>
        <v>0</v>
      </c>
      <c r="BA71" s="187">
        <f t="shared" si="57"/>
        <v>0</v>
      </c>
      <c r="BB71" s="187">
        <f t="shared" si="57"/>
        <v>0</v>
      </c>
      <c r="BC71" s="187">
        <f t="shared" si="57"/>
        <v>0</v>
      </c>
      <c r="BE71" s="185">
        <v>51</v>
      </c>
      <c r="BF71" s="186" t="s">
        <v>76</v>
      </c>
      <c r="BG71" s="187">
        <f>SUM(BG72:BG76)</f>
        <v>0</v>
      </c>
      <c r="BH71" s="187">
        <f t="shared" ref="BH71:BK71" si="58">SUM(BH72:BH76)</f>
        <v>0</v>
      </c>
      <c r="BI71" s="187">
        <f t="shared" si="58"/>
        <v>0</v>
      </c>
      <c r="BJ71" s="187">
        <f t="shared" si="58"/>
        <v>0</v>
      </c>
      <c r="BK71" s="187">
        <f t="shared" si="58"/>
        <v>0</v>
      </c>
      <c r="BM71" s="185">
        <v>51</v>
      </c>
      <c r="BN71" s="186" t="s">
        <v>76</v>
      </c>
      <c r="BO71" s="187">
        <v>4299.7</v>
      </c>
      <c r="BP71" s="187">
        <v>0</v>
      </c>
      <c r="BQ71" s="187">
        <v>30600</v>
      </c>
      <c r="BR71" s="187">
        <v>15300</v>
      </c>
      <c r="BS71" s="187">
        <v>0</v>
      </c>
      <c r="BU71" s="185">
        <v>51</v>
      </c>
      <c r="BV71" s="186" t="s">
        <v>76</v>
      </c>
      <c r="BW71" s="187">
        <f>SUM(BW72:BW76)</f>
        <v>0</v>
      </c>
      <c r="BX71" s="187">
        <f t="shared" ref="BX71:CA71" si="59">SUM(BX72:BX76)</f>
        <v>0</v>
      </c>
      <c r="BY71" s="187">
        <f t="shared" si="59"/>
        <v>0</v>
      </c>
      <c r="BZ71" s="187">
        <f t="shared" si="59"/>
        <v>0</v>
      </c>
      <c r="CA71" s="187">
        <f t="shared" si="59"/>
        <v>0</v>
      </c>
      <c r="CC71" s="185">
        <v>51</v>
      </c>
      <c r="CD71" s="186" t="s">
        <v>76</v>
      </c>
      <c r="CE71" s="187">
        <v>79827</v>
      </c>
      <c r="CF71" s="187">
        <v>172016</v>
      </c>
      <c r="CG71" s="187">
        <v>92760</v>
      </c>
      <c r="CH71" s="187">
        <v>8970</v>
      </c>
      <c r="CI71" s="187">
        <v>0</v>
      </c>
      <c r="CK71" s="185">
        <v>51</v>
      </c>
      <c r="CL71" s="186" t="s">
        <v>76</v>
      </c>
      <c r="CM71" s="187">
        <f>SUM(CM72:CM76)</f>
        <v>0</v>
      </c>
      <c r="CN71" s="187">
        <f t="shared" ref="CN71:CQ71" si="60">SUM(CN72:CN76)</f>
        <v>0</v>
      </c>
      <c r="CO71" s="187">
        <f t="shared" si="60"/>
        <v>0</v>
      </c>
      <c r="CP71" s="187">
        <f t="shared" si="60"/>
        <v>0</v>
      </c>
      <c r="CQ71" s="187">
        <f t="shared" si="60"/>
        <v>0</v>
      </c>
      <c r="CS71" s="185">
        <v>51</v>
      </c>
      <c r="CT71" s="186" t="s">
        <v>76</v>
      </c>
      <c r="CU71" s="187">
        <f>SUM(CU72:CU76)</f>
        <v>0</v>
      </c>
      <c r="CV71" s="187">
        <f t="shared" ref="CV71:CY71" si="61">SUM(CV72:CV76)</f>
        <v>0</v>
      </c>
      <c r="CW71" s="187">
        <f t="shared" si="61"/>
        <v>0</v>
      </c>
      <c r="CX71" s="187">
        <f t="shared" si="61"/>
        <v>0</v>
      </c>
      <c r="CY71" s="187">
        <f t="shared" si="61"/>
        <v>0</v>
      </c>
      <c r="DA71" s="185">
        <v>51</v>
      </c>
      <c r="DB71" s="186" t="s">
        <v>76</v>
      </c>
      <c r="DC71" s="187">
        <v>2461</v>
      </c>
      <c r="DD71" s="187">
        <f t="shared" ref="DD71:DG71" si="62">SUM(DD72:DD76)</f>
        <v>0</v>
      </c>
      <c r="DE71" s="187">
        <f t="shared" si="62"/>
        <v>0</v>
      </c>
      <c r="DF71" s="187">
        <f t="shared" si="62"/>
        <v>0</v>
      </c>
      <c r="DG71" s="187">
        <f t="shared" si="62"/>
        <v>0</v>
      </c>
      <c r="DI71" s="185">
        <v>51</v>
      </c>
      <c r="DJ71" s="186" t="s">
        <v>76</v>
      </c>
      <c r="DK71" s="187">
        <v>5318.53</v>
      </c>
      <c r="DL71" s="187">
        <v>20250</v>
      </c>
      <c r="DM71" s="187">
        <v>17850</v>
      </c>
      <c r="DN71" s="187">
        <v>12920</v>
      </c>
      <c r="DO71" s="187">
        <v>0</v>
      </c>
      <c r="DQ71" s="185">
        <v>51</v>
      </c>
      <c r="DR71" s="186" t="s">
        <v>76</v>
      </c>
      <c r="DS71" s="187">
        <v>8032</v>
      </c>
      <c r="DT71" s="187">
        <v>25121</v>
      </c>
      <c r="DU71" s="187">
        <v>49947</v>
      </c>
      <c r="DV71" s="187">
        <v>26036</v>
      </c>
      <c r="DW71" s="187">
        <v>0</v>
      </c>
      <c r="DY71" s="185">
        <v>51</v>
      </c>
      <c r="DZ71" s="186" t="s">
        <v>76</v>
      </c>
      <c r="EA71" s="187">
        <f>SUM(EA72:EA76)</f>
        <v>0</v>
      </c>
      <c r="EB71" s="187">
        <f t="shared" ref="EB71:EE71" si="63">SUM(EB72:EB76)</f>
        <v>0</v>
      </c>
      <c r="EC71" s="187">
        <f t="shared" si="63"/>
        <v>0</v>
      </c>
      <c r="ED71" s="187">
        <f t="shared" si="63"/>
        <v>0</v>
      </c>
      <c r="EE71" s="187">
        <f t="shared" si="63"/>
        <v>0</v>
      </c>
      <c r="EG71" s="185">
        <v>51</v>
      </c>
      <c r="EH71" s="186" t="s">
        <v>76</v>
      </c>
      <c r="EI71" s="187">
        <v>2920</v>
      </c>
      <c r="EJ71" s="187">
        <v>13220</v>
      </c>
      <c r="EK71" s="187">
        <f t="shared" ref="EK71:EM71" si="64">SUM(EK72:EK76)</f>
        <v>0</v>
      </c>
      <c r="EL71" s="187">
        <f t="shared" si="64"/>
        <v>0</v>
      </c>
      <c r="EM71" s="187">
        <f t="shared" si="64"/>
        <v>0</v>
      </c>
    </row>
    <row r="72" spans="1:143" ht="187.5">
      <c r="A72" s="167">
        <v>51000</v>
      </c>
      <c r="B72" s="184" t="s">
        <v>55</v>
      </c>
      <c r="C72" s="180">
        <f t="shared" si="50"/>
        <v>271066.5</v>
      </c>
      <c r="D72" s="180">
        <f t="shared" ref="D72:D76" si="65">+L72+T72+AB72+AJ72+AR72+AZ72+BH72+BP72+BX72+CF72+CN72+CV72+DD72+DL72+DT72+EB72+EJ72</f>
        <v>337151</v>
      </c>
      <c r="E72" s="195">
        <f>+M72+U72+AC72+AK72+AS72+BA72+BI72+BQ72+BY72+CG72+CO72+CW72+DE72+DM72+DU72+EC72+EK72</f>
        <v>968204</v>
      </c>
      <c r="F72" s="195">
        <f t="shared" si="38"/>
        <v>935437</v>
      </c>
      <c r="G72" s="195">
        <f t="shared" si="39"/>
        <v>546148</v>
      </c>
      <c r="I72" s="167">
        <v>51000</v>
      </c>
      <c r="J72" s="184" t="s">
        <v>55</v>
      </c>
      <c r="K72" s="180"/>
      <c r="L72" s="180"/>
      <c r="M72" s="256">
        <f>750000+750131-716984</f>
        <v>783147</v>
      </c>
      <c r="N72" s="256">
        <f>1000000+575131-702920</f>
        <v>872211</v>
      </c>
      <c r="O72" s="256">
        <f>1000000+102000-555852</f>
        <v>546148</v>
      </c>
      <c r="Q72" s="167">
        <v>51000</v>
      </c>
      <c r="R72" s="184" t="s">
        <v>55</v>
      </c>
      <c r="S72" s="180">
        <v>89603.199999999997</v>
      </c>
      <c r="T72" s="180">
        <v>57389</v>
      </c>
      <c r="U72" s="199">
        <v>0</v>
      </c>
      <c r="V72" s="199">
        <v>0</v>
      </c>
      <c r="W72" s="199">
        <v>0</v>
      </c>
      <c r="Y72" s="167">
        <v>51000</v>
      </c>
      <c r="Z72" s="184" t="s">
        <v>55</v>
      </c>
      <c r="AA72" s="180"/>
      <c r="AB72" s="180"/>
      <c r="AC72" s="199"/>
      <c r="AD72" s="199"/>
      <c r="AE72" s="199"/>
      <c r="AG72" s="167">
        <v>51000</v>
      </c>
      <c r="AH72" s="184" t="s">
        <v>55</v>
      </c>
      <c r="AI72" s="180">
        <v>47613.07</v>
      </c>
      <c r="AJ72" s="180">
        <v>62375</v>
      </c>
      <c r="AK72" s="199"/>
      <c r="AL72" s="199"/>
      <c r="AM72" s="199"/>
      <c r="AO72" s="167">
        <v>51000</v>
      </c>
      <c r="AP72" s="184" t="s">
        <v>55</v>
      </c>
      <c r="AQ72" s="180">
        <v>36373</v>
      </c>
      <c r="AR72" s="180"/>
      <c r="AS72" s="199"/>
      <c r="AT72" s="199"/>
      <c r="AU72" s="199"/>
      <c r="AW72" s="167">
        <v>51000</v>
      </c>
      <c r="AX72" s="184" t="s">
        <v>55</v>
      </c>
      <c r="AY72" s="180"/>
      <c r="AZ72" s="180"/>
      <c r="BA72" s="199"/>
      <c r="BB72" s="199"/>
      <c r="BC72" s="199"/>
      <c r="BE72" s="167">
        <v>51000</v>
      </c>
      <c r="BF72" s="184" t="s">
        <v>55</v>
      </c>
      <c r="BG72" s="180"/>
      <c r="BH72" s="180"/>
      <c r="BI72" s="199"/>
      <c r="BJ72" s="199"/>
      <c r="BK72" s="199"/>
      <c r="BM72" s="167">
        <v>51000</v>
      </c>
      <c r="BN72" s="184" t="s">
        <v>55</v>
      </c>
      <c r="BO72" s="180">
        <v>4299.7</v>
      </c>
      <c r="BP72" s="180"/>
      <c r="BQ72" s="199">
        <v>30600</v>
      </c>
      <c r="BR72" s="199">
        <v>15300</v>
      </c>
      <c r="BS72" s="199">
        <v>0</v>
      </c>
      <c r="BU72" s="167">
        <v>51000</v>
      </c>
      <c r="BV72" s="184" t="s">
        <v>55</v>
      </c>
      <c r="BW72" s="180"/>
      <c r="BX72" s="180"/>
      <c r="BY72" s="199"/>
      <c r="BZ72" s="199"/>
      <c r="CA72" s="199"/>
      <c r="CC72" s="167">
        <v>51000</v>
      </c>
      <c r="CD72" s="184" t="s">
        <v>55</v>
      </c>
      <c r="CE72" s="180">
        <v>79827</v>
      </c>
      <c r="CF72" s="180">
        <v>172016</v>
      </c>
      <c r="CG72" s="199">
        <v>92760</v>
      </c>
      <c r="CH72" s="199">
        <v>8970</v>
      </c>
      <c r="CI72" s="199">
        <v>0</v>
      </c>
      <c r="CK72" s="167">
        <v>51000</v>
      </c>
      <c r="CL72" s="184" t="s">
        <v>55</v>
      </c>
      <c r="CM72" s="180"/>
      <c r="CN72" s="180"/>
      <c r="CO72" s="199"/>
      <c r="CP72" s="199"/>
      <c r="CQ72" s="199"/>
      <c r="CS72" s="167">
        <v>51000</v>
      </c>
      <c r="CT72" s="184" t="s">
        <v>55</v>
      </c>
      <c r="CU72" s="180"/>
      <c r="CV72" s="180"/>
      <c r="CW72" s="199"/>
      <c r="CX72" s="199"/>
      <c r="CY72" s="199"/>
      <c r="DA72" s="167">
        <v>51000</v>
      </c>
      <c r="DB72" s="184" t="s">
        <v>55</v>
      </c>
      <c r="DC72" s="180"/>
      <c r="DD72" s="180"/>
      <c r="DE72" s="199"/>
      <c r="DF72" s="199"/>
      <c r="DG72" s="199"/>
      <c r="DI72" s="167">
        <v>51000</v>
      </c>
      <c r="DJ72" s="184" t="s">
        <v>55</v>
      </c>
      <c r="DK72" s="180">
        <v>5318.53</v>
      </c>
      <c r="DL72" s="180">
        <v>20250</v>
      </c>
      <c r="DM72" s="199">
        <v>11750</v>
      </c>
      <c r="DN72" s="199">
        <v>12920</v>
      </c>
      <c r="DO72" s="199">
        <v>0</v>
      </c>
      <c r="DQ72" s="167">
        <v>51000</v>
      </c>
      <c r="DR72" s="184" t="s">
        <v>55</v>
      </c>
      <c r="DS72" s="180">
        <v>8032</v>
      </c>
      <c r="DT72" s="180">
        <v>25121</v>
      </c>
      <c r="DU72" s="199">
        <v>49947</v>
      </c>
      <c r="DV72" s="199">
        <v>26036</v>
      </c>
      <c r="DW72" s="199">
        <v>0</v>
      </c>
      <c r="DY72" s="167">
        <v>51000</v>
      </c>
      <c r="DZ72" s="184" t="s">
        <v>55</v>
      </c>
      <c r="EA72" s="180"/>
      <c r="EB72" s="180"/>
      <c r="EC72" s="199"/>
      <c r="ED72" s="199"/>
      <c r="EE72" s="199"/>
      <c r="EG72" s="167">
        <v>51000</v>
      </c>
      <c r="EH72" s="184" t="s">
        <v>55</v>
      </c>
      <c r="EI72" s="180"/>
      <c r="EJ72" s="180"/>
      <c r="EK72" s="199"/>
      <c r="EL72" s="199"/>
      <c r="EM72" s="199"/>
    </row>
    <row r="73" spans="1:143" ht="318.75">
      <c r="A73" s="167">
        <v>51011</v>
      </c>
      <c r="B73" s="184" t="s">
        <v>56</v>
      </c>
      <c r="C73" s="180">
        <f t="shared" si="50"/>
        <v>0</v>
      </c>
      <c r="D73" s="180">
        <f t="shared" si="65"/>
        <v>0</v>
      </c>
      <c r="E73" s="195">
        <f t="shared" si="42"/>
        <v>0</v>
      </c>
      <c r="F73" s="195">
        <f t="shared" si="38"/>
        <v>0</v>
      </c>
      <c r="G73" s="195">
        <f t="shared" si="39"/>
        <v>0</v>
      </c>
      <c r="I73" s="167">
        <v>51011</v>
      </c>
      <c r="J73" s="184" t="s">
        <v>56</v>
      </c>
      <c r="K73" s="180"/>
      <c r="L73" s="180"/>
      <c r="M73" s="199"/>
      <c r="N73" s="199"/>
      <c r="O73" s="199"/>
      <c r="Q73" s="167">
        <v>51011</v>
      </c>
      <c r="R73" s="184" t="s">
        <v>56</v>
      </c>
      <c r="S73" s="180"/>
      <c r="T73" s="180"/>
      <c r="U73" s="199"/>
      <c r="V73" s="199"/>
      <c r="W73" s="199"/>
      <c r="Y73" s="167">
        <v>51011</v>
      </c>
      <c r="Z73" s="184" t="s">
        <v>56</v>
      </c>
      <c r="AA73" s="180"/>
      <c r="AB73" s="180"/>
      <c r="AC73" s="199"/>
      <c r="AD73" s="199"/>
      <c r="AE73" s="199"/>
      <c r="AG73" s="167">
        <v>51011</v>
      </c>
      <c r="AH73" s="184" t="s">
        <v>56</v>
      </c>
      <c r="AI73" s="180"/>
      <c r="AJ73" s="180"/>
      <c r="AK73" s="199"/>
      <c r="AL73" s="199"/>
      <c r="AM73" s="199"/>
      <c r="AO73" s="167">
        <v>51011</v>
      </c>
      <c r="AP73" s="184" t="s">
        <v>56</v>
      </c>
      <c r="AQ73" s="180"/>
      <c r="AR73" s="180"/>
      <c r="AS73" s="199"/>
      <c r="AT73" s="199"/>
      <c r="AU73" s="199"/>
      <c r="AW73" s="167">
        <v>51011</v>
      </c>
      <c r="AX73" s="184" t="s">
        <v>56</v>
      </c>
      <c r="AY73" s="180"/>
      <c r="AZ73" s="180"/>
      <c r="BA73" s="199"/>
      <c r="BB73" s="199"/>
      <c r="BC73" s="199"/>
      <c r="BE73" s="167">
        <v>51011</v>
      </c>
      <c r="BF73" s="184" t="s">
        <v>56</v>
      </c>
      <c r="BG73" s="180"/>
      <c r="BH73" s="180"/>
      <c r="BI73" s="199"/>
      <c r="BJ73" s="199"/>
      <c r="BK73" s="199"/>
      <c r="BM73" s="167">
        <v>51011</v>
      </c>
      <c r="BN73" s="184" t="s">
        <v>56</v>
      </c>
      <c r="BO73" s="180"/>
      <c r="BP73" s="180"/>
      <c r="BQ73" s="199"/>
      <c r="BR73" s="199"/>
      <c r="BS73" s="199"/>
      <c r="BU73" s="167">
        <v>51011</v>
      </c>
      <c r="BV73" s="184" t="s">
        <v>56</v>
      </c>
      <c r="BW73" s="180"/>
      <c r="BX73" s="180"/>
      <c r="BY73" s="199"/>
      <c r="BZ73" s="199"/>
      <c r="CA73" s="199"/>
      <c r="CC73" s="167">
        <v>51011</v>
      </c>
      <c r="CD73" s="184" t="s">
        <v>56</v>
      </c>
      <c r="CE73" s="180"/>
      <c r="CF73" s="180"/>
      <c r="CG73" s="199"/>
      <c r="CH73" s="199"/>
      <c r="CI73" s="199"/>
      <c r="CK73" s="167">
        <v>51011</v>
      </c>
      <c r="CL73" s="184" t="s">
        <v>56</v>
      </c>
      <c r="CM73" s="180"/>
      <c r="CN73" s="180"/>
      <c r="CO73" s="199"/>
      <c r="CP73" s="199"/>
      <c r="CQ73" s="199"/>
      <c r="CS73" s="167">
        <v>51011</v>
      </c>
      <c r="CT73" s="184" t="s">
        <v>56</v>
      </c>
      <c r="CU73" s="180"/>
      <c r="CV73" s="180"/>
      <c r="CW73" s="199"/>
      <c r="CX73" s="199"/>
      <c r="CY73" s="199"/>
      <c r="DA73" s="167">
        <v>51011</v>
      </c>
      <c r="DB73" s="184" t="s">
        <v>56</v>
      </c>
      <c r="DC73" s="180"/>
      <c r="DD73" s="180"/>
      <c r="DE73" s="199"/>
      <c r="DF73" s="199"/>
      <c r="DG73" s="199"/>
      <c r="DI73" s="167">
        <v>51011</v>
      </c>
      <c r="DJ73" s="184" t="s">
        <v>56</v>
      </c>
      <c r="DK73" s="180"/>
      <c r="DL73" s="180"/>
      <c r="DM73" s="199"/>
      <c r="DN73" s="199"/>
      <c r="DO73" s="199"/>
      <c r="DQ73" s="167">
        <v>51011</v>
      </c>
      <c r="DR73" s="184" t="s">
        <v>56</v>
      </c>
      <c r="DS73" s="180"/>
      <c r="DT73" s="180"/>
      <c r="DU73" s="199"/>
      <c r="DV73" s="199"/>
      <c r="DW73" s="199"/>
      <c r="DY73" s="167">
        <v>51011</v>
      </c>
      <c r="DZ73" s="184" t="s">
        <v>56</v>
      </c>
      <c r="EA73" s="180"/>
      <c r="EB73" s="180"/>
      <c r="EC73" s="199"/>
      <c r="ED73" s="199"/>
      <c r="EE73" s="199"/>
      <c r="EG73" s="167">
        <v>51011</v>
      </c>
      <c r="EH73" s="184" t="s">
        <v>56</v>
      </c>
      <c r="EI73" s="180"/>
      <c r="EJ73" s="180"/>
      <c r="EK73" s="199"/>
      <c r="EL73" s="199"/>
      <c r="EM73" s="199"/>
    </row>
    <row r="74" spans="1:143" ht="57" customHeight="1">
      <c r="A74" s="167">
        <v>51031</v>
      </c>
      <c r="B74" s="184" t="s">
        <v>57</v>
      </c>
      <c r="C74" s="180">
        <f t="shared" si="50"/>
        <v>0</v>
      </c>
      <c r="D74" s="180">
        <f t="shared" si="65"/>
        <v>0</v>
      </c>
      <c r="E74" s="195">
        <f t="shared" si="42"/>
        <v>0</v>
      </c>
      <c r="F74" s="195">
        <f t="shared" si="38"/>
        <v>0</v>
      </c>
      <c r="G74" s="195">
        <f t="shared" si="39"/>
        <v>0</v>
      </c>
      <c r="I74" s="167">
        <v>51031</v>
      </c>
      <c r="J74" s="184" t="s">
        <v>57</v>
      </c>
      <c r="K74" s="180"/>
      <c r="L74" s="180"/>
      <c r="M74" s="199"/>
      <c r="N74" s="199"/>
      <c r="O74" s="199"/>
      <c r="Q74" s="167">
        <v>51031</v>
      </c>
      <c r="R74" s="184" t="s">
        <v>57</v>
      </c>
      <c r="S74" s="180"/>
      <c r="T74" s="180"/>
      <c r="U74" s="199"/>
      <c r="V74" s="199"/>
      <c r="W74" s="199"/>
      <c r="Y74" s="167">
        <v>51031</v>
      </c>
      <c r="Z74" s="184" t="s">
        <v>57</v>
      </c>
      <c r="AA74" s="180"/>
      <c r="AB74" s="180"/>
      <c r="AC74" s="199">
        <v>0</v>
      </c>
      <c r="AD74" s="199">
        <v>0</v>
      </c>
      <c r="AE74" s="199">
        <v>0</v>
      </c>
      <c r="AG74" s="167">
        <v>51031</v>
      </c>
      <c r="AH74" s="184" t="s">
        <v>57</v>
      </c>
      <c r="AI74" s="180"/>
      <c r="AJ74" s="180"/>
      <c r="AK74" s="199"/>
      <c r="AL74" s="199"/>
      <c r="AM74" s="199"/>
      <c r="AO74" s="167">
        <v>51031</v>
      </c>
      <c r="AP74" s="184" t="s">
        <v>57</v>
      </c>
      <c r="AQ74" s="180"/>
      <c r="AR74" s="180"/>
      <c r="AS74" s="199"/>
      <c r="AT74" s="199"/>
      <c r="AU74" s="199"/>
      <c r="AW74" s="167">
        <v>51031</v>
      </c>
      <c r="AX74" s="184" t="s">
        <v>57</v>
      </c>
      <c r="AY74" s="180"/>
      <c r="AZ74" s="180"/>
      <c r="BA74" s="199"/>
      <c r="BB74" s="199"/>
      <c r="BC74" s="199"/>
      <c r="BE74" s="167">
        <v>51031</v>
      </c>
      <c r="BF74" s="184" t="s">
        <v>57</v>
      </c>
      <c r="BG74" s="180"/>
      <c r="BH74" s="180"/>
      <c r="BI74" s="199"/>
      <c r="BJ74" s="199"/>
      <c r="BK74" s="199"/>
      <c r="BM74" s="167">
        <v>51031</v>
      </c>
      <c r="BN74" s="184" t="s">
        <v>57</v>
      </c>
      <c r="BO74" s="180"/>
      <c r="BP74" s="180"/>
      <c r="BQ74" s="199"/>
      <c r="BR74" s="199"/>
      <c r="BS74" s="199"/>
      <c r="BU74" s="167">
        <v>51031</v>
      </c>
      <c r="BV74" s="184" t="s">
        <v>57</v>
      </c>
      <c r="BW74" s="180"/>
      <c r="BX74" s="180"/>
      <c r="BY74" s="199"/>
      <c r="BZ74" s="199"/>
      <c r="CA74" s="199"/>
      <c r="CC74" s="167">
        <v>51031</v>
      </c>
      <c r="CD74" s="184" t="s">
        <v>57</v>
      </c>
      <c r="CE74" s="180"/>
      <c r="CF74" s="180"/>
      <c r="CG74" s="199"/>
      <c r="CH74" s="199"/>
      <c r="CI74" s="199"/>
      <c r="CK74" s="167">
        <v>51031</v>
      </c>
      <c r="CL74" s="184" t="s">
        <v>57</v>
      </c>
      <c r="CM74" s="180"/>
      <c r="CN74" s="180"/>
      <c r="CO74" s="199"/>
      <c r="CP74" s="199"/>
      <c r="CQ74" s="199"/>
      <c r="CS74" s="167">
        <v>51031</v>
      </c>
      <c r="CT74" s="184" t="s">
        <v>57</v>
      </c>
      <c r="CU74" s="180"/>
      <c r="CV74" s="180"/>
      <c r="CW74" s="199"/>
      <c r="CX74" s="199"/>
      <c r="CY74" s="199"/>
      <c r="DA74" s="167">
        <v>51031</v>
      </c>
      <c r="DB74" s="184" t="s">
        <v>57</v>
      </c>
      <c r="DC74" s="180"/>
      <c r="DD74" s="180"/>
      <c r="DE74" s="199"/>
      <c r="DF74" s="199"/>
      <c r="DG74" s="199"/>
      <c r="DI74" s="167">
        <v>51031</v>
      </c>
      <c r="DJ74" s="184" t="s">
        <v>57</v>
      </c>
      <c r="DK74" s="180"/>
      <c r="DL74" s="180"/>
      <c r="DM74" s="199"/>
      <c r="DN74" s="199"/>
      <c r="DO74" s="199"/>
      <c r="DQ74" s="167">
        <v>51031</v>
      </c>
      <c r="DR74" s="184" t="s">
        <v>57</v>
      </c>
      <c r="DS74" s="180"/>
      <c r="DT74" s="180"/>
      <c r="DU74" s="199"/>
      <c r="DV74" s="199"/>
      <c r="DW74" s="199"/>
      <c r="DY74" s="167">
        <v>51031</v>
      </c>
      <c r="DZ74" s="184" t="s">
        <v>57</v>
      </c>
      <c r="EA74" s="180"/>
      <c r="EB74" s="180"/>
      <c r="EC74" s="199"/>
      <c r="ED74" s="199"/>
      <c r="EE74" s="199"/>
      <c r="EG74" s="167">
        <v>51031</v>
      </c>
      <c r="EH74" s="184" t="s">
        <v>57</v>
      </c>
      <c r="EI74" s="180"/>
      <c r="EJ74" s="180"/>
      <c r="EK74" s="199"/>
      <c r="EL74" s="199"/>
      <c r="EM74" s="199"/>
    </row>
    <row r="75" spans="1:143" ht="63.75" customHeight="1">
      <c r="A75" s="167">
        <v>51043</v>
      </c>
      <c r="B75" s="184" t="s">
        <v>58</v>
      </c>
      <c r="C75" s="180">
        <f t="shared" si="50"/>
        <v>0</v>
      </c>
      <c r="D75" s="180">
        <f t="shared" si="65"/>
        <v>0</v>
      </c>
      <c r="E75" s="195">
        <f t="shared" si="42"/>
        <v>6100</v>
      </c>
      <c r="F75" s="195">
        <f t="shared" si="38"/>
        <v>0</v>
      </c>
      <c r="G75" s="195">
        <f t="shared" si="39"/>
        <v>0</v>
      </c>
      <c r="I75" s="167">
        <v>51043</v>
      </c>
      <c r="J75" s="184" t="s">
        <v>58</v>
      </c>
      <c r="K75" s="180"/>
      <c r="L75" s="180"/>
      <c r="M75" s="199"/>
      <c r="N75" s="199"/>
      <c r="O75" s="199"/>
      <c r="Q75" s="167">
        <v>51043</v>
      </c>
      <c r="R75" s="184" t="s">
        <v>58</v>
      </c>
      <c r="S75" s="180"/>
      <c r="T75" s="180"/>
      <c r="U75" s="199"/>
      <c r="V75" s="199"/>
      <c r="W75" s="199"/>
      <c r="Y75" s="167">
        <v>51043</v>
      </c>
      <c r="Z75" s="184" t="s">
        <v>58</v>
      </c>
      <c r="AA75" s="180"/>
      <c r="AB75" s="180"/>
      <c r="AC75" s="199">
        <v>0</v>
      </c>
      <c r="AD75" s="199">
        <v>0</v>
      </c>
      <c r="AE75" s="199">
        <v>0</v>
      </c>
      <c r="AG75" s="167">
        <v>51043</v>
      </c>
      <c r="AH75" s="184" t="s">
        <v>58</v>
      </c>
      <c r="AI75" s="180"/>
      <c r="AJ75" s="180"/>
      <c r="AK75" s="199"/>
      <c r="AL75" s="199"/>
      <c r="AM75" s="199"/>
      <c r="AO75" s="167">
        <v>51043</v>
      </c>
      <c r="AP75" s="184" t="s">
        <v>58</v>
      </c>
      <c r="AQ75" s="180"/>
      <c r="AR75" s="180"/>
      <c r="AS75" s="199"/>
      <c r="AT75" s="199"/>
      <c r="AU75" s="199"/>
      <c r="AW75" s="167">
        <v>51043</v>
      </c>
      <c r="AX75" s="184" t="s">
        <v>58</v>
      </c>
      <c r="AY75" s="180"/>
      <c r="AZ75" s="180"/>
      <c r="BA75" s="199"/>
      <c r="BB75" s="199"/>
      <c r="BC75" s="199"/>
      <c r="BE75" s="167">
        <v>51043</v>
      </c>
      <c r="BF75" s="184" t="s">
        <v>58</v>
      </c>
      <c r="BG75" s="180"/>
      <c r="BH75" s="180"/>
      <c r="BI75" s="199"/>
      <c r="BJ75" s="199"/>
      <c r="BK75" s="199"/>
      <c r="BM75" s="167">
        <v>51043</v>
      </c>
      <c r="BN75" s="184" t="s">
        <v>58</v>
      </c>
      <c r="BO75" s="180"/>
      <c r="BP75" s="180"/>
      <c r="BQ75" s="199"/>
      <c r="BR75" s="199"/>
      <c r="BS75" s="199"/>
      <c r="BU75" s="167">
        <v>51043</v>
      </c>
      <c r="BV75" s="184" t="s">
        <v>58</v>
      </c>
      <c r="BW75" s="180"/>
      <c r="BX75" s="180"/>
      <c r="BY75" s="199"/>
      <c r="BZ75" s="199"/>
      <c r="CA75" s="199"/>
      <c r="CC75" s="167">
        <v>51043</v>
      </c>
      <c r="CD75" s="184" t="s">
        <v>58</v>
      </c>
      <c r="CE75" s="180"/>
      <c r="CF75" s="180"/>
      <c r="CG75" s="199"/>
      <c r="CH75" s="199"/>
      <c r="CI75" s="199"/>
      <c r="CK75" s="167">
        <v>51043</v>
      </c>
      <c r="CL75" s="184" t="s">
        <v>58</v>
      </c>
      <c r="CM75" s="180"/>
      <c r="CN75" s="180"/>
      <c r="CO75" s="199"/>
      <c r="CP75" s="199"/>
      <c r="CQ75" s="199"/>
      <c r="CS75" s="167">
        <v>51043</v>
      </c>
      <c r="CT75" s="184" t="s">
        <v>58</v>
      </c>
      <c r="CU75" s="180"/>
      <c r="CV75" s="180"/>
      <c r="CW75" s="199"/>
      <c r="CX75" s="199"/>
      <c r="CY75" s="199"/>
      <c r="DA75" s="167">
        <v>51043</v>
      </c>
      <c r="DB75" s="184" t="s">
        <v>58</v>
      </c>
      <c r="DC75" s="180"/>
      <c r="DD75" s="180"/>
      <c r="DE75" s="199"/>
      <c r="DF75" s="199"/>
      <c r="DG75" s="199"/>
      <c r="DI75" s="167">
        <v>51043</v>
      </c>
      <c r="DJ75" s="184" t="s">
        <v>58</v>
      </c>
      <c r="DK75" s="180"/>
      <c r="DL75" s="180"/>
      <c r="DM75" s="199">
        <v>6100</v>
      </c>
      <c r="DN75" s="199">
        <v>0</v>
      </c>
      <c r="DO75" s="199">
        <v>0</v>
      </c>
      <c r="DQ75" s="167">
        <v>51043</v>
      </c>
      <c r="DR75" s="184" t="s">
        <v>58</v>
      </c>
      <c r="DS75" s="180"/>
      <c r="DT75" s="180"/>
      <c r="DU75" s="199"/>
      <c r="DV75" s="199"/>
      <c r="DW75" s="199"/>
      <c r="DY75" s="167">
        <v>51043</v>
      </c>
      <c r="DZ75" s="184" t="s">
        <v>58</v>
      </c>
      <c r="EA75" s="180"/>
      <c r="EB75" s="180"/>
      <c r="EC75" s="199"/>
      <c r="ED75" s="199"/>
      <c r="EE75" s="199"/>
      <c r="EG75" s="167">
        <v>51043</v>
      </c>
      <c r="EH75" s="184" t="s">
        <v>58</v>
      </c>
      <c r="EI75" s="180"/>
      <c r="EJ75" s="180"/>
      <c r="EK75" s="199"/>
      <c r="EL75" s="199"/>
      <c r="EM75" s="199"/>
    </row>
    <row r="76" spans="1:143" ht="53.25" customHeight="1">
      <c r="A76" s="167">
        <v>51081</v>
      </c>
      <c r="B76" s="184" t="s">
        <v>59</v>
      </c>
      <c r="C76" s="180">
        <f t="shared" si="50"/>
        <v>0</v>
      </c>
      <c r="D76" s="180">
        <f t="shared" si="65"/>
        <v>0</v>
      </c>
      <c r="E76" s="195">
        <f t="shared" si="42"/>
        <v>0</v>
      </c>
      <c r="F76" s="195">
        <f t="shared" si="38"/>
        <v>0</v>
      </c>
      <c r="G76" s="195">
        <f t="shared" si="39"/>
        <v>0</v>
      </c>
      <c r="I76" s="167">
        <v>51081</v>
      </c>
      <c r="J76" s="184" t="s">
        <v>59</v>
      </c>
      <c r="K76" s="180"/>
      <c r="L76" s="180"/>
      <c r="M76" s="199"/>
      <c r="N76" s="199"/>
      <c r="O76" s="199"/>
      <c r="Q76" s="167">
        <v>51081</v>
      </c>
      <c r="R76" s="184" t="s">
        <v>59</v>
      </c>
      <c r="S76" s="180"/>
      <c r="T76" s="180"/>
      <c r="U76" s="199"/>
      <c r="V76" s="199"/>
      <c r="W76" s="199"/>
      <c r="Y76" s="167">
        <v>51081</v>
      </c>
      <c r="Z76" s="184" t="s">
        <v>59</v>
      </c>
      <c r="AA76" s="180"/>
      <c r="AB76" s="180"/>
      <c r="AC76" s="199">
        <v>0</v>
      </c>
      <c r="AD76" s="199">
        <v>0</v>
      </c>
      <c r="AE76" s="199">
        <v>0</v>
      </c>
      <c r="AG76" s="167">
        <v>51081</v>
      </c>
      <c r="AH76" s="184" t="s">
        <v>59</v>
      </c>
      <c r="AI76" s="180"/>
      <c r="AJ76" s="180"/>
      <c r="AK76" s="199"/>
      <c r="AL76" s="199"/>
      <c r="AM76" s="199"/>
      <c r="AO76" s="167">
        <v>51081</v>
      </c>
      <c r="AP76" s="184" t="s">
        <v>59</v>
      </c>
      <c r="AQ76" s="180"/>
      <c r="AR76" s="180"/>
      <c r="AS76" s="199"/>
      <c r="AT76" s="199"/>
      <c r="AU76" s="199"/>
      <c r="AW76" s="167">
        <v>51081</v>
      </c>
      <c r="AX76" s="184" t="s">
        <v>59</v>
      </c>
      <c r="AY76" s="180"/>
      <c r="AZ76" s="180"/>
      <c r="BA76" s="199"/>
      <c r="BB76" s="199"/>
      <c r="BC76" s="199"/>
      <c r="BE76" s="167">
        <v>51081</v>
      </c>
      <c r="BF76" s="184" t="s">
        <v>59</v>
      </c>
      <c r="BG76" s="180"/>
      <c r="BH76" s="180"/>
      <c r="BI76" s="199"/>
      <c r="BJ76" s="199"/>
      <c r="BK76" s="199"/>
      <c r="BM76" s="167">
        <v>51081</v>
      </c>
      <c r="BN76" s="184" t="s">
        <v>59</v>
      </c>
      <c r="BO76" s="180"/>
      <c r="BP76" s="180"/>
      <c r="BQ76" s="199"/>
      <c r="BR76" s="199"/>
      <c r="BS76" s="199"/>
      <c r="BU76" s="167">
        <v>51081</v>
      </c>
      <c r="BV76" s="184" t="s">
        <v>59</v>
      </c>
      <c r="BW76" s="180"/>
      <c r="BX76" s="180"/>
      <c r="BY76" s="199"/>
      <c r="BZ76" s="199"/>
      <c r="CA76" s="199"/>
      <c r="CC76" s="167">
        <v>51081</v>
      </c>
      <c r="CD76" s="184" t="s">
        <v>59</v>
      </c>
      <c r="CE76" s="180"/>
      <c r="CF76" s="180"/>
      <c r="CG76" s="199"/>
      <c r="CH76" s="199"/>
      <c r="CI76" s="199"/>
      <c r="CK76" s="167">
        <v>51081</v>
      </c>
      <c r="CL76" s="184" t="s">
        <v>59</v>
      </c>
      <c r="CM76" s="180"/>
      <c r="CN76" s="180"/>
      <c r="CO76" s="199"/>
      <c r="CP76" s="199"/>
      <c r="CQ76" s="199"/>
      <c r="CS76" s="167">
        <v>51081</v>
      </c>
      <c r="CT76" s="184" t="s">
        <v>59</v>
      </c>
      <c r="CU76" s="180"/>
      <c r="CV76" s="180"/>
      <c r="CW76" s="199"/>
      <c r="CX76" s="199"/>
      <c r="CY76" s="199"/>
      <c r="DA76" s="167">
        <v>51081</v>
      </c>
      <c r="DB76" s="184" t="s">
        <v>59</v>
      </c>
      <c r="DC76" s="180"/>
      <c r="DD76" s="180"/>
      <c r="DE76" s="199"/>
      <c r="DF76" s="199"/>
      <c r="DG76" s="199"/>
      <c r="DI76" s="167">
        <v>51081</v>
      </c>
      <c r="DJ76" s="184" t="s">
        <v>59</v>
      </c>
      <c r="DK76" s="180"/>
      <c r="DL76" s="180"/>
      <c r="DM76" s="199">
        <v>0</v>
      </c>
      <c r="DN76" s="199">
        <v>0</v>
      </c>
      <c r="DO76" s="199">
        <v>0</v>
      </c>
      <c r="DQ76" s="167">
        <v>51081</v>
      </c>
      <c r="DR76" s="184" t="s">
        <v>59</v>
      </c>
      <c r="DS76" s="180"/>
      <c r="DT76" s="180"/>
      <c r="DU76" s="199"/>
      <c r="DV76" s="199"/>
      <c r="DW76" s="199"/>
      <c r="DY76" s="167">
        <v>51081</v>
      </c>
      <c r="DZ76" s="184" t="s">
        <v>59</v>
      </c>
      <c r="EA76" s="180"/>
      <c r="EB76" s="180"/>
      <c r="EC76" s="199"/>
      <c r="ED76" s="199"/>
      <c r="EE76" s="199"/>
      <c r="EG76" s="167">
        <v>51081</v>
      </c>
      <c r="EH76" s="184" t="s">
        <v>59</v>
      </c>
      <c r="EI76" s="180"/>
      <c r="EJ76" s="180"/>
      <c r="EK76" s="199"/>
      <c r="EL76" s="199"/>
      <c r="EM76" s="199"/>
    </row>
    <row r="77" spans="1:143" ht="93.75">
      <c r="A77" s="185">
        <v>52</v>
      </c>
      <c r="B77" s="190" t="s">
        <v>60</v>
      </c>
      <c r="C77" s="191"/>
      <c r="D77" s="191"/>
      <c r="E77" s="195">
        <f t="shared" si="42"/>
        <v>795716</v>
      </c>
      <c r="F77" s="195">
        <f t="shared" si="38"/>
        <v>759999</v>
      </c>
      <c r="G77" s="195">
        <f t="shared" si="39"/>
        <v>703480</v>
      </c>
      <c r="I77" s="185">
        <v>52</v>
      </c>
      <c r="J77" s="190" t="s">
        <v>60</v>
      </c>
      <c r="K77" s="191">
        <v>1681604.61</v>
      </c>
      <c r="L77" s="191">
        <v>876914</v>
      </c>
      <c r="M77" s="201"/>
      <c r="N77" s="201"/>
      <c r="O77" s="201"/>
      <c r="Q77" s="185">
        <v>52</v>
      </c>
      <c r="R77" s="190" t="s">
        <v>60</v>
      </c>
      <c r="S77" s="191">
        <v>162465.25</v>
      </c>
      <c r="T77" s="191">
        <v>114534</v>
      </c>
      <c r="U77" s="201">
        <v>0</v>
      </c>
      <c r="V77" s="201">
        <v>0</v>
      </c>
      <c r="W77" s="201">
        <v>0</v>
      </c>
      <c r="Y77" s="185">
        <v>52</v>
      </c>
      <c r="Z77" s="190" t="s">
        <v>60</v>
      </c>
      <c r="AA77" s="191"/>
      <c r="AB77" s="191"/>
      <c r="AC77" s="201">
        <v>0</v>
      </c>
      <c r="AD77" s="201">
        <v>0</v>
      </c>
      <c r="AE77" s="201">
        <v>0</v>
      </c>
      <c r="AG77" s="185">
        <v>52</v>
      </c>
      <c r="AH77" s="190" t="s">
        <v>60</v>
      </c>
      <c r="AI77" s="191">
        <v>491767.95</v>
      </c>
      <c r="AJ77" s="191">
        <v>197351</v>
      </c>
      <c r="AK77" s="201"/>
      <c r="AL77" s="201"/>
      <c r="AM77" s="201"/>
      <c r="AO77" s="185">
        <v>52</v>
      </c>
      <c r="AP77" s="190" t="s">
        <v>60</v>
      </c>
      <c r="AQ77" s="191">
        <v>126192</v>
      </c>
      <c r="AR77" s="191">
        <v>134535</v>
      </c>
      <c r="AS77" s="201"/>
      <c r="AT77" s="201"/>
      <c r="AU77" s="201"/>
      <c r="AW77" s="185">
        <v>52</v>
      </c>
      <c r="AX77" s="190" t="s">
        <v>60</v>
      </c>
      <c r="AY77" s="191"/>
      <c r="AZ77" s="191"/>
      <c r="BA77" s="201">
        <v>87754</v>
      </c>
      <c r="BB77" s="201">
        <v>88407</v>
      </c>
      <c r="BC77" s="201">
        <v>88407</v>
      </c>
      <c r="BE77" s="185">
        <v>52</v>
      </c>
      <c r="BF77" s="190" t="s">
        <v>60</v>
      </c>
      <c r="BG77" s="191">
        <v>96654</v>
      </c>
      <c r="BH77" s="191">
        <v>79632</v>
      </c>
      <c r="BI77" s="201">
        <v>106462</v>
      </c>
      <c r="BJ77" s="201">
        <v>60960</v>
      </c>
      <c r="BK77" s="201">
        <v>37925</v>
      </c>
      <c r="BM77" s="185">
        <v>52</v>
      </c>
      <c r="BN77" s="190" t="s">
        <v>60</v>
      </c>
      <c r="BO77" s="191"/>
      <c r="BP77" s="191"/>
      <c r="BQ77" s="201"/>
      <c r="BR77" s="201"/>
      <c r="BS77" s="201"/>
      <c r="BU77" s="185">
        <v>52</v>
      </c>
      <c r="BV77" s="190" t="s">
        <v>60</v>
      </c>
      <c r="BW77" s="191"/>
      <c r="BX77" s="191"/>
      <c r="BY77" s="201"/>
      <c r="BZ77" s="201"/>
      <c r="CA77" s="201"/>
      <c r="CC77" s="185">
        <v>52</v>
      </c>
      <c r="CD77" s="190" t="s">
        <v>60</v>
      </c>
      <c r="CE77" s="191">
        <v>118810</v>
      </c>
      <c r="CF77" s="191">
        <v>71501</v>
      </c>
      <c r="CG77" s="201">
        <v>0</v>
      </c>
      <c r="CH77" s="201">
        <v>0</v>
      </c>
      <c r="CI77" s="201">
        <v>0</v>
      </c>
      <c r="CK77" s="185">
        <v>52</v>
      </c>
      <c r="CL77" s="190" t="s">
        <v>60</v>
      </c>
      <c r="CM77" s="191">
        <v>17141</v>
      </c>
      <c r="CN77" s="191">
        <v>8000</v>
      </c>
      <c r="CO77" s="201"/>
      <c r="CP77" s="201"/>
      <c r="CQ77" s="201"/>
      <c r="CS77" s="185">
        <v>52</v>
      </c>
      <c r="CT77" s="190" t="s">
        <v>60</v>
      </c>
      <c r="CU77" s="191"/>
      <c r="CV77" s="191"/>
      <c r="CW77" s="201"/>
      <c r="CX77" s="201"/>
      <c r="CY77" s="201"/>
      <c r="DA77" s="185">
        <v>52</v>
      </c>
      <c r="DB77" s="190" t="s">
        <v>60</v>
      </c>
      <c r="DC77" s="191">
        <v>351827</v>
      </c>
      <c r="DD77" s="191"/>
      <c r="DE77" s="201">
        <v>15000</v>
      </c>
      <c r="DF77" s="201">
        <v>15000</v>
      </c>
      <c r="DG77" s="201">
        <v>15000</v>
      </c>
      <c r="DI77" s="185">
        <v>52</v>
      </c>
      <c r="DJ77" s="190" t="s">
        <v>60</v>
      </c>
      <c r="DK77" s="191">
        <v>132848.9</v>
      </c>
      <c r="DL77" s="191">
        <v>50240</v>
      </c>
      <c r="DM77" s="201">
        <v>11500</v>
      </c>
      <c r="DN77" s="201">
        <v>0</v>
      </c>
      <c r="DO77" s="201">
        <v>0</v>
      </c>
      <c r="DQ77" s="185">
        <v>52</v>
      </c>
      <c r="DR77" s="190" t="s">
        <v>60</v>
      </c>
      <c r="DS77" s="191">
        <v>916659</v>
      </c>
      <c r="DT77" s="191">
        <v>470655</v>
      </c>
      <c r="DU77" s="201">
        <v>35000</v>
      </c>
      <c r="DV77" s="201">
        <v>40609</v>
      </c>
      <c r="DW77" s="201">
        <v>0</v>
      </c>
      <c r="DY77" s="185">
        <v>52</v>
      </c>
      <c r="DZ77" s="190" t="s">
        <v>60</v>
      </c>
      <c r="EA77" s="191">
        <v>117510.45</v>
      </c>
      <c r="EB77" s="191"/>
      <c r="EC77" s="201"/>
      <c r="ED77" s="201"/>
      <c r="EE77" s="201"/>
      <c r="EG77" s="185">
        <v>52</v>
      </c>
      <c r="EH77" s="190" t="s">
        <v>60</v>
      </c>
      <c r="EI77" s="191">
        <v>826375</v>
      </c>
      <c r="EJ77" s="191">
        <v>574386</v>
      </c>
      <c r="EK77" s="201">
        <v>540000</v>
      </c>
      <c r="EL77" s="201">
        <v>555023</v>
      </c>
      <c r="EM77" s="201">
        <v>562148</v>
      </c>
    </row>
    <row r="78" spans="1:143" ht="75">
      <c r="A78" s="185">
        <v>53</v>
      </c>
      <c r="B78" s="190" t="s">
        <v>77</v>
      </c>
      <c r="C78" s="191">
        <f>SUM(C79:C81)</f>
        <v>79081</v>
      </c>
      <c r="D78" s="191">
        <f>SUM(D79:D81)</f>
        <v>189267</v>
      </c>
      <c r="E78" s="195">
        <f t="shared" si="42"/>
        <v>191980</v>
      </c>
      <c r="F78" s="195">
        <f t="shared" si="38"/>
        <v>20150</v>
      </c>
      <c r="G78" s="195">
        <f t="shared" si="39"/>
        <v>19683</v>
      </c>
      <c r="I78" s="185">
        <v>53</v>
      </c>
      <c r="J78" s="190" t="s">
        <v>77</v>
      </c>
      <c r="K78" s="191">
        <f>SUM(K79:K81)</f>
        <v>0</v>
      </c>
      <c r="L78" s="191">
        <f>SUM(L79:L81)</f>
        <v>0</v>
      </c>
      <c r="M78" s="191">
        <f>SUM(M79:M81)</f>
        <v>0</v>
      </c>
      <c r="N78" s="191">
        <f>SUM(N79:N81)</f>
        <v>0</v>
      </c>
      <c r="O78" s="191">
        <f>SUM(O79:O81)</f>
        <v>0</v>
      </c>
      <c r="Q78" s="185">
        <v>53</v>
      </c>
      <c r="R78" s="190" t="s">
        <v>77</v>
      </c>
      <c r="S78" s="191">
        <v>0</v>
      </c>
      <c r="T78" s="191">
        <v>0</v>
      </c>
      <c r="U78" s="191">
        <v>0</v>
      </c>
      <c r="V78" s="191">
        <v>0</v>
      </c>
      <c r="W78" s="191">
        <v>0</v>
      </c>
      <c r="Y78" s="185">
        <v>53</v>
      </c>
      <c r="Z78" s="190" t="s">
        <v>77</v>
      </c>
      <c r="AA78" s="191">
        <f>SUM(AA79:AA81)</f>
        <v>0</v>
      </c>
      <c r="AB78" s="191">
        <f>SUM(AB79:AB81)</f>
        <v>0</v>
      </c>
      <c r="AC78" s="191">
        <f>SUM(AC79:AC81)</f>
        <v>0</v>
      </c>
      <c r="AD78" s="191">
        <f>SUM(AD79:AD81)</f>
        <v>0</v>
      </c>
      <c r="AE78" s="191">
        <f>SUM(AE79:AE81)</f>
        <v>0</v>
      </c>
      <c r="AG78" s="185">
        <v>53</v>
      </c>
      <c r="AH78" s="190" t="s">
        <v>77</v>
      </c>
      <c r="AI78" s="191">
        <f>SUM(AI79:AI81)</f>
        <v>0</v>
      </c>
      <c r="AJ78" s="191">
        <f>SUM(AJ79:AJ81)</f>
        <v>0</v>
      </c>
      <c r="AK78" s="191"/>
      <c r="AL78" s="191"/>
      <c r="AM78" s="191"/>
      <c r="AO78" s="185">
        <v>53</v>
      </c>
      <c r="AP78" s="190" t="s">
        <v>77</v>
      </c>
      <c r="AQ78" s="191">
        <f>SUM(AQ79:AQ81)</f>
        <v>0</v>
      </c>
      <c r="AR78" s="191">
        <f>SUM(AR79:AR81)</f>
        <v>0</v>
      </c>
      <c r="AS78" s="191"/>
      <c r="AT78" s="191"/>
      <c r="AU78" s="191"/>
      <c r="AW78" s="185">
        <v>53</v>
      </c>
      <c r="AX78" s="190" t="s">
        <v>77</v>
      </c>
      <c r="AY78" s="191">
        <f>SUM(AY79:AY81)</f>
        <v>0</v>
      </c>
      <c r="AZ78" s="191">
        <f>SUM(AZ79:AZ81)</f>
        <v>0</v>
      </c>
      <c r="BA78" s="191">
        <f>SUM(BA79:BA81)</f>
        <v>0</v>
      </c>
      <c r="BB78" s="191">
        <f>SUM(BB79:BB81)</f>
        <v>0</v>
      </c>
      <c r="BC78" s="191">
        <f>SUM(BC79:BC81)</f>
        <v>0</v>
      </c>
      <c r="BE78" s="185">
        <v>53</v>
      </c>
      <c r="BF78" s="190" t="s">
        <v>77</v>
      </c>
      <c r="BG78" s="191">
        <f>SUM(BG79:BG81)</f>
        <v>0</v>
      </c>
      <c r="BH78" s="191">
        <f>SUM(BH79:BH81)</f>
        <v>0</v>
      </c>
      <c r="BI78" s="191">
        <f>SUM(BI79:BI81)</f>
        <v>0</v>
      </c>
      <c r="BJ78" s="191">
        <f>SUM(BJ79:BJ81)</f>
        <v>0</v>
      </c>
      <c r="BK78" s="191">
        <f>SUM(BK79:BK81)</f>
        <v>0</v>
      </c>
      <c r="BM78" s="185">
        <v>53</v>
      </c>
      <c r="BN78" s="190" t="s">
        <v>77</v>
      </c>
      <c r="BO78" s="191">
        <f>SUM(BO79:BO81)</f>
        <v>0</v>
      </c>
      <c r="BP78" s="191">
        <f>SUM(BP79:BP81)</f>
        <v>0</v>
      </c>
      <c r="BQ78" s="191">
        <f>SUM(BQ79:BQ81)</f>
        <v>0</v>
      </c>
      <c r="BR78" s="191">
        <f>SUM(BR79:BR81)</f>
        <v>0</v>
      </c>
      <c r="BS78" s="191">
        <f>SUM(BS79:BS81)</f>
        <v>0</v>
      </c>
      <c r="BU78" s="185">
        <v>53</v>
      </c>
      <c r="BV78" s="190" t="s">
        <v>77</v>
      </c>
      <c r="BW78" s="191">
        <v>79081</v>
      </c>
      <c r="BX78" s="191">
        <v>189267</v>
      </c>
      <c r="BY78" s="191">
        <v>160972</v>
      </c>
      <c r="BZ78" s="191">
        <v>0</v>
      </c>
      <c r="CA78" s="191">
        <v>0</v>
      </c>
      <c r="CC78" s="185">
        <v>53</v>
      </c>
      <c r="CD78" s="190" t="s">
        <v>77</v>
      </c>
      <c r="CE78" s="191">
        <v>0</v>
      </c>
      <c r="CF78" s="191">
        <v>0</v>
      </c>
      <c r="CG78" s="191">
        <v>31008</v>
      </c>
      <c r="CH78" s="191">
        <v>20150</v>
      </c>
      <c r="CI78" s="191">
        <v>19683</v>
      </c>
      <c r="CK78" s="185">
        <v>53</v>
      </c>
      <c r="CL78" s="190" t="s">
        <v>77</v>
      </c>
      <c r="CM78" s="191">
        <f>SUM(CM79:CM81)</f>
        <v>0</v>
      </c>
      <c r="CN78" s="191">
        <f>SUM(CN79:CN81)</f>
        <v>0</v>
      </c>
      <c r="CO78" s="191"/>
      <c r="CP78" s="191"/>
      <c r="CQ78" s="191"/>
      <c r="CS78" s="185">
        <v>53</v>
      </c>
      <c r="CT78" s="190" t="s">
        <v>77</v>
      </c>
      <c r="CU78" s="191">
        <f>SUM(CU79:CU81)</f>
        <v>0</v>
      </c>
      <c r="CV78" s="191">
        <f>SUM(CV79:CV81)</f>
        <v>0</v>
      </c>
      <c r="CW78" s="191"/>
      <c r="CX78" s="191"/>
      <c r="CY78" s="191"/>
      <c r="DA78" s="185">
        <v>53</v>
      </c>
      <c r="DB78" s="190" t="s">
        <v>77</v>
      </c>
      <c r="DC78" s="191">
        <f>SUM(DC79:DC81)</f>
        <v>0</v>
      </c>
      <c r="DD78" s="191">
        <f>SUM(DD79:DD81)</f>
        <v>0</v>
      </c>
      <c r="DE78" s="191">
        <f>SUM(DE79:DE81)</f>
        <v>0</v>
      </c>
      <c r="DF78" s="191">
        <f>SUM(DF79:DF81)</f>
        <v>0</v>
      </c>
      <c r="DG78" s="191">
        <f>SUM(DG79:DG81)</f>
        <v>0</v>
      </c>
      <c r="DI78" s="185">
        <v>53</v>
      </c>
      <c r="DJ78" s="190" t="s">
        <v>77</v>
      </c>
      <c r="DK78" s="191">
        <f>SUM(DK79:DK81)</f>
        <v>0</v>
      </c>
      <c r="DL78" s="191">
        <f>SUM(DL79:DL81)</f>
        <v>0</v>
      </c>
      <c r="DM78" s="191">
        <f>SUM(DM79:DM81)</f>
        <v>0</v>
      </c>
      <c r="DN78" s="191">
        <f>SUM(DN79:DN81)</f>
        <v>0</v>
      </c>
      <c r="DO78" s="191">
        <f>SUM(DO79:DO81)</f>
        <v>0</v>
      </c>
      <c r="DQ78" s="185">
        <v>53</v>
      </c>
      <c r="DR78" s="190" t="s">
        <v>77</v>
      </c>
      <c r="DS78" s="191">
        <f>SUM(DS79:DS81)</f>
        <v>0</v>
      </c>
      <c r="DT78" s="191">
        <f>SUM(DT79:DT81)</f>
        <v>0</v>
      </c>
      <c r="DU78" s="191">
        <f>SUM(DU79:DU81)</f>
        <v>0</v>
      </c>
      <c r="DV78" s="191">
        <f>SUM(DV79:DV81)</f>
        <v>0</v>
      </c>
      <c r="DW78" s="191">
        <f>SUM(DW79:DW81)</f>
        <v>0</v>
      </c>
      <c r="DY78" s="185">
        <v>53</v>
      </c>
      <c r="DZ78" s="190" t="s">
        <v>77</v>
      </c>
      <c r="EA78" s="191">
        <f>SUM(EA79:EA81)</f>
        <v>0</v>
      </c>
      <c r="EB78" s="191">
        <f>SUM(EB79:EB81)</f>
        <v>0</v>
      </c>
      <c r="EC78" s="191">
        <f>SUM(EC79:EC81)</f>
        <v>0</v>
      </c>
      <c r="ED78" s="191">
        <f>SUM(ED79:ED81)</f>
        <v>0</v>
      </c>
      <c r="EE78" s="191">
        <f>SUM(EE79:EE81)</f>
        <v>0</v>
      </c>
      <c r="EG78" s="185">
        <v>53</v>
      </c>
      <c r="EH78" s="190" t="s">
        <v>77</v>
      </c>
      <c r="EI78" s="191">
        <f>SUM(EI79:EI81)</f>
        <v>0</v>
      </c>
      <c r="EJ78" s="191">
        <f>SUM(EJ79:EJ81)</f>
        <v>0</v>
      </c>
      <c r="EK78" s="191">
        <f>SUM(EK79:EK81)</f>
        <v>0</v>
      </c>
      <c r="EL78" s="191">
        <f>SUM(EL79:EL81)</f>
        <v>0</v>
      </c>
      <c r="EM78" s="191">
        <f>SUM(EM79:EM81)</f>
        <v>0</v>
      </c>
    </row>
    <row r="79" spans="1:143" ht="42" customHeight="1">
      <c r="A79" s="167">
        <v>531</v>
      </c>
      <c r="B79" s="184" t="s">
        <v>62</v>
      </c>
      <c r="C79" s="180">
        <f t="shared" ref="C79:C81" si="66">+K79+S79+AA79+AI79+AQ79+AY79+BG79+BO79+BW79+CE79+CM79+CU79+DC79+DK79+DS79+EA79+EI79</f>
        <v>0</v>
      </c>
      <c r="D79" s="180">
        <f t="shared" ref="D79:D81" si="67">+L79+T79+AB79+AJ79+AR79+AZ79+BH79+BP79+BX79+CF79+CN79+CV79+DD79+DL79+DT79+EB79+EJ79</f>
        <v>0</v>
      </c>
      <c r="E79" s="195">
        <f t="shared" si="42"/>
        <v>0</v>
      </c>
      <c r="F79" s="195">
        <f t="shared" si="38"/>
        <v>0</v>
      </c>
      <c r="G79" s="195">
        <f t="shared" si="39"/>
        <v>0</v>
      </c>
      <c r="I79" s="167">
        <v>531</v>
      </c>
      <c r="J79" s="184" t="s">
        <v>62</v>
      </c>
      <c r="K79" s="180"/>
      <c r="L79" s="180"/>
      <c r="M79" s="199"/>
      <c r="N79" s="199"/>
      <c r="O79" s="199"/>
      <c r="Q79" s="167">
        <v>531</v>
      </c>
      <c r="R79" s="184" t="s">
        <v>62</v>
      </c>
      <c r="S79" s="180"/>
      <c r="T79" s="180"/>
      <c r="U79" s="199"/>
      <c r="V79" s="199"/>
      <c r="W79" s="199"/>
      <c r="Y79" s="167">
        <v>531</v>
      </c>
      <c r="Z79" s="184" t="s">
        <v>62</v>
      </c>
      <c r="AA79" s="180"/>
      <c r="AB79" s="180"/>
      <c r="AC79" s="199">
        <v>0</v>
      </c>
      <c r="AD79" s="199">
        <v>0</v>
      </c>
      <c r="AE79" s="199">
        <v>0</v>
      </c>
      <c r="AG79" s="167">
        <v>531</v>
      </c>
      <c r="AH79" s="184" t="s">
        <v>62</v>
      </c>
      <c r="AI79" s="180"/>
      <c r="AJ79" s="180"/>
      <c r="AK79" s="199"/>
      <c r="AL79" s="199"/>
      <c r="AM79" s="199"/>
      <c r="AO79" s="167">
        <v>531</v>
      </c>
      <c r="AP79" s="184" t="s">
        <v>62</v>
      </c>
      <c r="AQ79" s="180"/>
      <c r="AR79" s="180"/>
      <c r="AS79" s="199"/>
      <c r="AT79" s="199"/>
      <c r="AU79" s="199"/>
      <c r="AW79" s="167">
        <v>531</v>
      </c>
      <c r="AX79" s="184" t="s">
        <v>62</v>
      </c>
      <c r="AY79" s="180"/>
      <c r="AZ79" s="180"/>
      <c r="BA79" s="199"/>
      <c r="BB79" s="199"/>
      <c r="BC79" s="199"/>
      <c r="BE79" s="167">
        <v>531</v>
      </c>
      <c r="BF79" s="184" t="s">
        <v>62</v>
      </c>
      <c r="BG79" s="180"/>
      <c r="BH79" s="180"/>
      <c r="BI79" s="199"/>
      <c r="BJ79" s="199"/>
      <c r="BK79" s="199"/>
      <c r="BM79" s="167">
        <v>531</v>
      </c>
      <c r="BN79" s="184" t="s">
        <v>62</v>
      </c>
      <c r="BO79" s="180"/>
      <c r="BP79" s="180"/>
      <c r="BQ79" s="199"/>
      <c r="BR79" s="199"/>
      <c r="BS79" s="199"/>
      <c r="BU79" s="167">
        <v>531</v>
      </c>
      <c r="BV79" s="184" t="s">
        <v>62</v>
      </c>
      <c r="BW79" s="180">
        <v>0</v>
      </c>
      <c r="BX79" s="180">
        <v>0</v>
      </c>
      <c r="BY79" s="199">
        <v>0</v>
      </c>
      <c r="BZ79" s="199">
        <v>0</v>
      </c>
      <c r="CA79" s="199">
        <v>0</v>
      </c>
      <c r="CC79" s="167">
        <v>531</v>
      </c>
      <c r="CD79" s="184" t="s">
        <v>62</v>
      </c>
      <c r="CE79" s="180"/>
      <c r="CF79" s="180"/>
      <c r="CG79" s="199"/>
      <c r="CH79" s="199"/>
      <c r="CI79" s="199"/>
      <c r="CK79" s="167">
        <v>531</v>
      </c>
      <c r="CL79" s="184" t="s">
        <v>62</v>
      </c>
      <c r="CM79" s="180"/>
      <c r="CN79" s="180"/>
      <c r="CO79" s="199"/>
      <c r="CP79" s="199"/>
      <c r="CQ79" s="199"/>
      <c r="CS79" s="167">
        <v>531</v>
      </c>
      <c r="CT79" s="184" t="s">
        <v>62</v>
      </c>
      <c r="CU79" s="180"/>
      <c r="CV79" s="180"/>
      <c r="CW79" s="199"/>
      <c r="CX79" s="199"/>
      <c r="CY79" s="199"/>
      <c r="DA79" s="167">
        <v>531</v>
      </c>
      <c r="DB79" s="184" t="s">
        <v>62</v>
      </c>
      <c r="DC79" s="180"/>
      <c r="DD79" s="180"/>
      <c r="DE79" s="199"/>
      <c r="DF79" s="199"/>
      <c r="DG79" s="199"/>
      <c r="DI79" s="167">
        <v>531</v>
      </c>
      <c r="DJ79" s="184" t="s">
        <v>62</v>
      </c>
      <c r="DK79" s="180"/>
      <c r="DL79" s="180"/>
      <c r="DM79" s="199"/>
      <c r="DN79" s="199"/>
      <c r="DO79" s="199"/>
      <c r="DQ79" s="167">
        <v>531</v>
      </c>
      <c r="DR79" s="184" t="s">
        <v>62</v>
      </c>
      <c r="DS79" s="180"/>
      <c r="DT79" s="180"/>
      <c r="DU79" s="199"/>
      <c r="DV79" s="199"/>
      <c r="DW79" s="199"/>
      <c r="DY79" s="167">
        <v>531</v>
      </c>
      <c r="DZ79" s="184" t="s">
        <v>62</v>
      </c>
      <c r="EA79" s="180"/>
      <c r="EB79" s="180"/>
      <c r="EC79" s="199"/>
      <c r="ED79" s="199"/>
      <c r="EE79" s="199"/>
      <c r="EG79" s="167">
        <v>531</v>
      </c>
      <c r="EH79" s="184" t="s">
        <v>62</v>
      </c>
      <c r="EI79" s="180"/>
      <c r="EJ79" s="180"/>
      <c r="EK79" s="199"/>
      <c r="EL79" s="199"/>
      <c r="EM79" s="199"/>
    </row>
    <row r="80" spans="1:143" ht="78.75" customHeight="1">
      <c r="A80" s="167">
        <v>532</v>
      </c>
      <c r="B80" s="184" t="s">
        <v>63</v>
      </c>
      <c r="C80" s="180">
        <f t="shared" si="66"/>
        <v>0</v>
      </c>
      <c r="D80" s="180">
        <f t="shared" si="67"/>
        <v>0</v>
      </c>
      <c r="E80" s="195">
        <f t="shared" si="42"/>
        <v>0</v>
      </c>
      <c r="F80" s="195">
        <f t="shared" si="38"/>
        <v>0</v>
      </c>
      <c r="G80" s="195">
        <f t="shared" si="39"/>
        <v>0</v>
      </c>
      <c r="I80" s="167">
        <v>532</v>
      </c>
      <c r="J80" s="184" t="s">
        <v>63</v>
      </c>
      <c r="K80" s="180"/>
      <c r="L80" s="180"/>
      <c r="M80" s="199"/>
      <c r="N80" s="199"/>
      <c r="O80" s="199"/>
      <c r="Q80" s="167">
        <v>532</v>
      </c>
      <c r="R80" s="184" t="s">
        <v>63</v>
      </c>
      <c r="S80" s="180"/>
      <c r="T80" s="180"/>
      <c r="U80" s="199"/>
      <c r="V80" s="199"/>
      <c r="W80" s="199"/>
      <c r="Y80" s="167">
        <v>532</v>
      </c>
      <c r="Z80" s="184" t="s">
        <v>63</v>
      </c>
      <c r="AA80" s="180"/>
      <c r="AB80" s="180"/>
      <c r="AC80" s="199">
        <v>0</v>
      </c>
      <c r="AD80" s="199">
        <v>0</v>
      </c>
      <c r="AE80" s="199">
        <v>0</v>
      </c>
      <c r="AG80" s="167">
        <v>532</v>
      </c>
      <c r="AH80" s="184" t="s">
        <v>63</v>
      </c>
      <c r="AI80" s="180"/>
      <c r="AJ80" s="180"/>
      <c r="AK80" s="199"/>
      <c r="AL80" s="199"/>
      <c r="AM80" s="199"/>
      <c r="AO80" s="167">
        <v>532</v>
      </c>
      <c r="AP80" s="184" t="s">
        <v>63</v>
      </c>
      <c r="AQ80" s="180"/>
      <c r="AR80" s="180"/>
      <c r="AS80" s="199"/>
      <c r="AT80" s="199"/>
      <c r="AU80" s="199"/>
      <c r="AW80" s="167">
        <v>532</v>
      </c>
      <c r="AX80" s="184" t="s">
        <v>63</v>
      </c>
      <c r="AY80" s="180"/>
      <c r="AZ80" s="180"/>
      <c r="BA80" s="199"/>
      <c r="BB80" s="199"/>
      <c r="BC80" s="199"/>
      <c r="BE80" s="167">
        <v>532</v>
      </c>
      <c r="BF80" s="184" t="s">
        <v>63</v>
      </c>
      <c r="BG80" s="180"/>
      <c r="BH80" s="180"/>
      <c r="BI80" s="199"/>
      <c r="BJ80" s="199"/>
      <c r="BK80" s="199"/>
      <c r="BM80" s="167">
        <v>532</v>
      </c>
      <c r="BN80" s="184" t="s">
        <v>63</v>
      </c>
      <c r="BO80" s="180"/>
      <c r="BP80" s="180"/>
      <c r="BQ80" s="199"/>
      <c r="BR80" s="199"/>
      <c r="BS80" s="199"/>
      <c r="BU80" s="167">
        <v>532</v>
      </c>
      <c r="BV80" s="184" t="s">
        <v>63</v>
      </c>
      <c r="BW80" s="180">
        <v>0</v>
      </c>
      <c r="BX80" s="180">
        <v>0</v>
      </c>
      <c r="BY80" s="199">
        <v>0</v>
      </c>
      <c r="BZ80" s="199">
        <v>0</v>
      </c>
      <c r="CA80" s="199">
        <v>0</v>
      </c>
      <c r="CC80" s="167">
        <v>532</v>
      </c>
      <c r="CD80" s="184" t="s">
        <v>63</v>
      </c>
      <c r="CE80" s="180"/>
      <c r="CF80" s="180"/>
      <c r="CG80" s="199"/>
      <c r="CH80" s="199"/>
      <c r="CI80" s="199"/>
      <c r="CK80" s="167">
        <v>532</v>
      </c>
      <c r="CL80" s="184" t="s">
        <v>63</v>
      </c>
      <c r="CM80" s="180"/>
      <c r="CN80" s="180"/>
      <c r="CO80" s="199"/>
      <c r="CP80" s="199"/>
      <c r="CQ80" s="199"/>
      <c r="CS80" s="167">
        <v>532</v>
      </c>
      <c r="CT80" s="184" t="s">
        <v>63</v>
      </c>
      <c r="CU80" s="180"/>
      <c r="CV80" s="180"/>
      <c r="CW80" s="199"/>
      <c r="CX80" s="199"/>
      <c r="CY80" s="199"/>
      <c r="DA80" s="167">
        <v>532</v>
      </c>
      <c r="DB80" s="184" t="s">
        <v>63</v>
      </c>
      <c r="DC80" s="180"/>
      <c r="DD80" s="180"/>
      <c r="DE80" s="199"/>
      <c r="DF80" s="199"/>
      <c r="DG80" s="199"/>
      <c r="DI80" s="167">
        <v>532</v>
      </c>
      <c r="DJ80" s="184" t="s">
        <v>63</v>
      </c>
      <c r="DK80" s="180"/>
      <c r="DL80" s="180"/>
      <c r="DM80" s="199"/>
      <c r="DN80" s="199"/>
      <c r="DO80" s="199"/>
      <c r="DQ80" s="167">
        <v>532</v>
      </c>
      <c r="DR80" s="184" t="s">
        <v>63</v>
      </c>
      <c r="DS80" s="180"/>
      <c r="DT80" s="180"/>
      <c r="DU80" s="199"/>
      <c r="DV80" s="199"/>
      <c r="DW80" s="199"/>
      <c r="DY80" s="167">
        <v>532</v>
      </c>
      <c r="DZ80" s="184" t="s">
        <v>63</v>
      </c>
      <c r="EA80" s="180"/>
      <c r="EB80" s="180"/>
      <c r="EC80" s="199"/>
      <c r="ED80" s="199"/>
      <c r="EE80" s="199"/>
      <c r="EG80" s="167">
        <v>532</v>
      </c>
      <c r="EH80" s="184" t="s">
        <v>63</v>
      </c>
      <c r="EI80" s="180"/>
      <c r="EJ80" s="180"/>
      <c r="EK80" s="199"/>
      <c r="EL80" s="199"/>
      <c r="EM80" s="199"/>
    </row>
    <row r="81" spans="1:143" ht="93.75">
      <c r="A81" s="167">
        <v>533</v>
      </c>
      <c r="B81" s="184" t="s">
        <v>64</v>
      </c>
      <c r="C81" s="180">
        <f t="shared" si="66"/>
        <v>79081</v>
      </c>
      <c r="D81" s="180">
        <f t="shared" si="67"/>
        <v>189267</v>
      </c>
      <c r="E81" s="195">
        <f t="shared" si="42"/>
        <v>160972</v>
      </c>
      <c r="F81" s="195">
        <f t="shared" si="38"/>
        <v>0</v>
      </c>
      <c r="G81" s="195">
        <f t="shared" si="39"/>
        <v>0</v>
      </c>
      <c r="I81" s="167">
        <v>533</v>
      </c>
      <c r="J81" s="184" t="s">
        <v>64</v>
      </c>
      <c r="K81" s="180"/>
      <c r="L81" s="180"/>
      <c r="M81" s="200"/>
      <c r="N81" s="199"/>
      <c r="O81" s="199"/>
      <c r="Q81" s="167">
        <v>533</v>
      </c>
      <c r="R81" s="184" t="s">
        <v>64</v>
      </c>
      <c r="S81" s="180"/>
      <c r="T81" s="180"/>
      <c r="U81" s="200"/>
      <c r="V81" s="199"/>
      <c r="W81" s="199"/>
      <c r="Y81" s="167">
        <v>533</v>
      </c>
      <c r="Z81" s="184" t="s">
        <v>64</v>
      </c>
      <c r="AA81" s="180"/>
      <c r="AB81" s="180"/>
      <c r="AC81" s="200">
        <v>0</v>
      </c>
      <c r="AD81" s="200">
        <v>0</v>
      </c>
      <c r="AE81" s="200">
        <v>0</v>
      </c>
      <c r="AG81" s="167">
        <v>533</v>
      </c>
      <c r="AH81" s="184" t="s">
        <v>64</v>
      </c>
      <c r="AI81" s="180"/>
      <c r="AJ81" s="180"/>
      <c r="AK81" s="200"/>
      <c r="AL81" s="199"/>
      <c r="AM81" s="199"/>
      <c r="AO81" s="167">
        <v>533</v>
      </c>
      <c r="AP81" s="184" t="s">
        <v>64</v>
      </c>
      <c r="AQ81" s="180"/>
      <c r="AR81" s="180"/>
      <c r="AS81" s="200"/>
      <c r="AT81" s="199"/>
      <c r="AU81" s="199"/>
      <c r="AW81" s="167">
        <v>533</v>
      </c>
      <c r="AX81" s="184" t="s">
        <v>64</v>
      </c>
      <c r="AY81" s="180"/>
      <c r="AZ81" s="180"/>
      <c r="BA81" s="200"/>
      <c r="BB81" s="199"/>
      <c r="BC81" s="199"/>
      <c r="BE81" s="167">
        <v>533</v>
      </c>
      <c r="BF81" s="184" t="s">
        <v>64</v>
      </c>
      <c r="BG81" s="180"/>
      <c r="BH81" s="180"/>
      <c r="BI81" s="200"/>
      <c r="BJ81" s="199"/>
      <c r="BK81" s="199"/>
      <c r="BM81" s="167">
        <v>533</v>
      </c>
      <c r="BN81" s="184" t="s">
        <v>64</v>
      </c>
      <c r="BO81" s="180"/>
      <c r="BP81" s="180"/>
      <c r="BQ81" s="200"/>
      <c r="BR81" s="199"/>
      <c r="BS81" s="199"/>
      <c r="BU81" s="167">
        <v>533</v>
      </c>
      <c r="BV81" s="184" t="s">
        <v>64</v>
      </c>
      <c r="BW81" s="180">
        <v>79081</v>
      </c>
      <c r="BX81" s="180">
        <v>189267</v>
      </c>
      <c r="BY81" s="200">
        <v>160972</v>
      </c>
      <c r="BZ81" s="199">
        <v>0</v>
      </c>
      <c r="CA81" s="199">
        <v>0</v>
      </c>
      <c r="CC81" s="167">
        <v>533</v>
      </c>
      <c r="CD81" s="184" t="s">
        <v>64</v>
      </c>
      <c r="CE81" s="180"/>
      <c r="CF81" s="180"/>
      <c r="CG81" s="200"/>
      <c r="CH81" s="199"/>
      <c r="CI81" s="199"/>
      <c r="CK81" s="167">
        <v>533</v>
      </c>
      <c r="CL81" s="184" t="s">
        <v>64</v>
      </c>
      <c r="CM81" s="180"/>
      <c r="CN81" s="180"/>
      <c r="CO81" s="200"/>
      <c r="CP81" s="199"/>
      <c r="CQ81" s="199"/>
      <c r="CS81" s="167">
        <v>533</v>
      </c>
      <c r="CT81" s="184" t="s">
        <v>64</v>
      </c>
      <c r="CU81" s="180"/>
      <c r="CV81" s="180"/>
      <c r="CW81" s="200"/>
      <c r="CX81" s="199"/>
      <c r="CY81" s="199"/>
      <c r="DA81" s="167">
        <v>533</v>
      </c>
      <c r="DB81" s="184" t="s">
        <v>64</v>
      </c>
      <c r="DC81" s="180"/>
      <c r="DD81" s="180"/>
      <c r="DE81" s="200"/>
      <c r="DF81" s="199"/>
      <c r="DG81" s="199"/>
      <c r="DI81" s="167">
        <v>533</v>
      </c>
      <c r="DJ81" s="184" t="s">
        <v>64</v>
      </c>
      <c r="DK81" s="180"/>
      <c r="DL81" s="180"/>
      <c r="DM81" s="200"/>
      <c r="DN81" s="199"/>
      <c r="DO81" s="199"/>
      <c r="DQ81" s="167">
        <v>533</v>
      </c>
      <c r="DR81" s="184" t="s">
        <v>64</v>
      </c>
      <c r="DS81" s="180"/>
      <c r="DT81" s="180"/>
      <c r="DU81" s="200"/>
      <c r="DV81" s="199"/>
      <c r="DW81" s="199"/>
      <c r="DY81" s="167">
        <v>533</v>
      </c>
      <c r="DZ81" s="184" t="s">
        <v>64</v>
      </c>
      <c r="EA81" s="180"/>
      <c r="EB81" s="180"/>
      <c r="EC81" s="200"/>
      <c r="ED81" s="199"/>
      <c r="EE81" s="199"/>
      <c r="EG81" s="167">
        <v>533</v>
      </c>
      <c r="EH81" s="184" t="s">
        <v>64</v>
      </c>
      <c r="EI81" s="180"/>
      <c r="EJ81" s="180"/>
      <c r="EK81" s="200"/>
      <c r="EL81" s="199"/>
      <c r="EM81" s="199"/>
    </row>
    <row r="82" spans="1:143" ht="75">
      <c r="A82" s="167"/>
      <c r="B82" s="184"/>
      <c r="C82" s="180"/>
      <c r="D82" s="180"/>
      <c r="E82" s="195">
        <f t="shared" si="42"/>
        <v>800</v>
      </c>
      <c r="F82" s="195">
        <f t="shared" si="38"/>
        <v>800</v>
      </c>
      <c r="G82" s="195">
        <f t="shared" si="39"/>
        <v>800</v>
      </c>
      <c r="I82" s="167"/>
      <c r="J82" s="184"/>
      <c r="K82" s="180"/>
      <c r="L82" s="180"/>
      <c r="M82" s="200"/>
      <c r="N82" s="199"/>
      <c r="O82" s="199"/>
      <c r="Q82" s="167"/>
      <c r="R82" s="184"/>
      <c r="S82" s="180"/>
      <c r="T82" s="180"/>
      <c r="U82" s="200"/>
      <c r="V82" s="199"/>
      <c r="W82" s="199"/>
      <c r="Y82" s="167"/>
      <c r="Z82" s="184"/>
      <c r="AA82" s="180"/>
      <c r="AB82" s="180"/>
      <c r="AC82" s="200"/>
      <c r="AD82" s="200"/>
      <c r="AE82" s="200"/>
      <c r="AG82" s="167"/>
      <c r="AH82" s="184"/>
      <c r="AI82" s="180"/>
      <c r="AJ82" s="180"/>
      <c r="AK82" s="200"/>
      <c r="AL82" s="199"/>
      <c r="AM82" s="199"/>
      <c r="AO82" s="167">
        <v>54</v>
      </c>
      <c r="AP82" s="184" t="s">
        <v>2937</v>
      </c>
      <c r="AQ82" s="180"/>
      <c r="AR82" s="180"/>
      <c r="AS82" s="200">
        <v>800</v>
      </c>
      <c r="AT82" s="199">
        <v>800</v>
      </c>
      <c r="AU82" s="199">
        <v>800</v>
      </c>
      <c r="AW82" s="167"/>
      <c r="AX82" s="184"/>
      <c r="AY82" s="180"/>
      <c r="AZ82" s="180"/>
      <c r="BA82" s="200"/>
      <c r="BB82" s="199"/>
      <c r="BC82" s="199"/>
      <c r="BE82" s="167"/>
      <c r="BF82" s="184"/>
      <c r="BG82" s="180"/>
      <c r="BH82" s="180"/>
      <c r="BI82" s="200"/>
      <c r="BJ82" s="199"/>
      <c r="BK82" s="199"/>
      <c r="BM82" s="167"/>
      <c r="BN82" s="184"/>
      <c r="BO82" s="180"/>
      <c r="BP82" s="180"/>
      <c r="BQ82" s="200"/>
      <c r="BR82" s="199"/>
      <c r="BS82" s="199"/>
      <c r="BU82" s="167"/>
      <c r="BV82" s="184"/>
      <c r="BW82" s="180"/>
      <c r="BX82" s="180"/>
      <c r="BY82" s="200"/>
      <c r="BZ82" s="199"/>
      <c r="CA82" s="199"/>
      <c r="CC82" s="167"/>
      <c r="CD82" s="184"/>
      <c r="CE82" s="180"/>
      <c r="CF82" s="180"/>
      <c r="CG82" s="200"/>
      <c r="CH82" s="199"/>
      <c r="CI82" s="199"/>
      <c r="CK82" s="167"/>
      <c r="CL82" s="184"/>
      <c r="CM82" s="180"/>
      <c r="CN82" s="180"/>
      <c r="CO82" s="200"/>
      <c r="CP82" s="199"/>
      <c r="CQ82" s="199"/>
      <c r="CS82" s="167"/>
      <c r="CT82" s="184"/>
      <c r="CU82" s="180"/>
      <c r="CV82" s="180"/>
      <c r="CW82" s="200"/>
      <c r="CX82" s="199"/>
      <c r="CY82" s="199"/>
      <c r="DA82" s="167"/>
      <c r="DB82" s="184"/>
      <c r="DC82" s="180"/>
      <c r="DD82" s="180"/>
      <c r="DE82" s="200"/>
      <c r="DF82" s="199"/>
      <c r="DG82" s="199"/>
      <c r="DI82" s="167"/>
      <c r="DJ82" s="184"/>
      <c r="DK82" s="180"/>
      <c r="DL82" s="180"/>
      <c r="DM82" s="200"/>
      <c r="DN82" s="199"/>
      <c r="DO82" s="199"/>
      <c r="DQ82" s="167"/>
      <c r="DR82" s="184"/>
      <c r="DS82" s="180"/>
      <c r="DT82" s="180"/>
      <c r="DU82" s="200"/>
      <c r="DV82" s="199"/>
      <c r="DW82" s="199"/>
      <c r="DY82" s="167"/>
      <c r="DZ82" s="184"/>
      <c r="EA82" s="180"/>
      <c r="EB82" s="180"/>
      <c r="EC82" s="200"/>
      <c r="ED82" s="199"/>
      <c r="EE82" s="199"/>
      <c r="EG82" s="167"/>
      <c r="EH82" s="184"/>
      <c r="EI82" s="180"/>
      <c r="EJ82" s="180"/>
      <c r="EK82" s="200"/>
      <c r="EL82" s="199"/>
      <c r="EM82" s="199"/>
    </row>
    <row r="83" spans="1:143" ht="93.75">
      <c r="A83" s="193">
        <v>552</v>
      </c>
      <c r="B83" s="194" t="s">
        <v>78</v>
      </c>
      <c r="C83" s="195"/>
      <c r="D83" s="195"/>
      <c r="E83" s="195">
        <f>+M83+U83+AC83+AK83+AS83+BA83+BI83+BQ83+BY83+CG83+CO83+CW83+DE83+DM83+DU83+EC83+EK83</f>
        <v>0</v>
      </c>
      <c r="F83" s="195">
        <f t="shared" ref="F83:F89" si="68">+N83+V83+AD83+AL83+AT83+BB83+BJ83+BR83+BZ83+CH83+CP83+CX83+DF83+DN83+DV83+ED83+EL83</f>
        <v>0</v>
      </c>
      <c r="G83" s="195">
        <f t="shared" ref="G83:G89" si="69">+O83+W83+AE83+AM83+AU83+BC83+BK83+BS83+CA83+CI83+CQ83+CY83+DG83+DO83+DW83+EE83+EM83</f>
        <v>0</v>
      </c>
      <c r="I83" s="167">
        <v>552</v>
      </c>
      <c r="J83" s="184" t="s">
        <v>78</v>
      </c>
      <c r="K83" s="180"/>
      <c r="L83" s="180"/>
      <c r="M83" s="199"/>
      <c r="N83" s="199"/>
      <c r="O83" s="199"/>
      <c r="Q83" s="167">
        <v>552</v>
      </c>
      <c r="R83" s="184" t="s">
        <v>78</v>
      </c>
      <c r="S83" s="180"/>
      <c r="T83" s="180"/>
      <c r="U83" s="199"/>
      <c r="V83" s="199"/>
      <c r="W83" s="199"/>
      <c r="Y83" s="167">
        <v>552</v>
      </c>
      <c r="Z83" s="184" t="s">
        <v>78</v>
      </c>
      <c r="AA83" s="180"/>
      <c r="AB83" s="180"/>
      <c r="AC83" s="199">
        <v>0</v>
      </c>
      <c r="AD83" s="199">
        <v>0</v>
      </c>
      <c r="AE83" s="199">
        <v>0</v>
      </c>
      <c r="AG83" s="167">
        <v>552</v>
      </c>
      <c r="AH83" s="184" t="s">
        <v>78</v>
      </c>
      <c r="AI83" s="180"/>
      <c r="AJ83" s="180"/>
      <c r="AK83" s="199"/>
      <c r="AL83" s="199"/>
      <c r="AM83" s="199"/>
      <c r="AO83" s="167">
        <v>552</v>
      </c>
      <c r="AP83" s="184" t="s">
        <v>78</v>
      </c>
      <c r="AQ83" s="180"/>
      <c r="AR83" s="180"/>
      <c r="AS83" s="199"/>
      <c r="AT83" s="199"/>
      <c r="AU83" s="199"/>
      <c r="AW83" s="167">
        <v>552</v>
      </c>
      <c r="AX83" s="184" t="s">
        <v>78</v>
      </c>
      <c r="AY83" s="180"/>
      <c r="AZ83" s="180"/>
      <c r="BA83" s="199"/>
      <c r="BB83" s="199"/>
      <c r="BC83" s="199"/>
      <c r="BE83" s="167">
        <v>552</v>
      </c>
      <c r="BF83" s="184" t="s">
        <v>78</v>
      </c>
      <c r="BG83" s="180"/>
      <c r="BH83" s="180"/>
      <c r="BI83" s="199"/>
      <c r="BJ83" s="199"/>
      <c r="BK83" s="199"/>
      <c r="BM83" s="167">
        <v>552</v>
      </c>
      <c r="BN83" s="184" t="s">
        <v>78</v>
      </c>
      <c r="BO83" s="180"/>
      <c r="BP83" s="180"/>
      <c r="BQ83" s="199"/>
      <c r="BR83" s="199"/>
      <c r="BS83" s="199"/>
      <c r="BU83" s="167">
        <v>552</v>
      </c>
      <c r="BV83" s="184" t="s">
        <v>78</v>
      </c>
      <c r="BW83" s="180">
        <v>0</v>
      </c>
      <c r="BX83" s="180">
        <v>0</v>
      </c>
      <c r="BY83" s="199">
        <v>0</v>
      </c>
      <c r="BZ83" s="199">
        <v>0</v>
      </c>
      <c r="CA83" s="199">
        <v>0</v>
      </c>
      <c r="CC83" s="167">
        <v>552</v>
      </c>
      <c r="CD83" s="184" t="s">
        <v>78</v>
      </c>
      <c r="CE83" s="180"/>
      <c r="CF83" s="180"/>
      <c r="CG83" s="199"/>
      <c r="CH83" s="199"/>
      <c r="CI83" s="199"/>
      <c r="CK83" s="167">
        <v>552</v>
      </c>
      <c r="CL83" s="184" t="s">
        <v>78</v>
      </c>
      <c r="CM83" s="180"/>
      <c r="CN83" s="180"/>
      <c r="CO83" s="199"/>
      <c r="CP83" s="199"/>
      <c r="CQ83" s="199"/>
      <c r="CS83" s="167">
        <v>552</v>
      </c>
      <c r="CT83" s="184" t="s">
        <v>78</v>
      </c>
      <c r="CU83" s="180"/>
      <c r="CV83" s="180"/>
      <c r="CW83" s="199"/>
      <c r="CX83" s="199"/>
      <c r="CY83" s="199"/>
      <c r="DA83" s="167">
        <v>552</v>
      </c>
      <c r="DB83" s="184" t="s">
        <v>78</v>
      </c>
      <c r="DC83" s="180"/>
      <c r="DD83" s="180"/>
      <c r="DE83" s="199"/>
      <c r="DF83" s="199"/>
      <c r="DG83" s="199"/>
      <c r="DI83" s="167">
        <v>552</v>
      </c>
      <c r="DJ83" s="184" t="s">
        <v>78</v>
      </c>
      <c r="DK83" s="180"/>
      <c r="DL83" s="180"/>
      <c r="DM83" s="199"/>
      <c r="DN83" s="199"/>
      <c r="DO83" s="199"/>
      <c r="DQ83" s="167">
        <v>552</v>
      </c>
      <c r="DR83" s="184" t="s">
        <v>78</v>
      </c>
      <c r="DS83" s="180"/>
      <c r="DT83" s="180"/>
      <c r="DU83" s="199"/>
      <c r="DV83" s="199"/>
      <c r="DW83" s="199"/>
      <c r="DY83" s="167">
        <v>552</v>
      </c>
      <c r="DZ83" s="184" t="s">
        <v>78</v>
      </c>
      <c r="EA83" s="180"/>
      <c r="EB83" s="180"/>
      <c r="EC83" s="199"/>
      <c r="ED83" s="199"/>
      <c r="EE83" s="199"/>
      <c r="EG83" s="167">
        <v>552</v>
      </c>
      <c r="EH83" s="184" t="s">
        <v>78</v>
      </c>
      <c r="EI83" s="180"/>
      <c r="EJ83" s="180"/>
      <c r="EK83" s="199"/>
      <c r="EL83" s="199"/>
      <c r="EM83" s="199"/>
    </row>
    <row r="84" spans="1:143" ht="43.5" customHeight="1">
      <c r="A84" s="193">
        <v>559</v>
      </c>
      <c r="B84" s="194" t="s">
        <v>79</v>
      </c>
      <c r="C84" s="195"/>
      <c r="D84" s="195"/>
      <c r="E84" s="195">
        <f t="shared" ref="E84:E89" si="70">+M84+U84+AC84+AK84+AS84+BA84+BI84+BQ84+BY84+CG84+CO84+CW84+DE84+DM84+DU84+EC84+EK84</f>
        <v>0</v>
      </c>
      <c r="F84" s="195">
        <f t="shared" si="68"/>
        <v>0</v>
      </c>
      <c r="G84" s="195">
        <f t="shared" si="69"/>
        <v>0</v>
      </c>
      <c r="I84" s="167">
        <v>559</v>
      </c>
      <c r="J84" s="184" t="s">
        <v>79</v>
      </c>
      <c r="K84" s="180"/>
      <c r="L84" s="180"/>
      <c r="M84" s="199"/>
      <c r="N84" s="199"/>
      <c r="O84" s="199"/>
      <c r="Q84" s="167">
        <v>559</v>
      </c>
      <c r="R84" s="184" t="s">
        <v>79</v>
      </c>
      <c r="S84" s="180"/>
      <c r="T84" s="180"/>
      <c r="U84" s="199"/>
      <c r="V84" s="199"/>
      <c r="W84" s="199"/>
      <c r="Y84" s="167">
        <v>559</v>
      </c>
      <c r="Z84" s="184" t="s">
        <v>79</v>
      </c>
      <c r="AA84" s="180"/>
      <c r="AB84" s="180"/>
      <c r="AC84" s="199">
        <v>0</v>
      </c>
      <c r="AD84" s="199">
        <v>0</v>
      </c>
      <c r="AE84" s="199">
        <v>0</v>
      </c>
      <c r="AG84" s="167">
        <v>559</v>
      </c>
      <c r="AH84" s="184" t="s">
        <v>79</v>
      </c>
      <c r="AI84" s="180"/>
      <c r="AJ84" s="180"/>
      <c r="AK84" s="199"/>
      <c r="AL84" s="199"/>
      <c r="AM84" s="199"/>
      <c r="AO84" s="167">
        <v>559</v>
      </c>
      <c r="AP84" s="184" t="s">
        <v>79</v>
      </c>
      <c r="AQ84" s="180"/>
      <c r="AR84" s="180"/>
      <c r="AS84" s="199"/>
      <c r="AT84" s="199"/>
      <c r="AU84" s="199"/>
      <c r="AW84" s="167">
        <v>559</v>
      </c>
      <c r="AX84" s="184" t="s">
        <v>79</v>
      </c>
      <c r="AY84" s="180"/>
      <c r="AZ84" s="180"/>
      <c r="BA84" s="199"/>
      <c r="BB84" s="199"/>
      <c r="BC84" s="199"/>
      <c r="BE84" s="167">
        <v>559</v>
      </c>
      <c r="BF84" s="184" t="s">
        <v>79</v>
      </c>
      <c r="BG84" s="180"/>
      <c r="BH84" s="180"/>
      <c r="BI84" s="199"/>
      <c r="BJ84" s="199"/>
      <c r="BK84" s="199"/>
      <c r="BM84" s="167">
        <v>559</v>
      </c>
      <c r="BN84" s="184" t="s">
        <v>79</v>
      </c>
      <c r="BO84" s="180"/>
      <c r="BP84" s="180"/>
      <c r="BQ84" s="199"/>
      <c r="BR84" s="199"/>
      <c r="BS84" s="199"/>
      <c r="BU84" s="167">
        <v>559</v>
      </c>
      <c r="BV84" s="184" t="s">
        <v>79</v>
      </c>
      <c r="BW84" s="180">
        <v>0</v>
      </c>
      <c r="BX84" s="180">
        <v>0</v>
      </c>
      <c r="BY84" s="199">
        <v>0</v>
      </c>
      <c r="BZ84" s="199">
        <v>0</v>
      </c>
      <c r="CA84" s="199">
        <v>0</v>
      </c>
      <c r="CC84" s="167">
        <v>559</v>
      </c>
      <c r="CD84" s="184" t="s">
        <v>79</v>
      </c>
      <c r="CE84" s="180"/>
      <c r="CF84" s="180"/>
      <c r="CG84" s="199"/>
      <c r="CH84" s="199"/>
      <c r="CI84" s="199"/>
      <c r="CK84" s="167">
        <v>559</v>
      </c>
      <c r="CL84" s="184" t="s">
        <v>79</v>
      </c>
      <c r="CM84" s="180"/>
      <c r="CN84" s="180"/>
      <c r="CO84" s="199"/>
      <c r="CP84" s="199"/>
      <c r="CQ84" s="199"/>
      <c r="CS84" s="167">
        <v>559</v>
      </c>
      <c r="CT84" s="184" t="s">
        <v>79</v>
      </c>
      <c r="CU84" s="180"/>
      <c r="CV84" s="180"/>
      <c r="CW84" s="199"/>
      <c r="CX84" s="199"/>
      <c r="CY84" s="199"/>
      <c r="DA84" s="167">
        <v>559</v>
      </c>
      <c r="DB84" s="184" t="s">
        <v>79</v>
      </c>
      <c r="DC84" s="180"/>
      <c r="DD84" s="180"/>
      <c r="DE84" s="199"/>
      <c r="DF84" s="199"/>
      <c r="DG84" s="199"/>
      <c r="DI84" s="167">
        <v>559</v>
      </c>
      <c r="DJ84" s="184" t="s">
        <v>79</v>
      </c>
      <c r="DK84" s="180"/>
      <c r="DL84" s="180"/>
      <c r="DM84" s="199"/>
      <c r="DN84" s="199"/>
      <c r="DO84" s="199"/>
      <c r="DQ84" s="167">
        <v>559</v>
      </c>
      <c r="DR84" s="184" t="s">
        <v>79</v>
      </c>
      <c r="DS84" s="180"/>
      <c r="DT84" s="180"/>
      <c r="DU84" s="199"/>
      <c r="DV84" s="199"/>
      <c r="DW84" s="199"/>
      <c r="DY84" s="167">
        <v>559</v>
      </c>
      <c r="DZ84" s="184" t="s">
        <v>79</v>
      </c>
      <c r="EA84" s="180"/>
      <c r="EB84" s="180"/>
      <c r="EC84" s="199"/>
      <c r="ED84" s="199"/>
      <c r="EE84" s="199"/>
      <c r="EG84" s="167">
        <v>559</v>
      </c>
      <c r="EH84" s="184" t="s">
        <v>79</v>
      </c>
      <c r="EI84" s="180"/>
      <c r="EJ84" s="180"/>
      <c r="EK84" s="199"/>
      <c r="EL84" s="199"/>
      <c r="EM84" s="199"/>
    </row>
    <row r="85" spans="1:143" ht="50.25" customHeight="1">
      <c r="A85" s="193">
        <v>561</v>
      </c>
      <c r="B85" s="194" t="s">
        <v>65</v>
      </c>
      <c r="C85" s="195"/>
      <c r="D85" s="195"/>
      <c r="E85" s="195">
        <f t="shared" si="70"/>
        <v>0</v>
      </c>
      <c r="F85" s="195">
        <f t="shared" si="68"/>
        <v>0</v>
      </c>
      <c r="G85" s="195">
        <f t="shared" si="69"/>
        <v>0</v>
      </c>
      <c r="I85" s="193">
        <v>561</v>
      </c>
      <c r="J85" s="194" t="s">
        <v>65</v>
      </c>
      <c r="K85" s="195"/>
      <c r="L85" s="195"/>
      <c r="M85" s="202"/>
      <c r="N85" s="202"/>
      <c r="O85" s="202"/>
      <c r="Q85" s="193">
        <v>561</v>
      </c>
      <c r="R85" s="194" t="s">
        <v>65</v>
      </c>
      <c r="S85" s="195"/>
      <c r="T85" s="195"/>
      <c r="U85" s="202"/>
      <c r="V85" s="202"/>
      <c r="W85" s="202"/>
      <c r="Y85" s="193">
        <v>561</v>
      </c>
      <c r="Z85" s="194" t="s">
        <v>65</v>
      </c>
      <c r="AA85" s="195"/>
      <c r="AB85" s="195"/>
      <c r="AC85" s="202">
        <v>0</v>
      </c>
      <c r="AD85" s="202">
        <v>0</v>
      </c>
      <c r="AE85" s="202">
        <v>0</v>
      </c>
      <c r="AG85" s="193">
        <v>561</v>
      </c>
      <c r="AH85" s="194" t="s">
        <v>65</v>
      </c>
      <c r="AI85" s="195"/>
      <c r="AJ85" s="195"/>
      <c r="AK85" s="202"/>
      <c r="AL85" s="202"/>
      <c r="AM85" s="202"/>
      <c r="AO85" s="193">
        <v>561</v>
      </c>
      <c r="AP85" s="194" t="s">
        <v>65</v>
      </c>
      <c r="AQ85" s="195"/>
      <c r="AR85" s="195"/>
      <c r="AS85" s="202"/>
      <c r="AT85" s="202"/>
      <c r="AU85" s="202"/>
      <c r="AW85" s="193">
        <v>561</v>
      </c>
      <c r="AX85" s="194" t="s">
        <v>65</v>
      </c>
      <c r="AY85" s="195"/>
      <c r="AZ85" s="195"/>
      <c r="BA85" s="202"/>
      <c r="BB85" s="202"/>
      <c r="BC85" s="202"/>
      <c r="BE85" s="193">
        <v>561</v>
      </c>
      <c r="BF85" s="194" t="s">
        <v>65</v>
      </c>
      <c r="BG85" s="195"/>
      <c r="BH85" s="195"/>
      <c r="BI85" s="202"/>
      <c r="BJ85" s="202"/>
      <c r="BK85" s="202"/>
      <c r="BM85" s="193">
        <v>561</v>
      </c>
      <c r="BN85" s="194" t="s">
        <v>65</v>
      </c>
      <c r="BO85" s="195"/>
      <c r="BP85" s="195"/>
      <c r="BQ85" s="202"/>
      <c r="BR85" s="202"/>
      <c r="BS85" s="202"/>
      <c r="BU85" s="193">
        <v>561</v>
      </c>
      <c r="BV85" s="194" t="s">
        <v>65</v>
      </c>
      <c r="BW85" s="195">
        <v>0</v>
      </c>
      <c r="BX85" s="195">
        <v>0</v>
      </c>
      <c r="BY85" s="202">
        <v>0</v>
      </c>
      <c r="BZ85" s="202">
        <v>0</v>
      </c>
      <c r="CA85" s="202">
        <v>0</v>
      </c>
      <c r="CC85" s="193">
        <v>561</v>
      </c>
      <c r="CD85" s="194" t="s">
        <v>65</v>
      </c>
      <c r="CE85" s="195"/>
      <c r="CF85" s="195"/>
      <c r="CG85" s="202"/>
      <c r="CH85" s="202"/>
      <c r="CI85" s="202"/>
      <c r="CK85" s="193">
        <v>561</v>
      </c>
      <c r="CL85" s="194" t="s">
        <v>65</v>
      </c>
      <c r="CM85" s="195"/>
      <c r="CN85" s="195"/>
      <c r="CO85" s="202"/>
      <c r="CP85" s="202"/>
      <c r="CQ85" s="202"/>
      <c r="CS85" s="193">
        <v>561</v>
      </c>
      <c r="CT85" s="194" t="s">
        <v>65</v>
      </c>
      <c r="CU85" s="195"/>
      <c r="CV85" s="195"/>
      <c r="CW85" s="202"/>
      <c r="CX85" s="202"/>
      <c r="CY85" s="202"/>
      <c r="DA85" s="193">
        <v>561</v>
      </c>
      <c r="DB85" s="194" t="s">
        <v>65</v>
      </c>
      <c r="DC85" s="195"/>
      <c r="DD85" s="195"/>
      <c r="DE85" s="202"/>
      <c r="DF85" s="202"/>
      <c r="DG85" s="202"/>
      <c r="DI85" s="193">
        <v>561</v>
      </c>
      <c r="DJ85" s="194" t="s">
        <v>65</v>
      </c>
      <c r="DK85" s="195"/>
      <c r="DL85" s="195"/>
      <c r="DM85" s="202"/>
      <c r="DN85" s="202"/>
      <c r="DO85" s="202"/>
      <c r="DQ85" s="193">
        <v>561</v>
      </c>
      <c r="DR85" s="194" t="s">
        <v>65</v>
      </c>
      <c r="DS85" s="195"/>
      <c r="DT85" s="195"/>
      <c r="DU85" s="202"/>
      <c r="DV85" s="202"/>
      <c r="DW85" s="202"/>
      <c r="DY85" s="193">
        <v>561</v>
      </c>
      <c r="DZ85" s="194" t="s">
        <v>65</v>
      </c>
      <c r="EA85" s="195"/>
      <c r="EB85" s="195"/>
      <c r="EC85" s="202"/>
      <c r="ED85" s="202"/>
      <c r="EE85" s="202"/>
      <c r="EG85" s="193">
        <v>561</v>
      </c>
      <c r="EH85" s="194" t="s">
        <v>65</v>
      </c>
      <c r="EI85" s="195"/>
      <c r="EJ85" s="195"/>
      <c r="EK85" s="202"/>
      <c r="EL85" s="202"/>
      <c r="EM85" s="202"/>
    </row>
    <row r="86" spans="1:143" ht="206.25">
      <c r="A86" s="193">
        <v>563</v>
      </c>
      <c r="B86" s="194" t="s">
        <v>66</v>
      </c>
      <c r="C86" s="195"/>
      <c r="D86" s="195"/>
      <c r="E86" s="195">
        <f t="shared" si="70"/>
        <v>1255950</v>
      </c>
      <c r="F86" s="195">
        <f t="shared" si="68"/>
        <v>240673</v>
      </c>
      <c r="G86" s="195">
        <f t="shared" si="69"/>
        <v>0</v>
      </c>
      <c r="I86" s="193">
        <v>563</v>
      </c>
      <c r="J86" s="194" t="s">
        <v>66</v>
      </c>
      <c r="K86" s="195">
        <v>210249.18</v>
      </c>
      <c r="L86" s="195"/>
      <c r="M86" s="202"/>
      <c r="N86" s="202"/>
      <c r="O86" s="202"/>
      <c r="Q86" s="193">
        <v>563</v>
      </c>
      <c r="R86" s="194" t="s">
        <v>66</v>
      </c>
      <c r="S86" s="195"/>
      <c r="T86" s="195"/>
      <c r="U86" s="202"/>
      <c r="V86" s="202"/>
      <c r="W86" s="202"/>
      <c r="Y86" s="193">
        <v>563</v>
      </c>
      <c r="Z86" s="194" t="s">
        <v>66</v>
      </c>
      <c r="AA86" s="195"/>
      <c r="AB86" s="195"/>
      <c r="AC86" s="202">
        <v>1020000</v>
      </c>
      <c r="AD86" s="202">
        <v>191000</v>
      </c>
      <c r="AE86" s="202">
        <v>0</v>
      </c>
      <c r="AG86" s="193">
        <v>563</v>
      </c>
      <c r="AH86" s="194" t="s">
        <v>66</v>
      </c>
      <c r="AI86" s="195">
        <v>75620.75</v>
      </c>
      <c r="AJ86" s="195"/>
      <c r="AK86" s="202"/>
      <c r="AL86" s="202"/>
      <c r="AM86" s="202"/>
      <c r="AO86" s="193">
        <v>563</v>
      </c>
      <c r="AP86" s="194" t="s">
        <v>66</v>
      </c>
      <c r="AQ86" s="195"/>
      <c r="AR86" s="195"/>
      <c r="AS86" s="202"/>
      <c r="AT86" s="202"/>
      <c r="AU86" s="202"/>
      <c r="AW86" s="193">
        <v>563</v>
      </c>
      <c r="AX86" s="194" t="s">
        <v>66</v>
      </c>
      <c r="AY86" s="195"/>
      <c r="AZ86" s="195"/>
      <c r="BA86" s="202"/>
      <c r="BB86" s="202"/>
      <c r="BC86" s="202"/>
      <c r="BE86" s="193">
        <v>563</v>
      </c>
      <c r="BF86" s="194" t="s">
        <v>66</v>
      </c>
      <c r="BG86" s="195"/>
      <c r="BH86" s="195"/>
      <c r="BI86" s="202"/>
      <c r="BJ86" s="202"/>
      <c r="BK86" s="202"/>
      <c r="BM86" s="193">
        <v>563</v>
      </c>
      <c r="BN86" s="194" t="s">
        <v>66</v>
      </c>
      <c r="BO86" s="195"/>
      <c r="BP86" s="195"/>
      <c r="BQ86" s="202"/>
      <c r="BR86" s="202"/>
      <c r="BS86" s="202"/>
      <c r="BU86" s="193">
        <v>563</v>
      </c>
      <c r="BV86" s="194" t="s">
        <v>66</v>
      </c>
      <c r="BW86" s="195">
        <v>0</v>
      </c>
      <c r="BX86" s="195">
        <v>0</v>
      </c>
      <c r="BY86" s="202">
        <v>0</v>
      </c>
      <c r="BZ86" s="202">
        <v>0</v>
      </c>
      <c r="CA86" s="202">
        <v>0</v>
      </c>
      <c r="CC86" s="193">
        <v>563</v>
      </c>
      <c r="CD86" s="194" t="s">
        <v>66</v>
      </c>
      <c r="CE86" s="195">
        <v>2240</v>
      </c>
      <c r="CF86" s="195"/>
      <c r="CG86" s="202">
        <v>159040</v>
      </c>
      <c r="CH86" s="202">
        <v>49673</v>
      </c>
      <c r="CI86" s="202">
        <v>0</v>
      </c>
      <c r="CK86" s="193">
        <v>563</v>
      </c>
      <c r="CL86" s="194" t="s">
        <v>66</v>
      </c>
      <c r="CM86" s="195"/>
      <c r="CN86" s="195"/>
      <c r="CO86" s="202"/>
      <c r="CP86" s="202"/>
      <c r="CQ86" s="202"/>
      <c r="CS86" s="193">
        <v>563</v>
      </c>
      <c r="CT86" s="194" t="s">
        <v>66</v>
      </c>
      <c r="CU86" s="195"/>
      <c r="CV86" s="195"/>
      <c r="CW86" s="202"/>
      <c r="CX86" s="202"/>
      <c r="CY86" s="202"/>
      <c r="DA86" s="193">
        <v>563</v>
      </c>
      <c r="DB86" s="194" t="s">
        <v>66</v>
      </c>
      <c r="DC86" s="195"/>
      <c r="DD86" s="195"/>
      <c r="DE86" s="202">
        <v>76910</v>
      </c>
      <c r="DF86" s="202"/>
      <c r="DG86" s="202"/>
      <c r="DI86" s="193">
        <v>563</v>
      </c>
      <c r="DJ86" s="194" t="s">
        <v>66</v>
      </c>
      <c r="DK86" s="195"/>
      <c r="DL86" s="195"/>
      <c r="DM86" s="202"/>
      <c r="DN86" s="202"/>
      <c r="DO86" s="202"/>
      <c r="DQ86" s="193">
        <v>563</v>
      </c>
      <c r="DR86" s="194" t="s">
        <v>66</v>
      </c>
      <c r="DS86" s="195"/>
      <c r="DT86" s="195"/>
      <c r="DU86" s="202"/>
      <c r="DV86" s="202"/>
      <c r="DW86" s="202"/>
      <c r="DY86" s="193">
        <v>563</v>
      </c>
      <c r="DZ86" s="194" t="s">
        <v>66</v>
      </c>
      <c r="EA86" s="195"/>
      <c r="EB86" s="195"/>
      <c r="EC86" s="202"/>
      <c r="ED86" s="202"/>
      <c r="EE86" s="202"/>
      <c r="EG86" s="193">
        <v>563</v>
      </c>
      <c r="EH86" s="194" t="s">
        <v>66</v>
      </c>
      <c r="EI86" s="195"/>
      <c r="EJ86" s="195"/>
      <c r="EK86" s="202"/>
      <c r="EL86" s="202"/>
      <c r="EM86" s="202"/>
    </row>
    <row r="87" spans="1:143" ht="75">
      <c r="A87" s="193"/>
      <c r="B87" s="194"/>
      <c r="C87" s="195"/>
      <c r="D87" s="195"/>
      <c r="E87" s="195">
        <f t="shared" si="70"/>
        <v>700</v>
      </c>
      <c r="F87" s="195">
        <f t="shared" si="68"/>
        <v>700</v>
      </c>
      <c r="G87" s="195">
        <f t="shared" si="69"/>
        <v>700</v>
      </c>
      <c r="I87" s="193"/>
      <c r="J87" s="194"/>
      <c r="K87" s="195"/>
      <c r="L87" s="195"/>
      <c r="M87" s="202"/>
      <c r="N87" s="202"/>
      <c r="O87" s="202"/>
      <c r="Q87" s="193"/>
      <c r="R87" s="194"/>
      <c r="S87" s="195"/>
      <c r="T87" s="195"/>
      <c r="U87" s="202"/>
      <c r="V87" s="202"/>
      <c r="W87" s="202"/>
      <c r="Y87" s="193"/>
      <c r="Z87" s="194"/>
      <c r="AA87" s="195"/>
      <c r="AB87" s="195"/>
      <c r="AC87" s="202"/>
      <c r="AD87" s="202"/>
      <c r="AE87" s="202"/>
      <c r="AG87" s="193"/>
      <c r="AH87" s="194"/>
      <c r="AI87" s="195"/>
      <c r="AJ87" s="195"/>
      <c r="AK87" s="202"/>
      <c r="AL87" s="202"/>
      <c r="AM87" s="202"/>
      <c r="AO87" s="193">
        <v>565</v>
      </c>
      <c r="AP87" s="194" t="s">
        <v>2938</v>
      </c>
      <c r="AQ87" s="195"/>
      <c r="AR87" s="195"/>
      <c r="AS87" s="202">
        <v>700</v>
      </c>
      <c r="AT87" s="202">
        <v>700</v>
      </c>
      <c r="AU87" s="202">
        <v>700</v>
      </c>
      <c r="AW87" s="193"/>
      <c r="AX87" s="194"/>
      <c r="AY87" s="195"/>
      <c r="AZ87" s="195"/>
      <c r="BA87" s="202"/>
      <c r="BB87" s="202"/>
      <c r="BC87" s="202"/>
      <c r="BE87" s="193"/>
      <c r="BF87" s="194"/>
      <c r="BG87" s="195"/>
      <c r="BH87" s="195"/>
      <c r="BI87" s="202"/>
      <c r="BJ87" s="202"/>
      <c r="BK87" s="202"/>
      <c r="BM87" s="193"/>
      <c r="BN87" s="194"/>
      <c r="BO87" s="195"/>
      <c r="BP87" s="195"/>
      <c r="BQ87" s="202"/>
      <c r="BR87" s="202"/>
      <c r="BS87" s="202"/>
      <c r="BU87" s="193"/>
      <c r="BV87" s="194"/>
      <c r="BW87" s="195"/>
      <c r="BX87" s="195"/>
      <c r="BY87" s="202"/>
      <c r="BZ87" s="202"/>
      <c r="CA87" s="202"/>
      <c r="CC87" s="193"/>
      <c r="CD87" s="194"/>
      <c r="CE87" s="195"/>
      <c r="CF87" s="195"/>
      <c r="CG87" s="202"/>
      <c r="CH87" s="202"/>
      <c r="CI87" s="202"/>
      <c r="CK87" s="193"/>
      <c r="CL87" s="194"/>
      <c r="CM87" s="195"/>
      <c r="CN87" s="195"/>
      <c r="CO87" s="202"/>
      <c r="CP87" s="202"/>
      <c r="CQ87" s="202"/>
      <c r="CS87" s="193"/>
      <c r="CT87" s="194"/>
      <c r="CU87" s="195"/>
      <c r="CV87" s="195"/>
      <c r="CW87" s="202"/>
      <c r="CX87" s="202"/>
      <c r="CY87" s="202"/>
      <c r="DA87" s="193"/>
      <c r="DB87" s="194"/>
      <c r="DC87" s="195"/>
      <c r="DD87" s="195"/>
      <c r="DE87" s="202"/>
      <c r="DF87" s="202"/>
      <c r="DG87" s="202"/>
      <c r="DI87" s="193"/>
      <c r="DJ87" s="194"/>
      <c r="DK87" s="195"/>
      <c r="DL87" s="195"/>
      <c r="DM87" s="202"/>
      <c r="DN87" s="202"/>
      <c r="DO87" s="202"/>
      <c r="DQ87" s="193"/>
      <c r="DR87" s="194"/>
      <c r="DS87" s="195"/>
      <c r="DT87" s="195"/>
      <c r="DU87" s="202"/>
      <c r="DV87" s="202"/>
      <c r="DW87" s="202"/>
      <c r="DY87" s="193"/>
      <c r="DZ87" s="194"/>
      <c r="EA87" s="195"/>
      <c r="EB87" s="195"/>
      <c r="EC87" s="202"/>
      <c r="ED87" s="202"/>
      <c r="EE87" s="202"/>
      <c r="EG87" s="193"/>
      <c r="EH87" s="194"/>
      <c r="EI87" s="195"/>
      <c r="EJ87" s="195"/>
      <c r="EK87" s="202"/>
      <c r="EL87" s="202"/>
      <c r="EM87" s="202"/>
    </row>
    <row r="88" spans="1:143" ht="78" customHeight="1">
      <c r="A88" s="193">
        <v>575</v>
      </c>
      <c r="B88" s="194" t="s">
        <v>80</v>
      </c>
      <c r="C88" s="195"/>
      <c r="D88" s="195"/>
      <c r="E88" s="195">
        <f t="shared" si="70"/>
        <v>0</v>
      </c>
      <c r="F88" s="195">
        <f t="shared" si="68"/>
        <v>0</v>
      </c>
      <c r="G88" s="195">
        <f t="shared" si="69"/>
        <v>0</v>
      </c>
      <c r="I88" s="193">
        <v>575</v>
      </c>
      <c r="J88" s="194" t="s">
        <v>80</v>
      </c>
      <c r="K88" s="195"/>
      <c r="L88" s="195"/>
      <c r="M88" s="202"/>
      <c r="N88" s="202"/>
      <c r="O88" s="202"/>
      <c r="Q88" s="193">
        <v>575</v>
      </c>
      <c r="R88" s="194" t="s">
        <v>80</v>
      </c>
      <c r="S88" s="195"/>
      <c r="T88" s="195"/>
      <c r="U88" s="202"/>
      <c r="V88" s="202"/>
      <c r="W88" s="202"/>
      <c r="Y88" s="193">
        <v>575</v>
      </c>
      <c r="Z88" s="194" t="s">
        <v>80</v>
      </c>
      <c r="AA88" s="195"/>
      <c r="AB88" s="195"/>
      <c r="AC88" s="202">
        <v>0</v>
      </c>
      <c r="AD88" s="202">
        <v>0</v>
      </c>
      <c r="AE88" s="202">
        <v>0</v>
      </c>
      <c r="AG88" s="193">
        <v>575</v>
      </c>
      <c r="AH88" s="194" t="s">
        <v>80</v>
      </c>
      <c r="AI88" s="195"/>
      <c r="AJ88" s="195"/>
      <c r="AK88" s="202"/>
      <c r="AL88" s="202"/>
      <c r="AM88" s="202"/>
      <c r="AO88" s="193">
        <v>575</v>
      </c>
      <c r="AP88" s="194" t="s">
        <v>80</v>
      </c>
      <c r="AQ88" s="195"/>
      <c r="AR88" s="195"/>
      <c r="AS88" s="202"/>
      <c r="AT88" s="202"/>
      <c r="AU88" s="202"/>
      <c r="AW88" s="193">
        <v>575</v>
      </c>
      <c r="AX88" s="194" t="s">
        <v>80</v>
      </c>
      <c r="AY88" s="195"/>
      <c r="AZ88" s="195"/>
      <c r="BA88" s="202"/>
      <c r="BB88" s="202"/>
      <c r="BC88" s="202"/>
      <c r="BE88" s="193">
        <v>575</v>
      </c>
      <c r="BF88" s="194" t="s">
        <v>80</v>
      </c>
      <c r="BG88" s="195"/>
      <c r="BH88" s="195"/>
      <c r="BI88" s="202"/>
      <c r="BJ88" s="202"/>
      <c r="BK88" s="202"/>
      <c r="BM88" s="193">
        <v>575</v>
      </c>
      <c r="BN88" s="194" t="s">
        <v>80</v>
      </c>
      <c r="BO88" s="195"/>
      <c r="BP88" s="195"/>
      <c r="BQ88" s="202"/>
      <c r="BR88" s="202"/>
      <c r="BS88" s="202"/>
      <c r="BU88" s="193">
        <v>575</v>
      </c>
      <c r="BV88" s="194" t="s">
        <v>80</v>
      </c>
      <c r="BW88" s="195">
        <v>0</v>
      </c>
      <c r="BX88" s="195">
        <v>0</v>
      </c>
      <c r="BY88" s="202">
        <v>0</v>
      </c>
      <c r="BZ88" s="202">
        <v>0</v>
      </c>
      <c r="CA88" s="202">
        <v>0</v>
      </c>
      <c r="CC88" s="193">
        <v>575</v>
      </c>
      <c r="CD88" s="194" t="s">
        <v>80</v>
      </c>
      <c r="CE88" s="195"/>
      <c r="CF88" s="195"/>
      <c r="CG88" s="202"/>
      <c r="CH88" s="202"/>
      <c r="CI88" s="202"/>
      <c r="CK88" s="193">
        <v>575</v>
      </c>
      <c r="CL88" s="194" t="s">
        <v>80</v>
      </c>
      <c r="CM88" s="195"/>
      <c r="CN88" s="195"/>
      <c r="CO88" s="202"/>
      <c r="CP88" s="202"/>
      <c r="CQ88" s="202"/>
      <c r="CS88" s="193">
        <v>575</v>
      </c>
      <c r="CT88" s="194" t="s">
        <v>80</v>
      </c>
      <c r="CU88" s="195"/>
      <c r="CV88" s="195"/>
      <c r="CW88" s="202"/>
      <c r="CX88" s="202"/>
      <c r="CY88" s="202"/>
      <c r="DA88" s="193">
        <v>575</v>
      </c>
      <c r="DB88" s="194" t="s">
        <v>80</v>
      </c>
      <c r="DC88" s="195"/>
      <c r="DD88" s="195"/>
      <c r="DE88" s="202"/>
      <c r="DF88" s="202"/>
      <c r="DG88" s="202"/>
      <c r="DI88" s="193">
        <v>575</v>
      </c>
      <c r="DJ88" s="194" t="s">
        <v>80</v>
      </c>
      <c r="DK88" s="195"/>
      <c r="DL88" s="195"/>
      <c r="DM88" s="202"/>
      <c r="DN88" s="202"/>
      <c r="DO88" s="202"/>
      <c r="DQ88" s="193">
        <v>575</v>
      </c>
      <c r="DR88" s="194" t="s">
        <v>80</v>
      </c>
      <c r="DS88" s="195"/>
      <c r="DT88" s="195"/>
      <c r="DU88" s="202"/>
      <c r="DV88" s="202"/>
      <c r="DW88" s="202"/>
      <c r="DY88" s="193">
        <v>575</v>
      </c>
      <c r="DZ88" s="194" t="s">
        <v>80</v>
      </c>
      <c r="EA88" s="195"/>
      <c r="EB88" s="195"/>
      <c r="EC88" s="202"/>
      <c r="ED88" s="202"/>
      <c r="EE88" s="202"/>
      <c r="EG88" s="193">
        <v>575</v>
      </c>
      <c r="EH88" s="194" t="s">
        <v>80</v>
      </c>
      <c r="EI88" s="195"/>
      <c r="EJ88" s="195"/>
      <c r="EK88" s="202"/>
      <c r="EL88" s="202"/>
      <c r="EM88" s="202"/>
    </row>
    <row r="89" spans="1:143" ht="150">
      <c r="A89" s="193">
        <v>581</v>
      </c>
      <c r="B89" s="194" t="s">
        <v>68</v>
      </c>
      <c r="C89" s="195"/>
      <c r="D89" s="195"/>
      <c r="E89" s="195">
        <f t="shared" si="70"/>
        <v>5005604.87</v>
      </c>
      <c r="F89" s="195">
        <f t="shared" si="68"/>
        <v>3663966.62</v>
      </c>
      <c r="G89" s="195">
        <f t="shared" si="69"/>
        <v>2527744.09</v>
      </c>
      <c r="I89" s="167">
        <v>581</v>
      </c>
      <c r="J89" s="184" t="s">
        <v>68</v>
      </c>
      <c r="K89" s="180"/>
      <c r="L89" s="180"/>
      <c r="M89" s="199">
        <v>359476</v>
      </c>
      <c r="N89" s="199">
        <v>279377</v>
      </c>
      <c r="O89" s="199">
        <v>213402</v>
      </c>
      <c r="Q89" s="167">
        <v>581</v>
      </c>
      <c r="R89" s="184" t="s">
        <v>68</v>
      </c>
      <c r="S89" s="180"/>
      <c r="T89" s="180"/>
      <c r="U89" s="199">
        <v>143753.87</v>
      </c>
      <c r="V89" s="199">
        <v>111055.62</v>
      </c>
      <c r="W89" s="199">
        <v>93592.089999999982</v>
      </c>
      <c r="Y89" s="167">
        <v>581</v>
      </c>
      <c r="Z89" s="184" t="s">
        <v>68</v>
      </c>
      <c r="AA89" s="180"/>
      <c r="AB89" s="180"/>
      <c r="AC89" s="199">
        <v>918596</v>
      </c>
      <c r="AD89" s="199">
        <v>480696</v>
      </c>
      <c r="AE89" s="199">
        <v>480696</v>
      </c>
      <c r="AG89" s="167">
        <v>581</v>
      </c>
      <c r="AH89" s="184" t="s">
        <v>68</v>
      </c>
      <c r="AI89" s="180">
        <v>2220.683</v>
      </c>
      <c r="AJ89" s="180">
        <v>18788050</v>
      </c>
      <c r="AK89" s="199">
        <v>1042135</v>
      </c>
      <c r="AL89" s="199">
        <v>267863</v>
      </c>
      <c r="AM89" s="199">
        <v>198095</v>
      </c>
      <c r="AO89" s="167">
        <v>581</v>
      </c>
      <c r="AP89" s="184" t="s">
        <v>68</v>
      </c>
      <c r="AQ89" s="180"/>
      <c r="AR89" s="180"/>
      <c r="AS89" s="199">
        <v>2200</v>
      </c>
      <c r="AT89" s="199">
        <v>865891</v>
      </c>
      <c r="AU89" s="199">
        <v>61638</v>
      </c>
      <c r="AV89" s="3">
        <v>60700</v>
      </c>
      <c r="AW89" s="167">
        <v>581</v>
      </c>
      <c r="AX89" s="184" t="s">
        <v>68</v>
      </c>
      <c r="AY89" s="180"/>
      <c r="AZ89" s="180"/>
      <c r="BA89" s="199">
        <v>183326</v>
      </c>
      <c r="BB89" s="199">
        <v>183326</v>
      </c>
      <c r="BC89" s="199">
        <v>183326</v>
      </c>
      <c r="BE89" s="167">
        <v>581</v>
      </c>
      <c r="BF89" s="184" t="s">
        <v>68</v>
      </c>
      <c r="BG89" s="180"/>
      <c r="BH89" s="180"/>
      <c r="BI89" s="199">
        <v>165701</v>
      </c>
      <c r="BJ89" s="199">
        <v>120799</v>
      </c>
      <c r="BK89" s="199">
        <v>110619</v>
      </c>
      <c r="BM89" s="167">
        <v>581</v>
      </c>
      <c r="BN89" s="184" t="s">
        <v>68</v>
      </c>
      <c r="BO89" s="180"/>
      <c r="BP89" s="180"/>
      <c r="BQ89" s="199">
        <v>152800</v>
      </c>
      <c r="BR89" s="199">
        <v>117000</v>
      </c>
      <c r="BS89" s="199">
        <v>117000</v>
      </c>
      <c r="BU89" s="167">
        <v>581</v>
      </c>
      <c r="BV89" s="184" t="s">
        <v>68</v>
      </c>
      <c r="BW89" s="180">
        <v>0</v>
      </c>
      <c r="BX89" s="180">
        <v>0</v>
      </c>
      <c r="BY89" s="199">
        <v>265200</v>
      </c>
      <c r="BZ89" s="199">
        <v>265200</v>
      </c>
      <c r="CA89" s="199">
        <v>265200</v>
      </c>
      <c r="CC89" s="167">
        <v>581</v>
      </c>
      <c r="CD89" s="184" t="s">
        <v>68</v>
      </c>
      <c r="CE89" s="180"/>
      <c r="CF89" s="180"/>
      <c r="CG89" s="199">
        <v>197983</v>
      </c>
      <c r="CH89" s="199">
        <v>137208</v>
      </c>
      <c r="CI89" s="199">
        <v>91450</v>
      </c>
      <c r="CK89" s="167">
        <v>581</v>
      </c>
      <c r="CL89" s="184" t="s">
        <v>68</v>
      </c>
      <c r="CM89" s="180"/>
      <c r="CN89" s="180"/>
      <c r="CO89" s="199">
        <v>63693</v>
      </c>
      <c r="CP89" s="199">
        <v>30573</v>
      </c>
      <c r="CQ89" s="199">
        <v>18562</v>
      </c>
      <c r="CS89" s="167">
        <v>581</v>
      </c>
      <c r="CT89" s="184" t="s">
        <v>68</v>
      </c>
      <c r="CU89" s="180"/>
      <c r="CV89" s="180"/>
      <c r="CW89" s="199">
        <v>87918</v>
      </c>
      <c r="CX89" s="199">
        <v>28393</v>
      </c>
      <c r="CY89" s="199">
        <v>15409</v>
      </c>
      <c r="DA89" s="167">
        <v>581</v>
      </c>
      <c r="DB89" s="184" t="s">
        <v>68</v>
      </c>
      <c r="DC89" s="180"/>
      <c r="DD89" s="180"/>
      <c r="DE89" s="199">
        <v>303831</v>
      </c>
      <c r="DF89" s="199">
        <v>224200</v>
      </c>
      <c r="DG89" s="199">
        <v>224200</v>
      </c>
      <c r="DI89" s="167">
        <v>581</v>
      </c>
      <c r="DJ89" s="184" t="s">
        <v>68</v>
      </c>
      <c r="DK89" s="180"/>
      <c r="DL89" s="180"/>
      <c r="DM89" s="199">
        <v>167706</v>
      </c>
      <c r="DN89" s="199">
        <v>126939</v>
      </c>
      <c r="DO89" s="199">
        <v>99516</v>
      </c>
      <c r="DQ89" s="167">
        <v>581</v>
      </c>
      <c r="DR89" s="184" t="s">
        <v>68</v>
      </c>
      <c r="DS89" s="180"/>
      <c r="DT89" s="180"/>
      <c r="DU89" s="199">
        <v>695576</v>
      </c>
      <c r="DV89" s="199">
        <v>196485</v>
      </c>
      <c r="DW89" s="199">
        <v>196812</v>
      </c>
      <c r="DY89" s="167">
        <v>581</v>
      </c>
      <c r="DZ89" s="184" t="s">
        <v>68</v>
      </c>
      <c r="EA89" s="180"/>
      <c r="EB89" s="180"/>
      <c r="EC89" s="199">
        <v>255710</v>
      </c>
      <c r="ED89" s="199">
        <v>228961</v>
      </c>
      <c r="EE89" s="199">
        <v>158227</v>
      </c>
      <c r="EG89" s="167">
        <v>581</v>
      </c>
      <c r="EH89" s="184" t="s">
        <v>68</v>
      </c>
      <c r="EI89" s="180"/>
      <c r="EJ89" s="180"/>
      <c r="EK89" s="199"/>
      <c r="EL89" s="199"/>
      <c r="EM89" s="199"/>
    </row>
    <row r="90" spans="1:143" ht="56.25">
      <c r="A90" s="197">
        <v>6</v>
      </c>
      <c r="B90" s="198" t="s">
        <v>69</v>
      </c>
      <c r="C90" s="189">
        <f>+C91+C92</f>
        <v>280118.76</v>
      </c>
      <c r="D90" s="189">
        <f>+D91+D92</f>
        <v>435464</v>
      </c>
      <c r="E90" s="189">
        <f>+E91+E92</f>
        <v>297166</v>
      </c>
      <c r="F90" s="189">
        <f>+F91+F92</f>
        <v>205562</v>
      </c>
      <c r="G90" s="189">
        <f>+G91+G92</f>
        <v>59957</v>
      </c>
      <c r="I90" s="197">
        <v>6</v>
      </c>
      <c r="J90" s="198" t="s">
        <v>69</v>
      </c>
      <c r="K90" s="189">
        <v>26427.599999999999</v>
      </c>
      <c r="L90" s="189">
        <v>0</v>
      </c>
      <c r="M90" s="189">
        <v>27715</v>
      </c>
      <c r="N90" s="189">
        <v>16133</v>
      </c>
      <c r="O90" s="189">
        <v>0</v>
      </c>
      <c r="Q90" s="197">
        <v>6</v>
      </c>
      <c r="R90" s="198" t="s">
        <v>69</v>
      </c>
      <c r="S90" s="189">
        <v>3793.75</v>
      </c>
      <c r="T90" s="189">
        <v>0</v>
      </c>
      <c r="U90" s="189">
        <v>0</v>
      </c>
      <c r="V90" s="189">
        <v>0</v>
      </c>
      <c r="W90" s="189">
        <v>0</v>
      </c>
      <c r="Y90" s="197">
        <v>6</v>
      </c>
      <c r="Z90" s="198" t="s">
        <v>69</v>
      </c>
      <c r="AA90" s="189">
        <f>+AA91+AA92</f>
        <v>0</v>
      </c>
      <c r="AB90" s="189">
        <f>+AB91+AB92</f>
        <v>0</v>
      </c>
      <c r="AC90" s="189">
        <f>+AC91+AC92</f>
        <v>0</v>
      </c>
      <c r="AD90" s="189">
        <f>+AD91+AD92</f>
        <v>0</v>
      </c>
      <c r="AE90" s="189">
        <f>+AE91+AE92</f>
        <v>0</v>
      </c>
      <c r="AG90" s="197">
        <v>6</v>
      </c>
      <c r="AH90" s="198" t="s">
        <v>69</v>
      </c>
      <c r="AI90" s="189">
        <v>230530.35</v>
      </c>
      <c r="AJ90" s="189">
        <v>365112</v>
      </c>
      <c r="AK90" s="189">
        <v>57250</v>
      </c>
      <c r="AL90" s="189">
        <v>32800</v>
      </c>
      <c r="AM90" s="189">
        <v>0</v>
      </c>
      <c r="AO90" s="197">
        <v>6</v>
      </c>
      <c r="AP90" s="198" t="s">
        <v>69</v>
      </c>
      <c r="AQ90" s="189">
        <f>+AQ91+AQ92</f>
        <v>0</v>
      </c>
      <c r="AR90" s="189">
        <f>+AR91+AR92</f>
        <v>0</v>
      </c>
      <c r="AS90" s="189">
        <v>18500</v>
      </c>
      <c r="AT90" s="189">
        <v>23023</v>
      </c>
      <c r="AU90" s="189">
        <v>30229</v>
      </c>
      <c r="AV90" s="3">
        <v>0</v>
      </c>
      <c r="AW90" s="197">
        <v>6</v>
      </c>
      <c r="AX90" s="198" t="s">
        <v>69</v>
      </c>
      <c r="AY90" s="189">
        <f>+AY91+AY92</f>
        <v>0</v>
      </c>
      <c r="AZ90" s="189">
        <f>+AZ91+AZ92</f>
        <v>0</v>
      </c>
      <c r="BA90" s="189">
        <f>+BA91+BA92</f>
        <v>0</v>
      </c>
      <c r="BB90" s="189">
        <f>+BB91+BB92</f>
        <v>0</v>
      </c>
      <c r="BC90" s="189">
        <f>+BC91+BC92</f>
        <v>0</v>
      </c>
      <c r="BE90" s="197">
        <v>6</v>
      </c>
      <c r="BF90" s="198" t="s">
        <v>69</v>
      </c>
      <c r="BG90" s="189">
        <v>1300</v>
      </c>
      <c r="BH90" s="189">
        <f>+BH91+BH92</f>
        <v>0</v>
      </c>
      <c r="BI90" s="189">
        <f>+BI91+BI92</f>
        <v>0</v>
      </c>
      <c r="BJ90" s="189">
        <f>+BJ91+BJ92</f>
        <v>0</v>
      </c>
      <c r="BK90" s="189">
        <f>+BK91+BK92</f>
        <v>0</v>
      </c>
      <c r="BM90" s="197">
        <v>6</v>
      </c>
      <c r="BN90" s="198" t="s">
        <v>69</v>
      </c>
      <c r="BO90" s="189">
        <v>2901.06</v>
      </c>
      <c r="BP90" s="189">
        <v>0</v>
      </c>
      <c r="BQ90" s="189">
        <v>0</v>
      </c>
      <c r="BR90" s="189">
        <v>0</v>
      </c>
      <c r="BS90" s="189">
        <v>0</v>
      </c>
      <c r="BU90" s="197">
        <v>6</v>
      </c>
      <c r="BV90" s="198" t="s">
        <v>69</v>
      </c>
      <c r="BW90" s="189">
        <v>1778</v>
      </c>
      <c r="BX90" s="189">
        <v>0</v>
      </c>
      <c r="BY90" s="189">
        <v>1300</v>
      </c>
      <c r="BZ90" s="189">
        <v>1300</v>
      </c>
      <c r="CA90" s="189">
        <v>1300</v>
      </c>
      <c r="CC90" s="197">
        <v>6</v>
      </c>
      <c r="CD90" s="198" t="s">
        <v>69</v>
      </c>
      <c r="CE90" s="189">
        <v>581</v>
      </c>
      <c r="CF90" s="189">
        <v>65052</v>
      </c>
      <c r="CG90" s="189">
        <v>58781</v>
      </c>
      <c r="CH90" s="189">
        <v>29952</v>
      </c>
      <c r="CI90" s="189">
        <v>0</v>
      </c>
      <c r="CK90" s="197">
        <v>6</v>
      </c>
      <c r="CL90" s="198" t="s">
        <v>69</v>
      </c>
      <c r="CM90" s="189">
        <f>+CM91+CM92</f>
        <v>0</v>
      </c>
      <c r="CN90" s="189">
        <f>+CN91+CN92</f>
        <v>0</v>
      </c>
      <c r="CO90" s="189">
        <f>+CO91+CO92</f>
        <v>0</v>
      </c>
      <c r="CP90" s="189">
        <f>+CP91+CP92</f>
        <v>0</v>
      </c>
      <c r="CQ90" s="189">
        <f>+CQ91+CQ92</f>
        <v>0</v>
      </c>
      <c r="CS90" s="197">
        <v>6</v>
      </c>
      <c r="CT90" s="198" t="s">
        <v>69</v>
      </c>
      <c r="CU90" s="189">
        <f>+CU91+CU92</f>
        <v>0</v>
      </c>
      <c r="CV90" s="189">
        <f>+CV91+CV92</f>
        <v>0</v>
      </c>
      <c r="CW90" s="189">
        <f>+CW91+CW92</f>
        <v>0</v>
      </c>
      <c r="CX90" s="189">
        <f>+CX91+CX92</f>
        <v>0</v>
      </c>
      <c r="CY90" s="189">
        <f>+CY91+CY92</f>
        <v>0</v>
      </c>
      <c r="DA90" s="197">
        <v>6</v>
      </c>
      <c r="DB90" s="198" t="s">
        <v>69</v>
      </c>
      <c r="DC90" s="189">
        <v>7397</v>
      </c>
      <c r="DD90" s="189">
        <v>5300</v>
      </c>
      <c r="DE90" s="189">
        <v>10000</v>
      </c>
      <c r="DF90" s="189">
        <v>10000</v>
      </c>
      <c r="DG90" s="189">
        <v>10000</v>
      </c>
      <c r="DI90" s="197">
        <v>6</v>
      </c>
      <c r="DJ90" s="198" t="s">
        <v>69</v>
      </c>
      <c r="DK90" s="189">
        <v>1500</v>
      </c>
      <c r="DL90" s="189">
        <v>0</v>
      </c>
      <c r="DM90" s="189">
        <v>0</v>
      </c>
      <c r="DN90" s="189">
        <v>0</v>
      </c>
      <c r="DO90" s="189">
        <v>0</v>
      </c>
      <c r="DQ90" s="197">
        <v>6</v>
      </c>
      <c r="DR90" s="198" t="s">
        <v>69</v>
      </c>
      <c r="DS90" s="189">
        <v>0</v>
      </c>
      <c r="DT90" s="189">
        <v>0</v>
      </c>
      <c r="DU90" s="189">
        <v>123620</v>
      </c>
      <c r="DV90" s="189">
        <v>92354</v>
      </c>
      <c r="DW90" s="189">
        <v>18428</v>
      </c>
      <c r="DY90" s="197">
        <v>6</v>
      </c>
      <c r="DZ90" s="198" t="s">
        <v>69</v>
      </c>
      <c r="EA90" s="189">
        <v>3810</v>
      </c>
      <c r="EB90" s="189">
        <v>0</v>
      </c>
      <c r="EC90" s="189">
        <v>0</v>
      </c>
      <c r="ED90" s="189">
        <v>0</v>
      </c>
      <c r="EE90" s="189">
        <v>0</v>
      </c>
      <c r="EG90" s="197">
        <v>6</v>
      </c>
      <c r="EH90" s="198" t="s">
        <v>69</v>
      </c>
      <c r="EI90" s="189">
        <v>100</v>
      </c>
      <c r="EJ90" s="189">
        <f>+EJ91+EJ92</f>
        <v>0</v>
      </c>
      <c r="EK90" s="189">
        <f>+EK91+EK92</f>
        <v>0</v>
      </c>
      <c r="EL90" s="189">
        <f>+EL91+EL92</f>
        <v>0</v>
      </c>
      <c r="EM90" s="189">
        <f>+EM91+EM92</f>
        <v>0</v>
      </c>
    </row>
    <row r="91" spans="1:143" ht="56.25">
      <c r="A91" s="167">
        <v>61</v>
      </c>
      <c r="B91" s="184" t="s">
        <v>70</v>
      </c>
      <c r="C91" s="180">
        <f t="shared" ref="C91:C97" si="71">+K91+S91+AA91+AI91+AQ91+AY91+BG91+BO91+BW91+CE91+CM91+CU91+DC91+DK91+DS91+EA91+EI91</f>
        <v>280118.76</v>
      </c>
      <c r="D91" s="180">
        <f t="shared" ref="D91:D92" si="72">+L91+T91+AB91+AJ91+AR91+AZ91+BH91+BP91+BX91+CF91+CN91+CV91+DD91+DL91+DT91+EB91+EJ91</f>
        <v>435464</v>
      </c>
      <c r="E91" s="180">
        <f t="shared" ref="E91:E92" si="73">+M91+U91+AC91+AK91+AS91+BA91+BI91+BQ91+BY91+CG91+CO91+CW91+DE91+DM91+DU91+EC91+EK91</f>
        <v>297166</v>
      </c>
      <c r="F91" s="180">
        <f t="shared" ref="F91:F92" si="74">+N91+V91+AD91+AL91+AT91+BB91+BJ91+BR91+BZ91+CH91+CP91+CX91+DF91+DN91+DV91+ED91+EL91</f>
        <v>205562</v>
      </c>
      <c r="G91" s="180">
        <f t="shared" ref="G91:G92" si="75">+O91+W91+AE91+AM91+AU91+BC91+BK91+BS91+CA91+CI91+CQ91+CY91+DG91+DO91+DW91+EE91+EM91</f>
        <v>59957</v>
      </c>
      <c r="I91" s="167">
        <v>61</v>
      </c>
      <c r="J91" s="184" t="s">
        <v>70</v>
      </c>
      <c r="K91" s="180">
        <v>26427.599999999999</v>
      </c>
      <c r="L91" s="180"/>
      <c r="M91" s="199">
        <v>27715</v>
      </c>
      <c r="N91" s="199">
        <v>16133</v>
      </c>
      <c r="O91" s="199">
        <v>0</v>
      </c>
      <c r="Q91" s="167">
        <v>61</v>
      </c>
      <c r="R91" s="184" t="s">
        <v>70</v>
      </c>
      <c r="S91" s="180">
        <v>3793.75</v>
      </c>
      <c r="T91" s="180"/>
      <c r="U91" s="199">
        <v>0</v>
      </c>
      <c r="V91" s="199">
        <v>0</v>
      </c>
      <c r="W91" s="199">
        <v>0</v>
      </c>
      <c r="Y91" s="167">
        <v>61</v>
      </c>
      <c r="Z91" s="184" t="s">
        <v>70</v>
      </c>
      <c r="AA91" s="180"/>
      <c r="AB91" s="180"/>
      <c r="AC91" s="199">
        <v>0</v>
      </c>
      <c r="AD91" s="199">
        <v>0</v>
      </c>
      <c r="AE91" s="199">
        <v>0</v>
      </c>
      <c r="AG91" s="167">
        <v>61</v>
      </c>
      <c r="AH91" s="184" t="s">
        <v>70</v>
      </c>
      <c r="AI91" s="180">
        <v>230530.35</v>
      </c>
      <c r="AJ91" s="180">
        <v>365112</v>
      </c>
      <c r="AK91" s="199">
        <v>57250</v>
      </c>
      <c r="AL91" s="199">
        <v>32800</v>
      </c>
      <c r="AM91" s="199">
        <v>0</v>
      </c>
      <c r="AO91" s="167">
        <v>61</v>
      </c>
      <c r="AP91" s="184" t="s">
        <v>70</v>
      </c>
      <c r="AQ91" s="180"/>
      <c r="AR91" s="180"/>
      <c r="AS91" s="199">
        <v>18500</v>
      </c>
      <c r="AT91" s="199">
        <v>23023</v>
      </c>
      <c r="AU91" s="199">
        <v>30229</v>
      </c>
      <c r="AV91" s="3">
        <v>0</v>
      </c>
      <c r="AW91" s="167">
        <v>61</v>
      </c>
      <c r="AX91" s="184" t="s">
        <v>70</v>
      </c>
      <c r="AY91" s="180"/>
      <c r="AZ91" s="180"/>
      <c r="BA91" s="199"/>
      <c r="BB91" s="199"/>
      <c r="BC91" s="199"/>
      <c r="BE91" s="167">
        <v>61</v>
      </c>
      <c r="BF91" s="184" t="s">
        <v>70</v>
      </c>
      <c r="BG91" s="180">
        <v>1300</v>
      </c>
      <c r="BH91" s="180"/>
      <c r="BI91" s="199"/>
      <c r="BJ91" s="199"/>
      <c r="BK91" s="199"/>
      <c r="BM91" s="167">
        <v>61</v>
      </c>
      <c r="BN91" s="184" t="s">
        <v>70</v>
      </c>
      <c r="BO91" s="180">
        <v>2901.06</v>
      </c>
      <c r="BP91" s="180"/>
      <c r="BQ91" s="199">
        <v>0</v>
      </c>
      <c r="BR91" s="199">
        <v>0</v>
      </c>
      <c r="BS91" s="199">
        <v>0</v>
      </c>
      <c r="BU91" s="167">
        <v>61</v>
      </c>
      <c r="BV91" s="184" t="s">
        <v>70</v>
      </c>
      <c r="BW91" s="180">
        <v>1778</v>
      </c>
      <c r="BX91" s="180">
        <v>0</v>
      </c>
      <c r="BY91" s="199">
        <v>1300</v>
      </c>
      <c r="BZ91" s="199">
        <v>1300</v>
      </c>
      <c r="CA91" s="199">
        <v>1300</v>
      </c>
      <c r="CC91" s="167">
        <v>61</v>
      </c>
      <c r="CD91" s="184" t="s">
        <v>70</v>
      </c>
      <c r="CE91" s="180">
        <v>581</v>
      </c>
      <c r="CF91" s="180">
        <v>65052</v>
      </c>
      <c r="CG91" s="199">
        <v>58781</v>
      </c>
      <c r="CH91" s="199">
        <v>29952</v>
      </c>
      <c r="CI91" s="199">
        <v>0</v>
      </c>
      <c r="CK91" s="167">
        <v>61</v>
      </c>
      <c r="CL91" s="184" t="s">
        <v>70</v>
      </c>
      <c r="CM91" s="180"/>
      <c r="CN91" s="180"/>
      <c r="CO91" s="199"/>
      <c r="CP91" s="199"/>
      <c r="CQ91" s="199"/>
      <c r="CS91" s="167">
        <v>61</v>
      </c>
      <c r="CT91" s="184" t="s">
        <v>70</v>
      </c>
      <c r="CU91" s="180"/>
      <c r="CV91" s="180"/>
      <c r="CW91" s="199"/>
      <c r="CX91" s="199"/>
      <c r="CY91" s="199"/>
      <c r="DA91" s="167">
        <v>61</v>
      </c>
      <c r="DB91" s="184" t="s">
        <v>70</v>
      </c>
      <c r="DC91" s="180">
        <v>7397</v>
      </c>
      <c r="DD91" s="180">
        <v>5300</v>
      </c>
      <c r="DE91" s="199">
        <v>10000</v>
      </c>
      <c r="DF91" s="199">
        <v>10000</v>
      </c>
      <c r="DG91" s="199">
        <v>10000</v>
      </c>
      <c r="DI91" s="167">
        <v>61</v>
      </c>
      <c r="DJ91" s="184" t="s">
        <v>70</v>
      </c>
      <c r="DK91" s="180">
        <v>1500</v>
      </c>
      <c r="DL91" s="180"/>
      <c r="DM91" s="199">
        <v>0</v>
      </c>
      <c r="DN91" s="199">
        <v>0</v>
      </c>
      <c r="DO91" s="199">
        <v>0</v>
      </c>
      <c r="DQ91" s="167">
        <v>61</v>
      </c>
      <c r="DR91" s="184" t="s">
        <v>70</v>
      </c>
      <c r="DS91" s="180"/>
      <c r="DT91" s="180"/>
      <c r="DU91" s="199">
        <v>123620</v>
      </c>
      <c r="DV91" s="199">
        <v>92354</v>
      </c>
      <c r="DW91" s="199">
        <v>18428</v>
      </c>
      <c r="DY91" s="167">
        <v>61</v>
      </c>
      <c r="DZ91" s="184" t="s">
        <v>70</v>
      </c>
      <c r="EA91" s="180">
        <v>3810</v>
      </c>
      <c r="EB91" s="180"/>
      <c r="EC91" s="199">
        <v>0</v>
      </c>
      <c r="ED91" s="199">
        <v>0</v>
      </c>
      <c r="EE91" s="199">
        <v>0</v>
      </c>
      <c r="EG91" s="167">
        <v>61</v>
      </c>
      <c r="EH91" s="184" t="s">
        <v>70</v>
      </c>
      <c r="EI91" s="180">
        <v>100</v>
      </c>
      <c r="EJ91" s="180"/>
      <c r="EK91" s="199"/>
      <c r="EL91" s="199"/>
      <c r="EM91" s="199"/>
    </row>
    <row r="92" spans="1:143" ht="93.75">
      <c r="A92" s="167">
        <v>63</v>
      </c>
      <c r="B92" s="184" t="s">
        <v>81</v>
      </c>
      <c r="C92" s="180">
        <f t="shared" si="71"/>
        <v>0</v>
      </c>
      <c r="D92" s="180">
        <f t="shared" si="72"/>
        <v>0</v>
      </c>
      <c r="E92" s="180">
        <f t="shared" si="73"/>
        <v>0</v>
      </c>
      <c r="F92" s="180">
        <f t="shared" si="74"/>
        <v>0</v>
      </c>
      <c r="G92" s="180">
        <f t="shared" si="75"/>
        <v>0</v>
      </c>
      <c r="I92" s="167">
        <v>63</v>
      </c>
      <c r="J92" s="184" t="s">
        <v>81</v>
      </c>
      <c r="K92" s="180"/>
      <c r="L92" s="180"/>
      <c r="M92" s="199"/>
      <c r="N92" s="199"/>
      <c r="O92" s="199"/>
      <c r="Q92" s="167">
        <v>63</v>
      </c>
      <c r="R92" s="184" t="s">
        <v>81</v>
      </c>
      <c r="S92" s="180"/>
      <c r="T92" s="180"/>
      <c r="U92" s="199">
        <v>0</v>
      </c>
      <c r="V92" s="199">
        <v>0</v>
      </c>
      <c r="W92" s="199">
        <v>0</v>
      </c>
      <c r="Y92" s="167">
        <v>63</v>
      </c>
      <c r="Z92" s="184" t="s">
        <v>81</v>
      </c>
      <c r="AA92" s="180"/>
      <c r="AB92" s="180"/>
      <c r="AC92" s="199">
        <v>0</v>
      </c>
      <c r="AD92" s="199">
        <v>0</v>
      </c>
      <c r="AE92" s="199">
        <v>0</v>
      </c>
      <c r="AG92" s="167">
        <v>63</v>
      </c>
      <c r="AH92" s="184" t="s">
        <v>81</v>
      </c>
      <c r="AI92" s="180"/>
      <c r="AJ92" s="180"/>
      <c r="AK92" s="199">
        <v>0</v>
      </c>
      <c r="AL92" s="199">
        <v>0</v>
      </c>
      <c r="AM92" s="199">
        <v>0</v>
      </c>
      <c r="AO92" s="167">
        <v>63</v>
      </c>
      <c r="AP92" s="184" t="s">
        <v>81</v>
      </c>
      <c r="AQ92" s="180"/>
      <c r="AR92" s="180"/>
      <c r="AS92" s="199"/>
      <c r="AT92" s="199">
        <v>0</v>
      </c>
      <c r="AU92" s="199">
        <v>0</v>
      </c>
      <c r="AV92" s="3">
        <v>0</v>
      </c>
      <c r="AW92" s="167">
        <v>63</v>
      </c>
      <c r="AX92" s="184" t="s">
        <v>81</v>
      </c>
      <c r="AY92" s="180"/>
      <c r="AZ92" s="180"/>
      <c r="BA92" s="199"/>
      <c r="BB92" s="199"/>
      <c r="BC92" s="199"/>
      <c r="BE92" s="167">
        <v>63</v>
      </c>
      <c r="BF92" s="184" t="s">
        <v>81</v>
      </c>
      <c r="BG92" s="180"/>
      <c r="BH92" s="180"/>
      <c r="BI92" s="199"/>
      <c r="BJ92" s="199"/>
      <c r="BK92" s="199"/>
      <c r="BM92" s="167">
        <v>63</v>
      </c>
      <c r="BN92" s="184" t="s">
        <v>81</v>
      </c>
      <c r="BO92" s="180"/>
      <c r="BP92" s="180"/>
      <c r="BQ92" s="199"/>
      <c r="BR92" s="199"/>
      <c r="BS92" s="199"/>
      <c r="BU92" s="167">
        <v>63</v>
      </c>
      <c r="BV92" s="184" t="s">
        <v>81</v>
      </c>
      <c r="BW92" s="180">
        <v>0</v>
      </c>
      <c r="BX92" s="180">
        <v>0</v>
      </c>
      <c r="BY92" s="199">
        <v>0</v>
      </c>
      <c r="BZ92" s="199">
        <v>0</v>
      </c>
      <c r="CA92" s="199">
        <v>0</v>
      </c>
      <c r="CC92" s="167">
        <v>63</v>
      </c>
      <c r="CD92" s="184" t="s">
        <v>81</v>
      </c>
      <c r="CE92" s="180"/>
      <c r="CF92" s="180"/>
      <c r="CG92" s="199"/>
      <c r="CH92" s="199"/>
      <c r="CI92" s="199"/>
      <c r="CK92" s="167">
        <v>63</v>
      </c>
      <c r="CL92" s="184" t="s">
        <v>81</v>
      </c>
      <c r="CM92" s="180"/>
      <c r="CN92" s="180"/>
      <c r="CO92" s="199"/>
      <c r="CP92" s="199"/>
      <c r="CQ92" s="199"/>
      <c r="CS92" s="167">
        <v>63</v>
      </c>
      <c r="CT92" s="184" t="s">
        <v>81</v>
      </c>
      <c r="CU92" s="180"/>
      <c r="CV92" s="180"/>
      <c r="CW92" s="199"/>
      <c r="CX92" s="199"/>
      <c r="CY92" s="199"/>
      <c r="DA92" s="167">
        <v>63</v>
      </c>
      <c r="DB92" s="184" t="s">
        <v>81</v>
      </c>
      <c r="DC92" s="180"/>
      <c r="DD92" s="180"/>
      <c r="DE92" s="199"/>
      <c r="DF92" s="199"/>
      <c r="DG92" s="199"/>
      <c r="DI92" s="167">
        <v>63</v>
      </c>
      <c r="DJ92" s="184" t="s">
        <v>81</v>
      </c>
      <c r="DK92" s="180"/>
      <c r="DL92" s="180"/>
      <c r="DM92" s="199"/>
      <c r="DN92" s="199"/>
      <c r="DO92" s="199"/>
      <c r="DQ92" s="167">
        <v>63</v>
      </c>
      <c r="DR92" s="184" t="s">
        <v>81</v>
      </c>
      <c r="DS92" s="180"/>
      <c r="DT92" s="180"/>
      <c r="DU92" s="199"/>
      <c r="DV92" s="199"/>
      <c r="DW92" s="199"/>
      <c r="DY92" s="167">
        <v>63</v>
      </c>
      <c r="DZ92" s="184" t="s">
        <v>81</v>
      </c>
      <c r="EA92" s="180"/>
      <c r="EB92" s="180"/>
      <c r="EC92" s="199"/>
      <c r="ED92" s="199"/>
      <c r="EE92" s="199"/>
      <c r="EG92" s="167">
        <v>63</v>
      </c>
      <c r="EH92" s="184" t="s">
        <v>81</v>
      </c>
      <c r="EI92" s="180"/>
      <c r="EJ92" s="180"/>
      <c r="EK92" s="199"/>
      <c r="EL92" s="199"/>
      <c r="EM92" s="199"/>
    </row>
    <row r="93" spans="1:143" ht="60" customHeight="1">
      <c r="A93" s="183">
        <v>7</v>
      </c>
      <c r="B93" s="177" t="s">
        <v>71</v>
      </c>
      <c r="C93" s="178">
        <f>+C94</f>
        <v>689.75</v>
      </c>
      <c r="D93" s="178">
        <f>+D94</f>
        <v>780</v>
      </c>
      <c r="E93" s="178">
        <f>+E94</f>
        <v>2077</v>
      </c>
      <c r="F93" s="178">
        <f>+F94</f>
        <v>520</v>
      </c>
      <c r="G93" s="178">
        <f>+G94</f>
        <v>470</v>
      </c>
      <c r="I93" s="183">
        <v>7</v>
      </c>
      <c r="J93" s="177" t="s">
        <v>71</v>
      </c>
      <c r="K93" s="178">
        <v>150</v>
      </c>
      <c r="L93" s="178">
        <f>+L94</f>
        <v>0</v>
      </c>
      <c r="M93" s="178">
        <f>+M94</f>
        <v>0</v>
      </c>
      <c r="N93" s="178">
        <f>+N94</f>
        <v>0</v>
      </c>
      <c r="O93" s="178">
        <f>+O94</f>
        <v>0</v>
      </c>
      <c r="Q93" s="183">
        <v>7</v>
      </c>
      <c r="R93" s="177" t="s">
        <v>71</v>
      </c>
      <c r="S93" s="178">
        <v>389.75</v>
      </c>
      <c r="T93" s="178">
        <v>210</v>
      </c>
      <c r="U93" s="178">
        <v>0</v>
      </c>
      <c r="V93" s="178">
        <v>0</v>
      </c>
      <c r="W93" s="178">
        <v>0</v>
      </c>
      <c r="Y93" s="183">
        <v>7</v>
      </c>
      <c r="Z93" s="177" t="s">
        <v>71</v>
      </c>
      <c r="AA93" s="178">
        <f>+AA94</f>
        <v>0</v>
      </c>
      <c r="AB93" s="178">
        <f>+AB94</f>
        <v>0</v>
      </c>
      <c r="AC93" s="178">
        <f>+AC94</f>
        <v>0</v>
      </c>
      <c r="AD93" s="178">
        <f>+AD94</f>
        <v>0</v>
      </c>
      <c r="AE93" s="178">
        <f>+AE94</f>
        <v>0</v>
      </c>
      <c r="AG93" s="183">
        <v>7</v>
      </c>
      <c r="AH93" s="177" t="s">
        <v>71</v>
      </c>
      <c r="AI93" s="178">
        <v>0</v>
      </c>
      <c r="AJ93" s="178">
        <v>270</v>
      </c>
      <c r="AK93" s="178">
        <v>270</v>
      </c>
      <c r="AL93" s="178">
        <v>270</v>
      </c>
      <c r="AM93" s="178">
        <v>270</v>
      </c>
      <c r="AO93" s="183">
        <v>7</v>
      </c>
      <c r="AP93" s="177" t="s">
        <v>71</v>
      </c>
      <c r="AQ93" s="178">
        <f>+AQ94</f>
        <v>0</v>
      </c>
      <c r="AR93" s="178">
        <f>+AR94</f>
        <v>0</v>
      </c>
      <c r="AS93" s="178">
        <v>1507</v>
      </c>
      <c r="AT93" s="178">
        <v>0</v>
      </c>
      <c r="AU93" s="178">
        <v>0</v>
      </c>
      <c r="AV93" s="3">
        <v>0</v>
      </c>
      <c r="AW93" s="183">
        <v>7</v>
      </c>
      <c r="AX93" s="177" t="s">
        <v>71</v>
      </c>
      <c r="AY93" s="178">
        <f>+AY94</f>
        <v>0</v>
      </c>
      <c r="AZ93" s="178">
        <f>+AZ94</f>
        <v>0</v>
      </c>
      <c r="BA93" s="178">
        <f>+BA94</f>
        <v>0</v>
      </c>
      <c r="BB93" s="178">
        <f>+BB94</f>
        <v>0</v>
      </c>
      <c r="BC93" s="178">
        <f>+BC94</f>
        <v>0</v>
      </c>
      <c r="BE93" s="183">
        <v>7</v>
      </c>
      <c r="BF93" s="177" t="s">
        <v>71</v>
      </c>
      <c r="BG93" s="178">
        <f>+BG94</f>
        <v>0</v>
      </c>
      <c r="BH93" s="178">
        <f>+BH94</f>
        <v>0</v>
      </c>
      <c r="BI93" s="178">
        <f>+BI94</f>
        <v>0</v>
      </c>
      <c r="BJ93" s="178">
        <f>+BJ94</f>
        <v>0</v>
      </c>
      <c r="BK93" s="178">
        <f>+BK94</f>
        <v>0</v>
      </c>
      <c r="BM93" s="183">
        <v>7</v>
      </c>
      <c r="BN93" s="177" t="s">
        <v>71</v>
      </c>
      <c r="BO93" s="178">
        <f>+BO94</f>
        <v>0</v>
      </c>
      <c r="BP93" s="178">
        <f>+BP94</f>
        <v>0</v>
      </c>
      <c r="BQ93" s="178">
        <f>+BQ94</f>
        <v>0</v>
      </c>
      <c r="BR93" s="178">
        <f>+BR94</f>
        <v>0</v>
      </c>
      <c r="BS93" s="178">
        <f>+BS94</f>
        <v>0</v>
      </c>
      <c r="BU93" s="183">
        <v>7</v>
      </c>
      <c r="BV93" s="177" t="s">
        <v>71</v>
      </c>
      <c r="BW93" s="178">
        <v>150</v>
      </c>
      <c r="BX93" s="178">
        <v>300</v>
      </c>
      <c r="BY93" s="178">
        <v>300</v>
      </c>
      <c r="BZ93" s="178">
        <v>250</v>
      </c>
      <c r="CA93" s="178">
        <v>200</v>
      </c>
      <c r="CC93" s="183">
        <v>7</v>
      </c>
      <c r="CD93" s="177" t="s">
        <v>71</v>
      </c>
      <c r="CE93" s="178">
        <f>+CE94</f>
        <v>0</v>
      </c>
      <c r="CF93" s="178">
        <f>+CF94</f>
        <v>0</v>
      </c>
      <c r="CG93" s="178">
        <f>+CG94</f>
        <v>0</v>
      </c>
      <c r="CH93" s="178">
        <f>+CH94</f>
        <v>0</v>
      </c>
      <c r="CI93" s="178">
        <f>+CI94</f>
        <v>0</v>
      </c>
      <c r="CK93" s="183">
        <v>7</v>
      </c>
      <c r="CL93" s="177" t="s">
        <v>71</v>
      </c>
      <c r="CM93" s="178">
        <f>+CM94</f>
        <v>0</v>
      </c>
      <c r="CN93" s="178">
        <f>+CN94</f>
        <v>0</v>
      </c>
      <c r="CO93" s="178">
        <f>+CO94</f>
        <v>0</v>
      </c>
      <c r="CP93" s="178">
        <f>+CP94</f>
        <v>0</v>
      </c>
      <c r="CQ93" s="178">
        <f>+CQ94</f>
        <v>0</v>
      </c>
      <c r="CS93" s="183">
        <v>7</v>
      </c>
      <c r="CT93" s="177" t="s">
        <v>71</v>
      </c>
      <c r="CU93" s="178">
        <f>+CU94</f>
        <v>0</v>
      </c>
      <c r="CV93" s="178">
        <f>+CV94</f>
        <v>0</v>
      </c>
      <c r="CW93" s="178">
        <f>+CW94</f>
        <v>0</v>
      </c>
      <c r="CX93" s="178">
        <f>+CX94</f>
        <v>0</v>
      </c>
      <c r="CY93" s="178">
        <f>+CY94</f>
        <v>0</v>
      </c>
      <c r="DA93" s="183">
        <v>7</v>
      </c>
      <c r="DB93" s="177" t="s">
        <v>71</v>
      </c>
      <c r="DC93" s="178">
        <f>+DC94</f>
        <v>0</v>
      </c>
      <c r="DD93" s="178">
        <f>+DD94</f>
        <v>0</v>
      </c>
      <c r="DE93" s="178">
        <f>+DE94</f>
        <v>0</v>
      </c>
      <c r="DF93" s="178">
        <f>+DF94</f>
        <v>0</v>
      </c>
      <c r="DG93" s="178">
        <f>+DG94</f>
        <v>0</v>
      </c>
      <c r="DI93" s="183">
        <v>7</v>
      </c>
      <c r="DJ93" s="177" t="s">
        <v>71</v>
      </c>
      <c r="DK93" s="178">
        <f>+DK94</f>
        <v>0</v>
      </c>
      <c r="DL93" s="178">
        <f>+DL94</f>
        <v>0</v>
      </c>
      <c r="DM93" s="178">
        <f>+DM94</f>
        <v>0</v>
      </c>
      <c r="DN93" s="178">
        <f>+DN94</f>
        <v>0</v>
      </c>
      <c r="DO93" s="178">
        <f>+DO94</f>
        <v>0</v>
      </c>
      <c r="DQ93" s="183">
        <v>7</v>
      </c>
      <c r="DR93" s="177" t="s">
        <v>71</v>
      </c>
      <c r="DS93" s="178">
        <f>+DS94</f>
        <v>0</v>
      </c>
      <c r="DT93" s="178">
        <f>+DT94</f>
        <v>0</v>
      </c>
      <c r="DU93" s="178">
        <f>+DU94</f>
        <v>0</v>
      </c>
      <c r="DV93" s="178">
        <f>+DV94</f>
        <v>0</v>
      </c>
      <c r="DW93" s="178">
        <f>+DW94</f>
        <v>0</v>
      </c>
      <c r="DY93" s="183">
        <v>7</v>
      </c>
      <c r="DZ93" s="177" t="s">
        <v>71</v>
      </c>
      <c r="EA93" s="178">
        <f>+EA94</f>
        <v>0</v>
      </c>
      <c r="EB93" s="178">
        <f>+EB94</f>
        <v>0</v>
      </c>
      <c r="EC93" s="178">
        <f>+EC94</f>
        <v>0</v>
      </c>
      <c r="ED93" s="178">
        <f>+ED94</f>
        <v>0</v>
      </c>
      <c r="EE93" s="178">
        <f>+EE94</f>
        <v>0</v>
      </c>
      <c r="EG93" s="183">
        <v>7</v>
      </c>
      <c r="EH93" s="177" t="s">
        <v>71</v>
      </c>
      <c r="EI93" s="178">
        <f>+EI94</f>
        <v>0</v>
      </c>
      <c r="EJ93" s="178">
        <f>+EJ94</f>
        <v>0</v>
      </c>
      <c r="EK93" s="178">
        <f>+EK94</f>
        <v>0</v>
      </c>
      <c r="EL93" s="178">
        <f>+EL94</f>
        <v>0</v>
      </c>
      <c r="EM93" s="178">
        <f>+EM94</f>
        <v>0</v>
      </c>
    </row>
    <row r="94" spans="1:143" ht="78" customHeight="1">
      <c r="A94" s="167">
        <v>71</v>
      </c>
      <c r="B94" s="184" t="s">
        <v>72</v>
      </c>
      <c r="C94" s="180">
        <f t="shared" si="71"/>
        <v>689.75</v>
      </c>
      <c r="D94" s="180">
        <f t="shared" ref="D94" si="76">+L94+T94+AB94+AJ94+AR94+AZ94+BH94+BP94+BX94+CF94+CN94+CV94+DD94+DL94+DT94+EB94+EJ94</f>
        <v>780</v>
      </c>
      <c r="E94" s="180">
        <f t="shared" ref="E94" si="77">+M94+U94+AC94+AK94+AS94+BA94+BI94+BQ94+BY94+CG94+CO94+CW94+DE94+DM94+DU94+EC94+EK94</f>
        <v>2077</v>
      </c>
      <c r="F94" s="180">
        <f t="shared" ref="F94" si="78">+N94+V94+AD94+AL94+AT94+BB94+BJ94+BR94+BZ94+CH94+CP94+CX94+DF94+DN94+DV94+ED94+EL94</f>
        <v>520</v>
      </c>
      <c r="G94" s="180">
        <f t="shared" ref="G94" si="79">+O94+W94+AE94+AM94+AU94+BC94+BK94+BS94+CA94+CI94+CQ94+CY94+DG94+DO94+DW94+EE94+EM94</f>
        <v>470</v>
      </c>
      <c r="I94" s="167">
        <v>71</v>
      </c>
      <c r="J94" s="184" t="s">
        <v>72</v>
      </c>
      <c r="K94" s="180">
        <v>150</v>
      </c>
      <c r="L94" s="180"/>
      <c r="M94" s="199"/>
      <c r="N94" s="199"/>
      <c r="O94" s="199"/>
      <c r="Q94" s="167">
        <v>71</v>
      </c>
      <c r="R94" s="184" t="s">
        <v>72</v>
      </c>
      <c r="S94" s="180">
        <v>389.75</v>
      </c>
      <c r="T94" s="180">
        <v>210</v>
      </c>
      <c r="U94" s="199">
        <v>0</v>
      </c>
      <c r="V94" s="199">
        <v>0</v>
      </c>
      <c r="W94" s="199">
        <v>0</v>
      </c>
      <c r="Y94" s="167">
        <v>71</v>
      </c>
      <c r="Z94" s="184" t="s">
        <v>72</v>
      </c>
      <c r="AA94" s="180"/>
      <c r="AB94" s="180"/>
      <c r="AC94" s="199">
        <v>0</v>
      </c>
      <c r="AD94" s="199">
        <v>0</v>
      </c>
      <c r="AE94" s="199">
        <v>0</v>
      </c>
      <c r="AG94" s="167">
        <v>71</v>
      </c>
      <c r="AH94" s="184" t="s">
        <v>72</v>
      </c>
      <c r="AI94" s="180"/>
      <c r="AJ94" s="180">
        <v>270</v>
      </c>
      <c r="AK94" s="199">
        <v>270</v>
      </c>
      <c r="AL94" s="199">
        <v>270</v>
      </c>
      <c r="AM94" s="199">
        <v>270</v>
      </c>
      <c r="AO94" s="167">
        <v>71</v>
      </c>
      <c r="AP94" s="184" t="s">
        <v>72</v>
      </c>
      <c r="AQ94" s="180"/>
      <c r="AR94" s="180"/>
      <c r="AS94" s="199">
        <v>1507</v>
      </c>
      <c r="AT94" s="199">
        <v>0</v>
      </c>
      <c r="AU94" s="199">
        <v>0</v>
      </c>
      <c r="AV94" s="3">
        <v>0</v>
      </c>
      <c r="AW94" s="167">
        <v>71</v>
      </c>
      <c r="AX94" s="184" t="s">
        <v>72</v>
      </c>
      <c r="AY94" s="180"/>
      <c r="AZ94" s="180"/>
      <c r="BA94" s="199"/>
      <c r="BB94" s="199"/>
      <c r="BC94" s="199"/>
      <c r="BE94" s="167">
        <v>71</v>
      </c>
      <c r="BF94" s="184" t="s">
        <v>72</v>
      </c>
      <c r="BG94" s="180"/>
      <c r="BH94" s="180"/>
      <c r="BI94" s="199"/>
      <c r="BJ94" s="199"/>
      <c r="BK94" s="199"/>
      <c r="BM94" s="167">
        <v>71</v>
      </c>
      <c r="BN94" s="184" t="s">
        <v>72</v>
      </c>
      <c r="BO94" s="180"/>
      <c r="BP94" s="180"/>
      <c r="BQ94" s="199"/>
      <c r="BR94" s="199"/>
      <c r="BS94" s="199"/>
      <c r="BU94" s="167">
        <v>71</v>
      </c>
      <c r="BV94" s="184" t="s">
        <v>72</v>
      </c>
      <c r="BW94" s="180">
        <v>150</v>
      </c>
      <c r="BX94" s="180">
        <v>300</v>
      </c>
      <c r="BY94" s="199">
        <v>300</v>
      </c>
      <c r="BZ94" s="199">
        <v>250</v>
      </c>
      <c r="CA94" s="199">
        <v>200</v>
      </c>
      <c r="CC94" s="167">
        <v>71</v>
      </c>
      <c r="CD94" s="184" t="s">
        <v>72</v>
      </c>
      <c r="CE94" s="180"/>
      <c r="CF94" s="180"/>
      <c r="CG94" s="199"/>
      <c r="CH94" s="199"/>
      <c r="CI94" s="199"/>
      <c r="CK94" s="167">
        <v>71</v>
      </c>
      <c r="CL94" s="184" t="s">
        <v>72</v>
      </c>
      <c r="CM94" s="180"/>
      <c r="CN94" s="180"/>
      <c r="CO94" s="199"/>
      <c r="CP94" s="199"/>
      <c r="CQ94" s="199"/>
      <c r="CS94" s="167">
        <v>71</v>
      </c>
      <c r="CT94" s="184" t="s">
        <v>72</v>
      </c>
      <c r="CU94" s="180"/>
      <c r="CV94" s="180"/>
      <c r="CW94" s="199"/>
      <c r="CX94" s="199"/>
      <c r="CY94" s="199"/>
      <c r="DA94" s="167">
        <v>71</v>
      </c>
      <c r="DB94" s="184" t="s">
        <v>72</v>
      </c>
      <c r="DC94" s="180"/>
      <c r="DD94" s="180"/>
      <c r="DE94" s="199"/>
      <c r="DF94" s="199"/>
      <c r="DG94" s="199"/>
      <c r="DI94" s="167">
        <v>71</v>
      </c>
      <c r="DJ94" s="184" t="s">
        <v>72</v>
      </c>
      <c r="DK94" s="180"/>
      <c r="DL94" s="180"/>
      <c r="DM94" s="199"/>
      <c r="DN94" s="199"/>
      <c r="DO94" s="199"/>
      <c r="DQ94" s="167">
        <v>71</v>
      </c>
      <c r="DR94" s="184" t="s">
        <v>72</v>
      </c>
      <c r="DS94" s="180"/>
      <c r="DT94" s="180"/>
      <c r="DU94" s="199"/>
      <c r="DV94" s="199"/>
      <c r="DW94" s="199"/>
      <c r="DY94" s="167">
        <v>71</v>
      </c>
      <c r="DZ94" s="184" t="s">
        <v>72</v>
      </c>
      <c r="EA94" s="180"/>
      <c r="EB94" s="180"/>
      <c r="EC94" s="199"/>
      <c r="ED94" s="199"/>
      <c r="EE94" s="199"/>
      <c r="EG94" s="167">
        <v>71</v>
      </c>
      <c r="EH94" s="184" t="s">
        <v>72</v>
      </c>
      <c r="EI94" s="180"/>
      <c r="EJ94" s="180"/>
      <c r="EK94" s="199"/>
      <c r="EL94" s="199"/>
      <c r="EM94" s="199"/>
    </row>
    <row r="95" spans="1:143" ht="58.5" customHeight="1">
      <c r="A95" s="183">
        <v>8</v>
      </c>
      <c r="B95" s="177" t="s">
        <v>73</v>
      </c>
      <c r="C95" s="178">
        <f>+C97</f>
        <v>0</v>
      </c>
      <c r="D95" s="178">
        <f>+D97</f>
        <v>0</v>
      </c>
      <c r="E95" s="178">
        <f>+E97</f>
        <v>0</v>
      </c>
      <c r="F95" s="178">
        <f>+F97</f>
        <v>0</v>
      </c>
      <c r="G95" s="178">
        <f>+G97</f>
        <v>0</v>
      </c>
      <c r="I95" s="183">
        <v>8</v>
      </c>
      <c r="J95" s="177" t="s">
        <v>73</v>
      </c>
      <c r="K95" s="178">
        <f>+K97</f>
        <v>0</v>
      </c>
      <c r="L95" s="178">
        <f>+L97</f>
        <v>0</v>
      </c>
      <c r="M95" s="178">
        <f>+M97</f>
        <v>0</v>
      </c>
      <c r="N95" s="178">
        <f>+N97</f>
        <v>0</v>
      </c>
      <c r="O95" s="178">
        <f>+O97</f>
        <v>0</v>
      </c>
      <c r="Q95" s="183">
        <v>8</v>
      </c>
      <c r="R95" s="177" t="s">
        <v>73</v>
      </c>
      <c r="S95" s="178">
        <v>0</v>
      </c>
      <c r="T95" s="178">
        <v>0</v>
      </c>
      <c r="U95" s="178">
        <v>0</v>
      </c>
      <c r="V95" s="178">
        <v>0</v>
      </c>
      <c r="W95" s="178">
        <v>0</v>
      </c>
      <c r="Y95" s="183">
        <v>8</v>
      </c>
      <c r="Z95" s="177" t="s">
        <v>73</v>
      </c>
      <c r="AA95" s="178">
        <f>+AA97</f>
        <v>0</v>
      </c>
      <c r="AB95" s="178">
        <f>+AB97</f>
        <v>0</v>
      </c>
      <c r="AC95" s="178">
        <f>+AC97</f>
        <v>0</v>
      </c>
      <c r="AD95" s="178">
        <f>+AD97</f>
        <v>0</v>
      </c>
      <c r="AE95" s="178">
        <f>+AE97</f>
        <v>0</v>
      </c>
      <c r="AG95" s="183">
        <v>8</v>
      </c>
      <c r="AH95" s="177" t="s">
        <v>73</v>
      </c>
      <c r="AI95" s="178">
        <f>+AI97</f>
        <v>0</v>
      </c>
      <c r="AJ95" s="178">
        <f>+AJ97</f>
        <v>0</v>
      </c>
      <c r="AK95" s="178">
        <f>+AK97</f>
        <v>0</v>
      </c>
      <c r="AL95" s="178">
        <f>+AL97</f>
        <v>0</v>
      </c>
      <c r="AM95" s="178">
        <f>+AM97</f>
        <v>0</v>
      </c>
      <c r="AO95" s="183">
        <v>8</v>
      </c>
      <c r="AP95" s="177" t="s">
        <v>73</v>
      </c>
      <c r="AQ95" s="178">
        <f>+AQ97</f>
        <v>0</v>
      </c>
      <c r="AR95" s="178">
        <f>+AR97</f>
        <v>0</v>
      </c>
      <c r="AS95" s="178">
        <f>+AS97</f>
        <v>0</v>
      </c>
      <c r="AT95" s="178">
        <f>+AT97</f>
        <v>0</v>
      </c>
      <c r="AU95" s="178">
        <f>+AU97</f>
        <v>0</v>
      </c>
      <c r="AW95" s="183">
        <v>8</v>
      </c>
      <c r="AX95" s="177" t="s">
        <v>73</v>
      </c>
      <c r="AY95" s="178">
        <f>+AY97</f>
        <v>0</v>
      </c>
      <c r="AZ95" s="178">
        <f>+AZ97</f>
        <v>0</v>
      </c>
      <c r="BA95" s="178">
        <f>+BA97</f>
        <v>0</v>
      </c>
      <c r="BB95" s="178">
        <f>+BB97</f>
        <v>0</v>
      </c>
      <c r="BC95" s="178">
        <f>+BC97</f>
        <v>0</v>
      </c>
      <c r="BE95" s="183">
        <v>8</v>
      </c>
      <c r="BF95" s="177" t="s">
        <v>73</v>
      </c>
      <c r="BG95" s="178">
        <f>+BG97</f>
        <v>0</v>
      </c>
      <c r="BH95" s="178">
        <f>+BH97</f>
        <v>0</v>
      </c>
      <c r="BI95" s="178">
        <f>+BI97</f>
        <v>0</v>
      </c>
      <c r="BJ95" s="178">
        <f>+BJ97</f>
        <v>0</v>
      </c>
      <c r="BK95" s="178">
        <f>+BK97</f>
        <v>0</v>
      </c>
      <c r="BM95" s="183">
        <v>8</v>
      </c>
      <c r="BN95" s="177" t="s">
        <v>73</v>
      </c>
      <c r="BO95" s="178">
        <f>+BO97</f>
        <v>0</v>
      </c>
      <c r="BP95" s="178">
        <f>+BP97</f>
        <v>0</v>
      </c>
      <c r="BQ95" s="178">
        <f>+BQ97</f>
        <v>0</v>
      </c>
      <c r="BR95" s="178">
        <f>+BR97</f>
        <v>0</v>
      </c>
      <c r="BS95" s="178">
        <f>+BS97</f>
        <v>0</v>
      </c>
      <c r="BU95" s="183">
        <v>8</v>
      </c>
      <c r="BV95" s="177" t="s">
        <v>73</v>
      </c>
      <c r="BW95" s="178">
        <v>0</v>
      </c>
      <c r="BX95" s="178">
        <v>0</v>
      </c>
      <c r="BY95" s="178">
        <v>0</v>
      </c>
      <c r="BZ95" s="178">
        <v>0</v>
      </c>
      <c r="CA95" s="178">
        <v>0</v>
      </c>
      <c r="CC95" s="183">
        <v>8</v>
      </c>
      <c r="CD95" s="177" t="s">
        <v>73</v>
      </c>
      <c r="CE95" s="178">
        <f>+CE97</f>
        <v>0</v>
      </c>
      <c r="CF95" s="178">
        <f>+CF97</f>
        <v>0</v>
      </c>
      <c r="CG95" s="178">
        <f>+CG97</f>
        <v>0</v>
      </c>
      <c r="CH95" s="178">
        <f>+CH97</f>
        <v>0</v>
      </c>
      <c r="CI95" s="178">
        <f>+CI97</f>
        <v>0</v>
      </c>
      <c r="CK95" s="183">
        <v>8</v>
      </c>
      <c r="CL95" s="177" t="s">
        <v>73</v>
      </c>
      <c r="CM95" s="178">
        <f>+CM97</f>
        <v>0</v>
      </c>
      <c r="CN95" s="178">
        <f>+CN97</f>
        <v>0</v>
      </c>
      <c r="CO95" s="178">
        <f>+CO97</f>
        <v>0</v>
      </c>
      <c r="CP95" s="178">
        <f>+CP97</f>
        <v>0</v>
      </c>
      <c r="CQ95" s="178">
        <f>+CQ97</f>
        <v>0</v>
      </c>
      <c r="CS95" s="183">
        <v>8</v>
      </c>
      <c r="CT95" s="177" t="s">
        <v>73</v>
      </c>
      <c r="CU95" s="178">
        <f>+CU97</f>
        <v>0</v>
      </c>
      <c r="CV95" s="178">
        <f>+CV97</f>
        <v>0</v>
      </c>
      <c r="CW95" s="178">
        <f>+CW97</f>
        <v>0</v>
      </c>
      <c r="CX95" s="178">
        <f>+CX97</f>
        <v>0</v>
      </c>
      <c r="CY95" s="178">
        <f>+CY97</f>
        <v>0</v>
      </c>
      <c r="DA95" s="183">
        <v>8</v>
      </c>
      <c r="DB95" s="177" t="s">
        <v>73</v>
      </c>
      <c r="DC95" s="178">
        <f>+DC97</f>
        <v>0</v>
      </c>
      <c r="DD95" s="178">
        <f>+DD97</f>
        <v>0</v>
      </c>
      <c r="DE95" s="178">
        <f>+DE97</f>
        <v>0</v>
      </c>
      <c r="DF95" s="178">
        <f>+DF97</f>
        <v>0</v>
      </c>
      <c r="DG95" s="178">
        <f>+DG97</f>
        <v>0</v>
      </c>
      <c r="DI95" s="183">
        <v>8</v>
      </c>
      <c r="DJ95" s="177" t="s">
        <v>73</v>
      </c>
      <c r="DK95" s="178">
        <f>+DK97</f>
        <v>0</v>
      </c>
      <c r="DL95" s="178">
        <f>+DL97</f>
        <v>0</v>
      </c>
      <c r="DM95" s="178">
        <f>+DM97</f>
        <v>0</v>
      </c>
      <c r="DN95" s="178">
        <f>+DN97</f>
        <v>0</v>
      </c>
      <c r="DO95" s="178">
        <f>+DO97</f>
        <v>0</v>
      </c>
      <c r="DQ95" s="183">
        <v>8</v>
      </c>
      <c r="DR95" s="177" t="s">
        <v>73</v>
      </c>
      <c r="DS95" s="178">
        <f>+DS97</f>
        <v>0</v>
      </c>
      <c r="DT95" s="178">
        <f>+DT97</f>
        <v>0</v>
      </c>
      <c r="DU95" s="178">
        <f>+DU97</f>
        <v>0</v>
      </c>
      <c r="DV95" s="178">
        <f>+DV97</f>
        <v>0</v>
      </c>
      <c r="DW95" s="178">
        <f>+DW97</f>
        <v>0</v>
      </c>
      <c r="DY95" s="183">
        <v>8</v>
      </c>
      <c r="DZ95" s="177" t="s">
        <v>73</v>
      </c>
      <c r="EA95" s="178">
        <f>+EA97</f>
        <v>0</v>
      </c>
      <c r="EB95" s="178">
        <f>+EB97</f>
        <v>0</v>
      </c>
      <c r="EC95" s="178">
        <f>+EC97</f>
        <v>0</v>
      </c>
      <c r="ED95" s="178">
        <f>+ED97</f>
        <v>0</v>
      </c>
      <c r="EE95" s="178">
        <f>+EE97</f>
        <v>0</v>
      </c>
      <c r="EG95" s="183">
        <v>8</v>
      </c>
      <c r="EH95" s="177" t="s">
        <v>73</v>
      </c>
      <c r="EI95" s="178">
        <f>+EI97</f>
        <v>0</v>
      </c>
      <c r="EJ95" s="178">
        <f>+EJ97</f>
        <v>0</v>
      </c>
      <c r="EK95" s="178">
        <f>+EK97</f>
        <v>0</v>
      </c>
      <c r="EL95" s="178">
        <f>+EL97</f>
        <v>0</v>
      </c>
      <c r="EM95" s="178">
        <f>+EM97</f>
        <v>0</v>
      </c>
    </row>
    <row r="96" spans="1:143" ht="93.75">
      <c r="A96" s="167">
        <v>810</v>
      </c>
      <c r="B96" s="184" t="s">
        <v>82</v>
      </c>
      <c r="C96" s="180">
        <f t="shared" si="71"/>
        <v>0</v>
      </c>
      <c r="D96" s="180">
        <f t="shared" ref="D96:D97" si="80">+L96+T96+AB96+AJ96+AR96+AZ96+BH96+BP96+BX96+CF96+CN96+CV96+DD96+DL96+DT96+EB96+EJ96</f>
        <v>0</v>
      </c>
      <c r="E96" s="180">
        <f t="shared" ref="E96:E97" si="81">+M96+U96+AC96+AK96+AS96+BA96+BI96+BQ96+BY96+CG96+CO96+CW96+DE96+DM96+DU96+EC96+EK96</f>
        <v>0</v>
      </c>
      <c r="F96" s="180">
        <f t="shared" ref="F96:F97" si="82">+N96+V96+AD96+AL96+AT96+BB96+BJ96+BR96+BZ96+CH96+CP96+CX96+DF96+DN96+DV96+ED96+EL96</f>
        <v>0</v>
      </c>
      <c r="G96" s="180">
        <f t="shared" ref="G96:G97" si="83">+O96+W96+AE96+AM96+AU96+BC96+BK96+BS96+CA96+CI96+CQ96+CY96+DG96+DO96+DW96+EE96+EM96</f>
        <v>0</v>
      </c>
      <c r="I96" s="167">
        <v>810</v>
      </c>
      <c r="J96" s="184" t="s">
        <v>82</v>
      </c>
      <c r="K96" s="180"/>
      <c r="L96" s="180"/>
      <c r="M96" s="199"/>
      <c r="N96" s="199"/>
      <c r="O96" s="199"/>
      <c r="Q96" s="167">
        <v>810</v>
      </c>
      <c r="R96" s="184" t="s">
        <v>82</v>
      </c>
      <c r="S96" s="180"/>
      <c r="T96" s="180"/>
      <c r="U96" s="199">
        <v>0</v>
      </c>
      <c r="V96" s="199">
        <v>0</v>
      </c>
      <c r="W96" s="199">
        <v>0</v>
      </c>
      <c r="Y96" s="167">
        <v>810</v>
      </c>
      <c r="Z96" s="184" t="s">
        <v>82</v>
      </c>
      <c r="AA96" s="180"/>
      <c r="AB96" s="180"/>
      <c r="AC96" s="199">
        <v>0</v>
      </c>
      <c r="AD96" s="199">
        <v>0</v>
      </c>
      <c r="AE96" s="199">
        <v>0</v>
      </c>
      <c r="AG96" s="167">
        <v>810</v>
      </c>
      <c r="AH96" s="184" t="s">
        <v>82</v>
      </c>
      <c r="AI96" s="180"/>
      <c r="AJ96" s="180"/>
      <c r="AK96" s="199"/>
      <c r="AL96" s="199"/>
      <c r="AM96" s="199"/>
      <c r="AO96" s="167">
        <v>810</v>
      </c>
      <c r="AP96" s="184" t="s">
        <v>82</v>
      </c>
      <c r="AQ96" s="180"/>
      <c r="AR96" s="180"/>
      <c r="AS96" s="199"/>
      <c r="AT96" s="199"/>
      <c r="AU96" s="199"/>
      <c r="AW96" s="167">
        <v>810</v>
      </c>
      <c r="AX96" s="184" t="s">
        <v>82</v>
      </c>
      <c r="AY96" s="180"/>
      <c r="AZ96" s="180"/>
      <c r="BA96" s="199"/>
      <c r="BB96" s="199"/>
      <c r="BC96" s="199"/>
      <c r="BE96" s="167">
        <v>810</v>
      </c>
      <c r="BF96" s="184" t="s">
        <v>82</v>
      </c>
      <c r="BG96" s="180"/>
      <c r="BH96" s="180"/>
      <c r="BI96" s="199"/>
      <c r="BJ96" s="199"/>
      <c r="BK96" s="199"/>
      <c r="BM96" s="167">
        <v>810</v>
      </c>
      <c r="BN96" s="184" t="s">
        <v>82</v>
      </c>
      <c r="BO96" s="180"/>
      <c r="BP96" s="180"/>
      <c r="BQ96" s="199"/>
      <c r="BR96" s="199"/>
      <c r="BS96" s="199"/>
      <c r="BU96" s="167">
        <v>810</v>
      </c>
      <c r="BV96" s="184" t="s">
        <v>82</v>
      </c>
      <c r="BW96" s="180">
        <v>0</v>
      </c>
      <c r="BX96" s="180">
        <v>0</v>
      </c>
      <c r="BY96" s="199">
        <v>0</v>
      </c>
      <c r="BZ96" s="199">
        <v>0</v>
      </c>
      <c r="CA96" s="199">
        <v>0</v>
      </c>
      <c r="CC96" s="167">
        <v>810</v>
      </c>
      <c r="CD96" s="184" t="s">
        <v>82</v>
      </c>
      <c r="CE96" s="180"/>
      <c r="CF96" s="180"/>
      <c r="CG96" s="199"/>
      <c r="CH96" s="199"/>
      <c r="CI96" s="199"/>
      <c r="CK96" s="167">
        <v>810</v>
      </c>
      <c r="CL96" s="184" t="s">
        <v>82</v>
      </c>
      <c r="CM96" s="180"/>
      <c r="CN96" s="180"/>
      <c r="CO96" s="199"/>
      <c r="CP96" s="199"/>
      <c r="CQ96" s="199"/>
      <c r="CS96" s="167">
        <v>810</v>
      </c>
      <c r="CT96" s="184" t="s">
        <v>82</v>
      </c>
      <c r="CU96" s="180"/>
      <c r="CV96" s="180"/>
      <c r="CW96" s="199"/>
      <c r="CX96" s="199"/>
      <c r="CY96" s="199"/>
      <c r="DA96" s="167">
        <v>810</v>
      </c>
      <c r="DB96" s="184" t="s">
        <v>82</v>
      </c>
      <c r="DC96" s="180"/>
      <c r="DD96" s="180"/>
      <c r="DE96" s="199"/>
      <c r="DF96" s="199"/>
      <c r="DG96" s="199"/>
      <c r="DI96" s="167">
        <v>810</v>
      </c>
      <c r="DJ96" s="184" t="s">
        <v>82</v>
      </c>
      <c r="DK96" s="180"/>
      <c r="DL96" s="180"/>
      <c r="DM96" s="199"/>
      <c r="DN96" s="199"/>
      <c r="DO96" s="199"/>
      <c r="DQ96" s="167">
        <v>810</v>
      </c>
      <c r="DR96" s="184" t="s">
        <v>82</v>
      </c>
      <c r="DS96" s="180"/>
      <c r="DT96" s="180"/>
      <c r="DU96" s="199"/>
      <c r="DV96" s="199"/>
      <c r="DW96" s="199"/>
      <c r="DY96" s="167">
        <v>810</v>
      </c>
      <c r="DZ96" s="184" t="s">
        <v>82</v>
      </c>
      <c r="EA96" s="180"/>
      <c r="EB96" s="180"/>
      <c r="EC96" s="199"/>
      <c r="ED96" s="199"/>
      <c r="EE96" s="199"/>
      <c r="EG96" s="167">
        <v>810</v>
      </c>
      <c r="EH96" s="184" t="s">
        <v>82</v>
      </c>
      <c r="EI96" s="180"/>
      <c r="EJ96" s="180"/>
      <c r="EK96" s="199"/>
      <c r="EL96" s="199"/>
      <c r="EM96" s="199"/>
    </row>
    <row r="97" spans="1:143" ht="112.5">
      <c r="A97" s="167">
        <v>815</v>
      </c>
      <c r="B97" s="184" t="s">
        <v>74</v>
      </c>
      <c r="C97" s="180">
        <f t="shared" si="71"/>
        <v>0</v>
      </c>
      <c r="D97" s="180">
        <f t="shared" si="80"/>
        <v>0</v>
      </c>
      <c r="E97" s="180">
        <f t="shared" si="81"/>
        <v>0</v>
      </c>
      <c r="F97" s="180">
        <f t="shared" si="82"/>
        <v>0</v>
      </c>
      <c r="G97" s="180">
        <f t="shared" si="83"/>
        <v>0</v>
      </c>
      <c r="I97" s="167">
        <v>815</v>
      </c>
      <c r="J97" s="184" t="s">
        <v>74</v>
      </c>
      <c r="K97" s="180"/>
      <c r="L97" s="180"/>
      <c r="M97" s="199"/>
      <c r="N97" s="199"/>
      <c r="O97" s="199"/>
      <c r="Q97" s="167">
        <v>815</v>
      </c>
      <c r="R97" s="184" t="s">
        <v>74</v>
      </c>
      <c r="S97" s="180"/>
      <c r="T97" s="180"/>
      <c r="U97" s="199">
        <v>0</v>
      </c>
      <c r="V97" s="199">
        <v>0</v>
      </c>
      <c r="W97" s="199">
        <v>0</v>
      </c>
      <c r="Y97" s="167">
        <v>815</v>
      </c>
      <c r="Z97" s="184" t="s">
        <v>74</v>
      </c>
      <c r="AA97" s="180"/>
      <c r="AB97" s="180"/>
      <c r="AC97" s="199">
        <v>0</v>
      </c>
      <c r="AD97" s="199">
        <v>0</v>
      </c>
      <c r="AE97" s="199">
        <v>0</v>
      </c>
      <c r="AG97" s="167">
        <v>815</v>
      </c>
      <c r="AH97" s="184" t="s">
        <v>74</v>
      </c>
      <c r="AI97" s="180"/>
      <c r="AJ97" s="180"/>
      <c r="AK97" s="199"/>
      <c r="AL97" s="199"/>
      <c r="AM97" s="199"/>
      <c r="AO97" s="167">
        <v>815</v>
      </c>
      <c r="AP97" s="184" t="s">
        <v>74</v>
      </c>
      <c r="AQ97" s="180"/>
      <c r="AR97" s="180"/>
      <c r="AS97" s="199"/>
      <c r="AT97" s="199"/>
      <c r="AU97" s="199"/>
      <c r="AW97" s="167">
        <v>815</v>
      </c>
      <c r="AX97" s="184" t="s">
        <v>74</v>
      </c>
      <c r="AY97" s="180"/>
      <c r="AZ97" s="180"/>
      <c r="BA97" s="199"/>
      <c r="BB97" s="199"/>
      <c r="BC97" s="199"/>
      <c r="BE97" s="167">
        <v>815</v>
      </c>
      <c r="BF97" s="184" t="s">
        <v>74</v>
      </c>
      <c r="BG97" s="180"/>
      <c r="BH97" s="180"/>
      <c r="BI97" s="199"/>
      <c r="BJ97" s="199"/>
      <c r="BK97" s="199"/>
      <c r="BM97" s="167">
        <v>815</v>
      </c>
      <c r="BN97" s="184" t="s">
        <v>74</v>
      </c>
      <c r="BO97" s="180"/>
      <c r="BP97" s="180"/>
      <c r="BQ97" s="199"/>
      <c r="BR97" s="199"/>
      <c r="BS97" s="199"/>
      <c r="BU97" s="167">
        <v>815</v>
      </c>
      <c r="BV97" s="184" t="s">
        <v>74</v>
      </c>
      <c r="BW97" s="180">
        <v>0</v>
      </c>
      <c r="BX97" s="180">
        <v>0</v>
      </c>
      <c r="BY97" s="199">
        <v>0</v>
      </c>
      <c r="BZ97" s="199">
        <v>0</v>
      </c>
      <c r="CA97" s="199">
        <v>0</v>
      </c>
      <c r="CC97" s="167">
        <v>815</v>
      </c>
      <c r="CD97" s="184" t="s">
        <v>74</v>
      </c>
      <c r="CE97" s="180"/>
      <c r="CF97" s="180"/>
      <c r="CG97" s="199"/>
      <c r="CH97" s="199"/>
      <c r="CI97" s="199"/>
      <c r="CK97" s="167">
        <v>815</v>
      </c>
      <c r="CL97" s="184" t="s">
        <v>74</v>
      </c>
      <c r="CM97" s="180"/>
      <c r="CN97" s="180"/>
      <c r="CO97" s="199"/>
      <c r="CP97" s="199"/>
      <c r="CQ97" s="199"/>
      <c r="CS97" s="167">
        <v>815</v>
      </c>
      <c r="CT97" s="184" t="s">
        <v>74</v>
      </c>
      <c r="CU97" s="180"/>
      <c r="CV97" s="180"/>
      <c r="CW97" s="199"/>
      <c r="CX97" s="199"/>
      <c r="CY97" s="199"/>
      <c r="DA97" s="167">
        <v>815</v>
      </c>
      <c r="DB97" s="184" t="s">
        <v>74</v>
      </c>
      <c r="DC97" s="180"/>
      <c r="DD97" s="180"/>
      <c r="DE97" s="199"/>
      <c r="DF97" s="199"/>
      <c r="DG97" s="199"/>
      <c r="DI97" s="167">
        <v>815</v>
      </c>
      <c r="DJ97" s="184" t="s">
        <v>74</v>
      </c>
      <c r="DK97" s="180"/>
      <c r="DL97" s="180"/>
      <c r="DM97" s="199"/>
      <c r="DN97" s="199"/>
      <c r="DO97" s="199"/>
      <c r="DQ97" s="167">
        <v>815</v>
      </c>
      <c r="DR97" s="184" t="s">
        <v>74</v>
      </c>
      <c r="DS97" s="180"/>
      <c r="DT97" s="180"/>
      <c r="DU97" s="199"/>
      <c r="DV97" s="199"/>
      <c r="DW97" s="199"/>
      <c r="DY97" s="167">
        <v>815</v>
      </c>
      <c r="DZ97" s="184" t="s">
        <v>74</v>
      </c>
      <c r="EA97" s="180"/>
      <c r="EB97" s="180"/>
      <c r="EC97" s="199"/>
      <c r="ED97" s="199"/>
      <c r="EE97" s="199"/>
      <c r="EG97" s="167">
        <v>815</v>
      </c>
      <c r="EH97" s="184" t="s">
        <v>74</v>
      </c>
      <c r="EI97" s="180"/>
      <c r="EJ97" s="180"/>
      <c r="EK97" s="199"/>
      <c r="EL97" s="199"/>
      <c r="EM97" s="199"/>
    </row>
  </sheetData>
  <mergeCells count="1">
    <mergeCell ref="B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14A3-82A5-4505-917F-426EA45BCED7}">
  <dimension ref="A2:E98"/>
  <sheetViews>
    <sheetView workbookViewId="0">
      <selection activeCell="I9" sqref="I9"/>
    </sheetView>
  </sheetViews>
  <sheetFormatPr defaultRowHeight="15"/>
  <cols>
    <col min="2" max="2" width="53.42578125" customWidth="1"/>
    <col min="3" max="3" width="22.28515625" customWidth="1"/>
    <col min="4" max="4" width="16.140625" customWidth="1"/>
    <col min="5" max="5" width="19.140625" customWidth="1"/>
  </cols>
  <sheetData>
    <row r="2" spans="1:5">
      <c r="C2">
        <v>0</v>
      </c>
      <c r="D2">
        <v>0</v>
      </c>
      <c r="E2">
        <v>0</v>
      </c>
    </row>
    <row r="3" spans="1:5">
      <c r="A3" s="282" t="s">
        <v>36</v>
      </c>
      <c r="B3" s="282"/>
      <c r="C3" s="282"/>
      <c r="D3" s="282"/>
      <c r="E3" s="282"/>
    </row>
    <row r="5" spans="1:5">
      <c r="B5" s="257" t="s">
        <v>3</v>
      </c>
      <c r="C5" s="257" t="s">
        <v>6</v>
      </c>
      <c r="D5" s="257" t="s">
        <v>7</v>
      </c>
      <c r="E5" s="257" t="s">
        <v>8</v>
      </c>
    </row>
    <row r="7" spans="1:5">
      <c r="A7" s="259"/>
      <c r="B7" s="260" t="s">
        <v>9</v>
      </c>
      <c r="C7" s="262">
        <v>115296397</v>
      </c>
      <c r="D7" s="262">
        <v>113851208</v>
      </c>
      <c r="E7" s="262">
        <v>114190211</v>
      </c>
    </row>
    <row r="8" spans="1:5">
      <c r="A8" s="261">
        <v>1</v>
      </c>
      <c r="B8" s="261" t="s">
        <v>37</v>
      </c>
      <c r="C8" s="263">
        <v>89559483</v>
      </c>
      <c r="D8" s="263">
        <v>92065204</v>
      </c>
      <c r="E8" s="263">
        <v>93919914</v>
      </c>
    </row>
    <row r="9" spans="1:5">
      <c r="A9" s="258">
        <v>11</v>
      </c>
      <c r="B9" s="258" t="s">
        <v>38</v>
      </c>
      <c r="C9" s="264">
        <v>89559483</v>
      </c>
      <c r="D9" s="264">
        <v>92065204</v>
      </c>
      <c r="E9" s="264">
        <v>93919914</v>
      </c>
    </row>
    <row r="10" spans="1:5">
      <c r="A10" s="258">
        <v>12</v>
      </c>
      <c r="B10" s="258" t="s">
        <v>39</v>
      </c>
      <c r="C10" s="264">
        <v>0</v>
      </c>
      <c r="D10" s="264">
        <v>0</v>
      </c>
      <c r="E10" s="264">
        <v>0</v>
      </c>
    </row>
    <row r="11" spans="1:5">
      <c r="A11" s="261">
        <v>3</v>
      </c>
      <c r="B11" s="261" t="s">
        <v>40</v>
      </c>
      <c r="C11" s="263">
        <v>3118925</v>
      </c>
      <c r="D11" s="263">
        <v>3176935</v>
      </c>
      <c r="E11" s="263">
        <v>3221500</v>
      </c>
    </row>
    <row r="12" spans="1:5">
      <c r="A12" s="258">
        <v>31</v>
      </c>
      <c r="B12" s="258" t="s">
        <v>41</v>
      </c>
      <c r="C12" s="264">
        <v>3118925</v>
      </c>
      <c r="D12" s="264">
        <v>3176935</v>
      </c>
      <c r="E12" s="264">
        <v>3221500</v>
      </c>
    </row>
    <row r="13" spans="1:5">
      <c r="A13" s="261">
        <v>4</v>
      </c>
      <c r="B13" s="261" t="s">
        <v>42</v>
      </c>
      <c r="C13" s="263">
        <v>11354428</v>
      </c>
      <c r="D13" s="263">
        <v>11797900</v>
      </c>
      <c r="E13" s="263">
        <v>11745025</v>
      </c>
    </row>
    <row r="14" spans="1:5">
      <c r="A14" s="258">
        <v>41</v>
      </c>
      <c r="B14" s="258" t="s">
        <v>43</v>
      </c>
      <c r="C14" s="264">
        <v>0</v>
      </c>
      <c r="D14" s="264">
        <v>0</v>
      </c>
      <c r="E14" s="264">
        <v>0</v>
      </c>
    </row>
    <row r="15" spans="1:5">
      <c r="A15" s="258">
        <v>43</v>
      </c>
      <c r="B15" s="258" t="s">
        <v>44</v>
      </c>
      <c r="C15" s="264">
        <v>11354428</v>
      </c>
      <c r="D15" s="264">
        <v>11797900</v>
      </c>
      <c r="E15" s="264">
        <v>11745025</v>
      </c>
    </row>
    <row r="16" spans="1:5">
      <c r="A16" s="258">
        <v>5</v>
      </c>
      <c r="B16" s="258" t="s">
        <v>45</v>
      </c>
      <c r="C16" s="264">
        <v>10932314</v>
      </c>
      <c r="D16" s="264">
        <v>6581739</v>
      </c>
      <c r="E16" s="264">
        <v>5266952</v>
      </c>
    </row>
    <row r="17" spans="1:5">
      <c r="A17" s="258">
        <v>50</v>
      </c>
      <c r="B17" s="258" t="s">
        <v>46</v>
      </c>
      <c r="C17" s="264">
        <v>2228463</v>
      </c>
      <c r="D17" s="264">
        <v>1998318</v>
      </c>
      <c r="E17" s="264">
        <v>1836926</v>
      </c>
    </row>
    <row r="18" spans="1:5">
      <c r="A18" s="258">
        <v>5011</v>
      </c>
      <c r="B18" s="258" t="s">
        <v>47</v>
      </c>
      <c r="C18" s="264">
        <v>2190200</v>
      </c>
      <c r="D18" s="264">
        <v>1954642</v>
      </c>
      <c r="E18" s="264">
        <v>1806364</v>
      </c>
    </row>
    <row r="19" spans="1:5">
      <c r="A19" s="258">
        <v>5012</v>
      </c>
      <c r="B19" s="258" t="s">
        <v>48</v>
      </c>
      <c r="C19" s="264">
        <v>38263</v>
      </c>
      <c r="D19" s="264">
        <v>43676</v>
      </c>
      <c r="E19" s="264">
        <v>30562</v>
      </c>
    </row>
    <row r="20" spans="1:5">
      <c r="A20" s="258">
        <v>5041</v>
      </c>
      <c r="B20" s="258" t="s">
        <v>49</v>
      </c>
      <c r="C20" s="264">
        <v>0</v>
      </c>
      <c r="D20" s="264">
        <v>0</v>
      </c>
      <c r="E20" s="264">
        <v>0</v>
      </c>
    </row>
    <row r="21" spans="1:5">
      <c r="A21" s="258">
        <v>5043</v>
      </c>
      <c r="B21" s="258" t="s">
        <v>50</v>
      </c>
      <c r="C21" s="264">
        <v>0</v>
      </c>
      <c r="D21" s="264">
        <v>0</v>
      </c>
      <c r="E21" s="264">
        <v>0</v>
      </c>
    </row>
    <row r="22" spans="1:5">
      <c r="A22" s="258">
        <v>5052</v>
      </c>
      <c r="B22" s="258" t="s">
        <v>51</v>
      </c>
      <c r="C22" s="264">
        <v>0</v>
      </c>
      <c r="D22" s="264">
        <v>0</v>
      </c>
      <c r="E22" s="264">
        <v>0</v>
      </c>
    </row>
    <row r="23" spans="1:5">
      <c r="A23" s="258">
        <v>50810</v>
      </c>
      <c r="B23" s="258" t="s">
        <v>52</v>
      </c>
      <c r="C23" s="264">
        <v>0</v>
      </c>
      <c r="D23" s="264">
        <v>0</v>
      </c>
      <c r="E23" s="264">
        <v>0</v>
      </c>
    </row>
    <row r="24" spans="1:5">
      <c r="A24" s="258">
        <v>50815</v>
      </c>
      <c r="B24" s="258" t="s">
        <v>53</v>
      </c>
      <c r="C24" s="264">
        <v>0</v>
      </c>
      <c r="D24" s="264">
        <v>0</v>
      </c>
      <c r="E24" s="264">
        <v>0</v>
      </c>
    </row>
    <row r="25" spans="1:5">
      <c r="A25" s="258">
        <v>51</v>
      </c>
      <c r="B25" s="258" t="s">
        <v>54</v>
      </c>
      <c r="C25" s="264">
        <v>743984</v>
      </c>
      <c r="D25" s="264">
        <v>808701</v>
      </c>
      <c r="E25" s="264">
        <v>211230</v>
      </c>
    </row>
    <row r="26" spans="1:5">
      <c r="A26" s="258">
        <v>51000</v>
      </c>
      <c r="B26" s="258" t="s">
        <v>55</v>
      </c>
      <c r="C26" s="264">
        <v>672533</v>
      </c>
      <c r="D26" s="264">
        <v>737250</v>
      </c>
      <c r="E26" s="264">
        <v>139779</v>
      </c>
    </row>
    <row r="27" spans="1:5">
      <c r="A27" s="258">
        <v>51011</v>
      </c>
      <c r="B27" s="258" t="s">
        <v>56</v>
      </c>
      <c r="C27" s="264">
        <v>0</v>
      </c>
      <c r="D27" s="264">
        <v>0</v>
      </c>
      <c r="E27" s="264">
        <v>0</v>
      </c>
    </row>
    <row r="28" spans="1:5">
      <c r="A28" s="258">
        <v>51031</v>
      </c>
      <c r="B28" s="258" t="s">
        <v>57</v>
      </c>
      <c r="C28" s="264">
        <v>71451</v>
      </c>
      <c r="D28" s="264">
        <v>71451</v>
      </c>
      <c r="E28" s="264">
        <v>71451</v>
      </c>
    </row>
    <row r="29" spans="1:5">
      <c r="A29" s="258">
        <v>51043</v>
      </c>
      <c r="B29" s="258" t="s">
        <v>58</v>
      </c>
      <c r="C29" s="264">
        <v>0</v>
      </c>
      <c r="D29" s="264">
        <v>0</v>
      </c>
      <c r="E29" s="264">
        <v>0</v>
      </c>
    </row>
    <row r="30" spans="1:5">
      <c r="A30" s="258">
        <v>51081</v>
      </c>
      <c r="B30" s="258" t="s">
        <v>59</v>
      </c>
      <c r="C30" s="264">
        <v>0</v>
      </c>
      <c r="D30" s="264">
        <v>0</v>
      </c>
      <c r="E30" s="264">
        <v>0</v>
      </c>
    </row>
    <row r="31" spans="1:5">
      <c r="A31" s="258">
        <v>52</v>
      </c>
      <c r="B31" s="258" t="s">
        <v>60</v>
      </c>
      <c r="C31" s="264">
        <v>709114</v>
      </c>
      <c r="D31" s="264">
        <v>683246</v>
      </c>
      <c r="E31" s="264">
        <v>663827</v>
      </c>
    </row>
    <row r="32" spans="1:5">
      <c r="A32" s="258">
        <v>53</v>
      </c>
      <c r="B32" s="258" t="s">
        <v>61</v>
      </c>
      <c r="C32" s="264">
        <v>235072</v>
      </c>
      <c r="D32" s="264">
        <v>38000</v>
      </c>
      <c r="E32" s="264">
        <v>22000</v>
      </c>
    </row>
    <row r="33" spans="1:5">
      <c r="A33" s="258">
        <v>531</v>
      </c>
      <c r="B33" s="258" t="s">
        <v>62</v>
      </c>
      <c r="C33" s="264">
        <v>0</v>
      </c>
      <c r="D33" s="264">
        <v>0</v>
      </c>
      <c r="E33" s="264">
        <v>0</v>
      </c>
    </row>
    <row r="34" spans="1:5">
      <c r="A34" s="258">
        <v>532</v>
      </c>
      <c r="B34" s="258" t="s">
        <v>63</v>
      </c>
      <c r="C34" s="264">
        <v>0</v>
      </c>
      <c r="D34" s="264">
        <v>0</v>
      </c>
      <c r="E34" s="264">
        <v>0</v>
      </c>
    </row>
    <row r="35" spans="1:5">
      <c r="A35" s="258">
        <v>533</v>
      </c>
      <c r="B35" s="258" t="s">
        <v>64</v>
      </c>
      <c r="C35" s="264">
        <v>235072</v>
      </c>
      <c r="D35" s="264">
        <v>38000</v>
      </c>
      <c r="E35" s="264">
        <v>22000</v>
      </c>
    </row>
    <row r="36" spans="1:5">
      <c r="A36" s="258">
        <v>54</v>
      </c>
      <c r="B36" s="258" t="s">
        <v>2937</v>
      </c>
      <c r="C36" s="264">
        <v>30800</v>
      </c>
      <c r="D36" s="264">
        <v>27800</v>
      </c>
      <c r="E36" s="264">
        <v>25800</v>
      </c>
    </row>
    <row r="37" spans="1:5">
      <c r="A37" s="258">
        <v>561</v>
      </c>
      <c r="B37" s="258" t="s">
        <v>65</v>
      </c>
      <c r="C37" s="264">
        <v>0</v>
      </c>
      <c r="D37" s="264">
        <v>0</v>
      </c>
      <c r="E37" s="264">
        <v>0</v>
      </c>
    </row>
    <row r="38" spans="1:5">
      <c r="A38" s="258">
        <v>563</v>
      </c>
      <c r="B38" s="258" t="s">
        <v>66</v>
      </c>
      <c r="C38" s="264">
        <v>1225910</v>
      </c>
      <c r="D38" s="264">
        <v>253746</v>
      </c>
      <c r="E38" s="264">
        <v>15000</v>
      </c>
    </row>
    <row r="39" spans="1:5">
      <c r="A39" s="258"/>
      <c r="B39" s="258"/>
      <c r="C39" s="264">
        <v>277904</v>
      </c>
      <c r="D39" s="264">
        <v>281277</v>
      </c>
      <c r="E39" s="264">
        <v>261744</v>
      </c>
    </row>
    <row r="40" spans="1:5">
      <c r="A40" s="258">
        <v>573</v>
      </c>
      <c r="B40" s="258" t="s">
        <v>67</v>
      </c>
      <c r="C40" s="264">
        <v>0</v>
      </c>
      <c r="D40" s="264">
        <v>0</v>
      </c>
      <c r="E40" s="264">
        <v>0</v>
      </c>
    </row>
    <row r="41" spans="1:5">
      <c r="A41" s="258">
        <v>581</v>
      </c>
      <c r="B41" s="258" t="s">
        <v>68</v>
      </c>
      <c r="C41" s="264">
        <v>5481067</v>
      </c>
      <c r="D41" s="264">
        <v>2490651</v>
      </c>
      <c r="E41" s="264">
        <v>2230425</v>
      </c>
    </row>
    <row r="42" spans="1:5">
      <c r="A42" s="258">
        <v>6</v>
      </c>
      <c r="B42" s="258" t="s">
        <v>69</v>
      </c>
      <c r="C42" s="264">
        <v>330677</v>
      </c>
      <c r="D42" s="264">
        <v>228860</v>
      </c>
      <c r="E42" s="264">
        <v>36300</v>
      </c>
    </row>
    <row r="43" spans="1:5">
      <c r="A43" s="258">
        <v>61</v>
      </c>
      <c r="B43" s="258" t="s">
        <v>70</v>
      </c>
      <c r="C43" s="264">
        <v>330677</v>
      </c>
      <c r="D43" s="264">
        <v>228860</v>
      </c>
      <c r="E43" s="264">
        <v>36300</v>
      </c>
    </row>
    <row r="44" spans="1:5">
      <c r="A44" s="258">
        <v>7</v>
      </c>
      <c r="B44" s="258" t="s">
        <v>71</v>
      </c>
      <c r="C44" s="264">
        <v>620</v>
      </c>
      <c r="D44" s="264">
        <v>570</v>
      </c>
      <c r="E44" s="264">
        <v>520</v>
      </c>
    </row>
    <row r="45" spans="1:5">
      <c r="A45" s="258">
        <v>71</v>
      </c>
      <c r="B45" s="258" t="s">
        <v>72</v>
      </c>
      <c r="C45" s="264">
        <v>620</v>
      </c>
      <c r="D45" s="264">
        <v>570</v>
      </c>
      <c r="E45" s="264">
        <v>520</v>
      </c>
    </row>
    <row r="46" spans="1:5">
      <c r="A46" s="258">
        <v>8</v>
      </c>
      <c r="B46" s="258" t="s">
        <v>73</v>
      </c>
      <c r="C46" s="264">
        <v>0</v>
      </c>
      <c r="D46" s="264">
        <v>0</v>
      </c>
      <c r="E46" s="264">
        <v>0</v>
      </c>
    </row>
    <row r="47" spans="1:5">
      <c r="A47" s="258">
        <v>815</v>
      </c>
      <c r="B47" s="258" t="s">
        <v>74</v>
      </c>
      <c r="C47" s="264">
        <v>0</v>
      </c>
      <c r="D47" s="264">
        <v>0</v>
      </c>
      <c r="E47" s="264">
        <v>0</v>
      </c>
    </row>
    <row r="48" spans="1:5">
      <c r="C48" s="207"/>
      <c r="D48" s="207"/>
      <c r="E48" s="207"/>
    </row>
    <row r="49" spans="1:5">
      <c r="C49" s="207"/>
      <c r="D49" s="207"/>
      <c r="E49" s="207"/>
    </row>
    <row r="50" spans="1:5">
      <c r="C50" s="207"/>
      <c r="D50" s="207"/>
      <c r="E50" s="207"/>
    </row>
    <row r="51" spans="1:5">
      <c r="C51" s="207"/>
      <c r="D51" s="207"/>
      <c r="E51" s="207"/>
    </row>
    <row r="52" spans="1:5">
      <c r="C52" s="207"/>
      <c r="D52" s="207"/>
      <c r="E52" s="207"/>
    </row>
    <row r="53" spans="1:5">
      <c r="C53" s="207"/>
      <c r="D53" s="207"/>
      <c r="E53" s="207"/>
    </row>
    <row r="54" spans="1:5">
      <c r="A54" s="258"/>
      <c r="B54" s="258" t="s">
        <v>21</v>
      </c>
      <c r="C54" s="264">
        <v>116288847</v>
      </c>
      <c r="D54" s="264">
        <v>113598828.91</v>
      </c>
      <c r="E54" s="264">
        <v>114321969.59</v>
      </c>
    </row>
    <row r="55" spans="1:5">
      <c r="A55" s="258">
        <v>1</v>
      </c>
      <c r="B55" s="258" t="s">
        <v>37</v>
      </c>
      <c r="C55" s="264">
        <v>89333723.129999995</v>
      </c>
      <c r="D55" s="264">
        <v>91586801.289999992</v>
      </c>
      <c r="E55" s="264">
        <v>93345354.5</v>
      </c>
    </row>
    <row r="56" spans="1:5">
      <c r="A56" s="258">
        <v>11</v>
      </c>
      <c r="B56" s="258" t="s">
        <v>38</v>
      </c>
      <c r="C56" s="264">
        <v>89366739.129999995</v>
      </c>
      <c r="D56" s="264">
        <v>91832544.289999992</v>
      </c>
      <c r="E56" s="264">
        <v>93760083.5</v>
      </c>
    </row>
    <row r="57" spans="1:5">
      <c r="A57" s="258">
        <v>12</v>
      </c>
      <c r="B57" s="258" t="s">
        <v>39</v>
      </c>
      <c r="C57" s="264">
        <v>0</v>
      </c>
      <c r="D57" s="264">
        <v>0</v>
      </c>
      <c r="E57" s="264">
        <v>0</v>
      </c>
    </row>
    <row r="58" spans="1:5">
      <c r="A58" s="258">
        <v>3</v>
      </c>
      <c r="B58" s="258" t="s">
        <v>40</v>
      </c>
      <c r="C58" s="264">
        <v>2984568</v>
      </c>
      <c r="D58" s="264">
        <v>3020880</v>
      </c>
      <c r="E58" s="264">
        <v>3064796</v>
      </c>
    </row>
    <row r="59" spans="1:5">
      <c r="A59" s="258">
        <v>31</v>
      </c>
      <c r="B59" s="258" t="s">
        <v>41</v>
      </c>
      <c r="C59" s="264">
        <v>2984568</v>
      </c>
      <c r="D59" s="264">
        <v>3031535</v>
      </c>
      <c r="E59" s="264">
        <v>3085571</v>
      </c>
    </row>
    <row r="60" spans="1:5">
      <c r="A60" s="258">
        <v>4</v>
      </c>
      <c r="B60" s="258" t="s">
        <v>42</v>
      </c>
      <c r="C60" s="264">
        <v>12741616</v>
      </c>
      <c r="D60" s="264">
        <v>12327677</v>
      </c>
      <c r="E60" s="264">
        <v>12537848</v>
      </c>
    </row>
    <row r="61" spans="1:5">
      <c r="A61" s="258">
        <v>41</v>
      </c>
      <c r="B61" s="258" t="s">
        <v>43</v>
      </c>
      <c r="C61" s="264">
        <v>0</v>
      </c>
      <c r="D61" s="264">
        <v>0</v>
      </c>
      <c r="E61" s="264">
        <v>0</v>
      </c>
    </row>
    <row r="62" spans="1:5">
      <c r="A62" s="258">
        <v>43</v>
      </c>
      <c r="B62" s="258" t="s">
        <v>44</v>
      </c>
      <c r="C62" s="264">
        <v>12741616</v>
      </c>
      <c r="D62" s="264">
        <v>12334153</v>
      </c>
      <c r="E62" s="264">
        <v>12551721</v>
      </c>
    </row>
    <row r="63" spans="1:5">
      <c r="A63" s="258">
        <v>5</v>
      </c>
      <c r="B63" s="258" t="s">
        <v>45</v>
      </c>
      <c r="C63" s="264">
        <v>10929696.870000001</v>
      </c>
      <c r="D63" s="264">
        <v>6457388.6200000001</v>
      </c>
      <c r="E63" s="264">
        <v>5313544.09</v>
      </c>
    </row>
    <row r="64" spans="1:5">
      <c r="A64" s="258">
        <v>50</v>
      </c>
      <c r="B64" s="258" t="s">
        <v>75</v>
      </c>
      <c r="C64" s="264">
        <v>1840951</v>
      </c>
      <c r="D64" s="264">
        <v>1639916</v>
      </c>
      <c r="E64" s="264">
        <v>1515927</v>
      </c>
    </row>
    <row r="65" spans="1:5">
      <c r="A65" s="258">
        <v>5011</v>
      </c>
      <c r="B65" s="258" t="s">
        <v>47</v>
      </c>
      <c r="C65" s="264">
        <v>1803738</v>
      </c>
      <c r="D65" s="264">
        <v>1626156</v>
      </c>
      <c r="E65" s="264">
        <v>1514915</v>
      </c>
    </row>
    <row r="66" spans="1:5">
      <c r="A66" s="258">
        <v>5012</v>
      </c>
      <c r="B66" s="258" t="s">
        <v>48</v>
      </c>
      <c r="C66" s="264">
        <v>14713</v>
      </c>
      <c r="D66" s="264">
        <v>13760</v>
      </c>
      <c r="E66" s="264">
        <v>1012</v>
      </c>
    </row>
    <row r="67" spans="1:5">
      <c r="A67" s="258">
        <v>5041</v>
      </c>
      <c r="B67" s="258" t="s">
        <v>49</v>
      </c>
      <c r="C67" s="264">
        <v>0</v>
      </c>
      <c r="D67" s="264">
        <v>0</v>
      </c>
      <c r="E67" s="264">
        <v>0</v>
      </c>
    </row>
    <row r="68" spans="1:5">
      <c r="A68" s="258">
        <v>5043</v>
      </c>
      <c r="B68" s="258" t="s">
        <v>50</v>
      </c>
      <c r="C68" s="264">
        <v>0</v>
      </c>
      <c r="D68" s="264">
        <v>0</v>
      </c>
      <c r="E68" s="264">
        <v>0</v>
      </c>
    </row>
    <row r="69" spans="1:5">
      <c r="A69" s="258">
        <v>5052</v>
      </c>
      <c r="B69" s="258" t="s">
        <v>51</v>
      </c>
      <c r="C69" s="264">
        <v>22500</v>
      </c>
      <c r="D69" s="264">
        <v>0</v>
      </c>
      <c r="E69" s="264">
        <v>0</v>
      </c>
    </row>
    <row r="70" spans="1:5">
      <c r="A70" s="258">
        <v>50810</v>
      </c>
      <c r="B70" s="258" t="s">
        <v>52</v>
      </c>
      <c r="C70" s="264">
        <v>0</v>
      </c>
      <c r="D70" s="264">
        <v>0</v>
      </c>
      <c r="E70" s="264">
        <v>0</v>
      </c>
    </row>
    <row r="71" spans="1:5">
      <c r="A71" s="258">
        <v>50815</v>
      </c>
      <c r="B71" s="258" t="s">
        <v>53</v>
      </c>
      <c r="C71" s="264">
        <v>0</v>
      </c>
      <c r="D71" s="264">
        <v>0</v>
      </c>
      <c r="E71" s="264">
        <v>0</v>
      </c>
    </row>
    <row r="72" spans="1:5">
      <c r="A72" s="258">
        <v>51</v>
      </c>
      <c r="B72" s="258" t="s">
        <v>76</v>
      </c>
      <c r="C72" s="264">
        <v>974304</v>
      </c>
      <c r="D72" s="264">
        <v>935437</v>
      </c>
      <c r="E72" s="264">
        <v>546148</v>
      </c>
    </row>
    <row r="73" spans="1:5">
      <c r="A73" s="258">
        <v>51000</v>
      </c>
      <c r="B73" s="258" t="s">
        <v>55</v>
      </c>
      <c r="C73" s="264">
        <v>968204</v>
      </c>
      <c r="D73" s="264">
        <v>935437</v>
      </c>
      <c r="E73" s="264">
        <v>546148</v>
      </c>
    </row>
    <row r="74" spans="1:5">
      <c r="A74" s="258">
        <v>51011</v>
      </c>
      <c r="B74" s="258" t="s">
        <v>56</v>
      </c>
      <c r="C74" s="264">
        <v>0</v>
      </c>
      <c r="D74" s="264">
        <v>0</v>
      </c>
      <c r="E74" s="264">
        <v>0</v>
      </c>
    </row>
    <row r="75" spans="1:5">
      <c r="A75" s="258">
        <v>51031</v>
      </c>
      <c r="B75" s="258" t="s">
        <v>57</v>
      </c>
      <c r="C75" s="264">
        <v>0</v>
      </c>
      <c r="D75" s="264">
        <v>0</v>
      </c>
      <c r="E75" s="264">
        <v>0</v>
      </c>
    </row>
    <row r="76" spans="1:5">
      <c r="A76" s="258">
        <v>51043</v>
      </c>
      <c r="B76" s="258" t="s">
        <v>58</v>
      </c>
      <c r="C76" s="264">
        <v>6100</v>
      </c>
      <c r="D76" s="264">
        <v>0</v>
      </c>
      <c r="E76" s="264">
        <v>0</v>
      </c>
    </row>
    <row r="77" spans="1:5">
      <c r="A77" s="258">
        <v>51081</v>
      </c>
      <c r="B77" s="258" t="s">
        <v>59</v>
      </c>
      <c r="C77" s="264">
        <v>0</v>
      </c>
      <c r="D77" s="264">
        <v>0</v>
      </c>
      <c r="E77" s="264">
        <v>0</v>
      </c>
    </row>
    <row r="78" spans="1:5">
      <c r="A78" s="258">
        <v>52</v>
      </c>
      <c r="B78" s="258" t="s">
        <v>60</v>
      </c>
      <c r="C78" s="264">
        <v>795716</v>
      </c>
      <c r="D78" s="264">
        <v>759999</v>
      </c>
      <c r="E78" s="264">
        <v>703480</v>
      </c>
    </row>
    <row r="79" spans="1:5">
      <c r="A79" s="258">
        <v>53</v>
      </c>
      <c r="B79" s="258" t="s">
        <v>77</v>
      </c>
      <c r="C79" s="264">
        <v>191980</v>
      </c>
      <c r="D79" s="264">
        <v>20150</v>
      </c>
      <c r="E79" s="264">
        <v>19683</v>
      </c>
    </row>
    <row r="80" spans="1:5">
      <c r="A80" s="258">
        <v>531</v>
      </c>
      <c r="B80" s="258" t="s">
        <v>62</v>
      </c>
      <c r="C80" s="264">
        <v>0</v>
      </c>
      <c r="D80" s="264">
        <v>0</v>
      </c>
      <c r="E80" s="264">
        <v>0</v>
      </c>
    </row>
    <row r="81" spans="1:5">
      <c r="A81" s="258">
        <v>532</v>
      </c>
      <c r="B81" s="258" t="s">
        <v>63</v>
      </c>
      <c r="C81" s="264">
        <v>0</v>
      </c>
      <c r="D81" s="264">
        <v>0</v>
      </c>
      <c r="E81" s="264">
        <v>0</v>
      </c>
    </row>
    <row r="82" spans="1:5">
      <c r="A82" s="258">
        <v>533</v>
      </c>
      <c r="B82" s="258" t="s">
        <v>64</v>
      </c>
      <c r="C82" s="264">
        <v>160972</v>
      </c>
      <c r="D82" s="264">
        <v>0</v>
      </c>
      <c r="E82" s="264">
        <v>0</v>
      </c>
    </row>
    <row r="83" spans="1:5">
      <c r="A83" s="258"/>
      <c r="B83" s="258"/>
      <c r="C83" s="264">
        <v>800</v>
      </c>
      <c r="D83" s="264">
        <v>800</v>
      </c>
      <c r="E83" s="264">
        <v>800</v>
      </c>
    </row>
    <row r="84" spans="1:5">
      <c r="A84" s="258">
        <v>552</v>
      </c>
      <c r="B84" s="258" t="s">
        <v>78</v>
      </c>
      <c r="C84" s="264">
        <v>0</v>
      </c>
      <c r="D84" s="264">
        <v>0</v>
      </c>
      <c r="E84" s="264">
        <v>0</v>
      </c>
    </row>
    <row r="85" spans="1:5">
      <c r="A85" s="258">
        <v>559</v>
      </c>
      <c r="B85" s="258" t="s">
        <v>79</v>
      </c>
      <c r="C85" s="264">
        <v>0</v>
      </c>
      <c r="D85" s="264">
        <v>0</v>
      </c>
      <c r="E85" s="264">
        <v>0</v>
      </c>
    </row>
    <row r="86" spans="1:5">
      <c r="A86" s="258">
        <v>561</v>
      </c>
      <c r="B86" s="258" t="s">
        <v>65</v>
      </c>
      <c r="C86" s="264">
        <v>0</v>
      </c>
      <c r="D86" s="264">
        <v>0</v>
      </c>
      <c r="E86" s="264">
        <v>0</v>
      </c>
    </row>
    <row r="87" spans="1:5">
      <c r="A87" s="258">
        <v>563</v>
      </c>
      <c r="B87" s="258" t="s">
        <v>66</v>
      </c>
      <c r="C87" s="264">
        <v>1255950</v>
      </c>
      <c r="D87" s="264">
        <v>240673</v>
      </c>
      <c r="E87" s="264">
        <v>0</v>
      </c>
    </row>
    <row r="88" spans="1:5">
      <c r="A88" s="258"/>
      <c r="B88" s="258"/>
      <c r="C88" s="264">
        <v>700</v>
      </c>
      <c r="D88" s="264">
        <v>700</v>
      </c>
      <c r="E88" s="264">
        <v>700</v>
      </c>
    </row>
    <row r="89" spans="1:5">
      <c r="A89" s="258">
        <v>575</v>
      </c>
      <c r="B89" s="258" t="s">
        <v>80</v>
      </c>
      <c r="C89" s="264">
        <v>0</v>
      </c>
      <c r="D89" s="264">
        <v>0</v>
      </c>
      <c r="E89" s="264">
        <v>0</v>
      </c>
    </row>
    <row r="90" spans="1:5">
      <c r="A90" s="258">
        <v>581</v>
      </c>
      <c r="B90" s="258" t="s">
        <v>68</v>
      </c>
      <c r="C90" s="264">
        <v>5005604.87</v>
      </c>
      <c r="D90" s="264">
        <v>3663966.62</v>
      </c>
      <c r="E90" s="264">
        <v>2527744.09</v>
      </c>
    </row>
    <row r="91" spans="1:5">
      <c r="A91" s="258">
        <v>6</v>
      </c>
      <c r="B91" s="258" t="s">
        <v>69</v>
      </c>
      <c r="C91" s="264">
        <v>297166</v>
      </c>
      <c r="D91" s="264">
        <v>205562</v>
      </c>
      <c r="E91" s="264">
        <v>59957</v>
      </c>
    </row>
    <row r="92" spans="1:5">
      <c r="A92" s="258">
        <v>61</v>
      </c>
      <c r="B92" s="258" t="s">
        <v>70</v>
      </c>
      <c r="C92" s="264">
        <v>297166</v>
      </c>
      <c r="D92" s="264">
        <v>205562</v>
      </c>
      <c r="E92" s="264">
        <v>59957</v>
      </c>
    </row>
    <row r="93" spans="1:5">
      <c r="A93" s="258">
        <v>63</v>
      </c>
      <c r="B93" s="258" t="s">
        <v>81</v>
      </c>
      <c r="C93" s="264">
        <v>0</v>
      </c>
      <c r="D93" s="264">
        <v>0</v>
      </c>
      <c r="E93" s="264">
        <v>0</v>
      </c>
    </row>
    <row r="94" spans="1:5">
      <c r="A94" s="258">
        <v>7</v>
      </c>
      <c r="B94" s="258" t="s">
        <v>71</v>
      </c>
      <c r="C94" s="264">
        <v>2077</v>
      </c>
      <c r="D94" s="264">
        <v>520</v>
      </c>
      <c r="E94" s="264">
        <v>470</v>
      </c>
    </row>
    <row r="95" spans="1:5">
      <c r="A95" s="258">
        <v>71</v>
      </c>
      <c r="B95" s="258" t="s">
        <v>72</v>
      </c>
      <c r="C95" s="264">
        <v>2077</v>
      </c>
      <c r="D95" s="264">
        <v>520</v>
      </c>
      <c r="E95" s="264">
        <v>470</v>
      </c>
    </row>
    <row r="96" spans="1:5">
      <c r="A96" s="258">
        <v>8</v>
      </c>
      <c r="B96" s="258" t="s">
        <v>73</v>
      </c>
      <c r="C96" s="264">
        <v>0</v>
      </c>
      <c r="D96" s="264">
        <v>0</v>
      </c>
      <c r="E96" s="264">
        <v>0</v>
      </c>
    </row>
    <row r="97" spans="1:5">
      <c r="A97" s="258">
        <v>810</v>
      </c>
      <c r="B97" s="258" t="s">
        <v>82</v>
      </c>
      <c r="C97" s="264">
        <v>0</v>
      </c>
      <c r="D97" s="264">
        <v>0</v>
      </c>
      <c r="E97" s="264">
        <v>0</v>
      </c>
    </row>
    <row r="98" spans="1:5">
      <c r="A98" s="258">
        <v>815</v>
      </c>
      <c r="B98" s="258" t="s">
        <v>74</v>
      </c>
      <c r="C98" s="264">
        <v>0</v>
      </c>
      <c r="D98" s="264">
        <v>0</v>
      </c>
      <c r="E98" s="264">
        <v>0</v>
      </c>
    </row>
  </sheetData>
  <mergeCells count="1">
    <mergeCell ref="A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E3171-530D-48DE-AE48-C542A0A79C03}">
  <dimension ref="A1:AK1778"/>
  <sheetViews>
    <sheetView zoomScale="70" zoomScaleNormal="70" workbookViewId="0">
      <selection activeCell="Q52" sqref="Q52"/>
    </sheetView>
  </sheetViews>
  <sheetFormatPr defaultColWidth="9.140625" defaultRowHeight="15"/>
  <cols>
    <col min="1" max="2" width="12.85546875" customWidth="1"/>
    <col min="3" max="3" width="32.140625" customWidth="1"/>
    <col min="4" max="4" width="11.7109375" customWidth="1"/>
    <col min="5" max="5" width="25.42578125" customWidth="1"/>
    <col min="6" max="6" width="16.42578125" customWidth="1"/>
    <col min="7" max="7" width="30.28515625" customWidth="1"/>
    <col min="8" max="8" width="6.140625" bestFit="1" customWidth="1"/>
    <col min="9" max="9" width="16.42578125" style="89" customWidth="1"/>
    <col min="10" max="10" width="15.7109375" style="89" customWidth="1"/>
    <col min="11" max="11" width="15.140625" style="89" customWidth="1"/>
    <col min="12" max="12" width="33.7109375" style="89" customWidth="1"/>
    <col min="13" max="13" width="37.85546875" style="89" customWidth="1"/>
    <col min="14" max="14" width="17.7109375" style="89" customWidth="1"/>
    <col min="15" max="15" width="58.42578125" style="89" customWidth="1"/>
    <col min="16" max="16" width="18.28515625" style="89" customWidth="1"/>
    <col min="17" max="17" width="148.28515625" style="118" customWidth="1"/>
    <col min="18" max="24" width="9.140625" hidden="1" customWidth="1"/>
    <col min="25" max="25" width="46.5703125" hidden="1" customWidth="1"/>
    <col min="26" max="28" width="9.140625" hidden="1" customWidth="1"/>
    <col min="29" max="29" width="58.85546875" hidden="1" customWidth="1"/>
    <col min="30" max="33" width="9.140625" hidden="1" customWidth="1"/>
    <col min="34" max="34" width="14.7109375" style="34" hidden="1" customWidth="1"/>
    <col min="35" max="37" width="9.140625" style="34" hidden="1" customWidth="1"/>
    <col min="38" max="39" width="0" hidden="1" customWidth="1"/>
  </cols>
  <sheetData>
    <row r="1" spans="1:32" ht="20.25">
      <c r="A1" s="283" t="s">
        <v>2766</v>
      </c>
      <c r="B1" s="283"/>
      <c r="C1" s="283"/>
      <c r="D1" s="88" t="str">
        <f>IF(OR('[1]OPĆI DIO'!C1="odaberite -",'[1]OPĆI DIO'!C1=""),"Molimo odaberite proračunskog korisnika na radnom listu Opći podaci!","")</f>
        <v/>
      </c>
      <c r="K1" s="7" t="s">
        <v>84</v>
      </c>
      <c r="Q1" s="90"/>
    </row>
    <row r="2" spans="1:32" ht="38.25">
      <c r="A2" s="91" t="s">
        <v>2767</v>
      </c>
      <c r="B2" s="92" t="s">
        <v>2768</v>
      </c>
      <c r="C2" s="91" t="s">
        <v>764</v>
      </c>
      <c r="D2" s="92" t="s">
        <v>2769</v>
      </c>
      <c r="E2" s="91" t="s">
        <v>2770</v>
      </c>
      <c r="F2" s="92" t="s">
        <v>2771</v>
      </c>
      <c r="G2" s="91" t="s">
        <v>2772</v>
      </c>
      <c r="H2" s="93" t="s">
        <v>2773</v>
      </c>
      <c r="I2" s="94" t="s">
        <v>6</v>
      </c>
      <c r="J2" s="94" t="s">
        <v>7</v>
      </c>
      <c r="K2" s="94" t="s">
        <v>8</v>
      </c>
      <c r="L2" s="95" t="s">
        <v>2774</v>
      </c>
      <c r="M2" s="95" t="s">
        <v>2775</v>
      </c>
      <c r="N2" s="95" t="s">
        <v>2776</v>
      </c>
      <c r="O2" s="95" t="s">
        <v>2777</v>
      </c>
      <c r="P2" s="95" t="s">
        <v>2778</v>
      </c>
      <c r="Q2" s="96" t="s">
        <v>2779</v>
      </c>
      <c r="R2" s="96" t="s">
        <v>2780</v>
      </c>
      <c r="S2" s="97" t="s">
        <v>2781</v>
      </c>
      <c r="T2" s="97" t="s">
        <v>2782</v>
      </c>
      <c r="U2" s="98" t="s">
        <v>2783</v>
      </c>
      <c r="V2" s="97" t="s">
        <v>2784</v>
      </c>
      <c r="W2" s="98" t="s">
        <v>2785</v>
      </c>
      <c r="X2" s="97"/>
    </row>
    <row r="3" spans="1:32">
      <c r="A3" s="99">
        <v>563</v>
      </c>
      <c r="B3" s="100">
        <v>563</v>
      </c>
      <c r="C3" s="101"/>
      <c r="D3" s="102">
        <v>4225</v>
      </c>
      <c r="E3" s="101" t="str">
        <f t="shared" ref="E3" si="0">IFERROR(VLOOKUP(D3,$AB$5:$AD$129,2,FALSE),"")</f>
        <v>Instrumenti, uređaji i strojevi</v>
      </c>
      <c r="F3" s="103"/>
      <c r="G3" s="101"/>
      <c r="H3" s="101"/>
      <c r="I3" s="104">
        <v>400000</v>
      </c>
      <c r="J3" s="104">
        <v>0</v>
      </c>
      <c r="K3" s="104">
        <v>0</v>
      </c>
      <c r="L3" s="204"/>
      <c r="M3" s="298" t="s">
        <v>2939</v>
      </c>
      <c r="N3" s="298" t="s">
        <v>2940</v>
      </c>
      <c r="O3" s="102" t="s">
        <v>2941</v>
      </c>
      <c r="P3" s="106" t="s">
        <v>2942</v>
      </c>
      <c r="Q3" s="205"/>
    </row>
    <row r="4" spans="1:32">
      <c r="A4" s="99">
        <v>563</v>
      </c>
      <c r="B4" s="100">
        <v>563</v>
      </c>
      <c r="C4" s="101"/>
      <c r="D4" s="102">
        <v>4227</v>
      </c>
      <c r="E4" s="101" t="s">
        <v>2864</v>
      </c>
      <c r="F4" s="103"/>
      <c r="G4" s="101"/>
      <c r="H4" s="101"/>
      <c r="I4" s="104">
        <v>130000</v>
      </c>
      <c r="J4" s="104">
        <v>0</v>
      </c>
      <c r="K4" s="104">
        <v>0</v>
      </c>
      <c r="L4" s="204"/>
      <c r="M4" s="298" t="s">
        <v>2939</v>
      </c>
      <c r="N4" s="298" t="s">
        <v>2940</v>
      </c>
      <c r="O4" s="102" t="s">
        <v>2941</v>
      </c>
      <c r="P4" s="106" t="s">
        <v>2942</v>
      </c>
      <c r="Q4" s="205"/>
      <c r="AB4" s="107"/>
      <c r="AC4" s="107"/>
    </row>
    <row r="5" spans="1:32">
      <c r="A5" s="99">
        <v>563</v>
      </c>
      <c r="B5" s="100">
        <v>563</v>
      </c>
      <c r="C5" s="101"/>
      <c r="D5" s="102">
        <v>3611</v>
      </c>
      <c r="E5" s="101" t="str">
        <f t="shared" ref="E5" si="1">IFERROR(VLOOKUP(D5,$AB$5:$AD$129,2,FALSE),"")</f>
        <v>Tekuće pomoći inozemnim vladama</v>
      </c>
      <c r="F5" s="103"/>
      <c r="G5" s="101"/>
      <c r="H5" s="101"/>
      <c r="I5" s="104">
        <v>470000</v>
      </c>
      <c r="J5" s="104">
        <v>0</v>
      </c>
      <c r="K5" s="104">
        <v>0</v>
      </c>
      <c r="L5" s="204"/>
      <c r="M5" s="298" t="s">
        <v>2939</v>
      </c>
      <c r="N5" s="298" t="s">
        <v>2940</v>
      </c>
      <c r="O5" s="102" t="s">
        <v>2941</v>
      </c>
      <c r="P5" s="106" t="s">
        <v>2942</v>
      </c>
      <c r="Q5" s="205"/>
    </row>
    <row r="6" spans="1:32">
      <c r="A6" s="99">
        <v>563</v>
      </c>
      <c r="B6" s="100">
        <v>563</v>
      </c>
      <c r="C6" s="101"/>
      <c r="D6" s="102">
        <v>3111</v>
      </c>
      <c r="E6" s="101" t="s">
        <v>3077</v>
      </c>
      <c r="F6" s="103"/>
      <c r="G6" s="101"/>
      <c r="H6" s="101"/>
      <c r="I6" s="104">
        <v>0</v>
      </c>
      <c r="J6" s="104">
        <v>100000</v>
      </c>
      <c r="K6" s="104">
        <v>0</v>
      </c>
      <c r="L6" s="204"/>
      <c r="M6" s="298" t="s">
        <v>2939</v>
      </c>
      <c r="N6" s="298" t="s">
        <v>2940</v>
      </c>
      <c r="O6" s="102" t="s">
        <v>2941</v>
      </c>
      <c r="P6" s="106" t="s">
        <v>2942</v>
      </c>
      <c r="Q6" s="205"/>
    </row>
    <row r="7" spans="1:32">
      <c r="A7" s="99">
        <v>563</v>
      </c>
      <c r="B7" s="100">
        <v>563</v>
      </c>
      <c r="C7" s="101"/>
      <c r="D7" s="102">
        <v>3237</v>
      </c>
      <c r="E7" s="101" t="s">
        <v>2795</v>
      </c>
      <c r="F7" s="103"/>
      <c r="G7" s="101"/>
      <c r="H7" s="101"/>
      <c r="I7" s="104">
        <v>0</v>
      </c>
      <c r="J7" s="104">
        <v>83000</v>
      </c>
      <c r="K7" s="104">
        <v>0</v>
      </c>
      <c r="L7" s="204"/>
      <c r="M7" s="298" t="s">
        <v>2939</v>
      </c>
      <c r="N7" s="298" t="s">
        <v>2940</v>
      </c>
      <c r="O7" s="102" t="s">
        <v>2941</v>
      </c>
      <c r="P7" s="106" t="s">
        <v>2942</v>
      </c>
      <c r="Q7" s="205"/>
    </row>
    <row r="8" spans="1:32">
      <c r="A8" s="99">
        <v>563</v>
      </c>
      <c r="B8" s="100">
        <v>563</v>
      </c>
      <c r="C8" s="101"/>
      <c r="D8" s="102">
        <v>3222</v>
      </c>
      <c r="E8" s="101" t="s">
        <v>3078</v>
      </c>
      <c r="F8" s="103"/>
      <c r="G8" s="101"/>
      <c r="H8" s="101"/>
      <c r="I8" s="104">
        <v>15000</v>
      </c>
      <c r="J8" s="104">
        <v>8000</v>
      </c>
      <c r="K8" s="104">
        <v>0</v>
      </c>
      <c r="L8" s="204"/>
      <c r="M8" s="298" t="s">
        <v>2943</v>
      </c>
      <c r="N8" s="298" t="s">
        <v>2944</v>
      </c>
      <c r="O8" s="102" t="s">
        <v>2941</v>
      </c>
      <c r="P8" s="106" t="s">
        <v>2945</v>
      </c>
      <c r="Q8" s="205"/>
    </row>
    <row r="9" spans="1:32">
      <c r="A9" s="99">
        <v>563</v>
      </c>
      <c r="B9" s="100">
        <v>563</v>
      </c>
      <c r="C9" s="101"/>
      <c r="D9" s="102">
        <v>3213</v>
      </c>
      <c r="E9" s="101" t="s">
        <v>3081</v>
      </c>
      <c r="F9" s="103"/>
      <c r="G9" s="101"/>
      <c r="H9" s="101"/>
      <c r="I9" s="104">
        <v>3000</v>
      </c>
      <c r="J9" s="104">
        <v>0</v>
      </c>
      <c r="K9" s="104">
        <v>0</v>
      </c>
      <c r="L9" s="204"/>
      <c r="M9" s="298" t="s">
        <v>2943</v>
      </c>
      <c r="N9" s="298" t="s">
        <v>2944</v>
      </c>
      <c r="O9" s="102" t="s">
        <v>2941</v>
      </c>
      <c r="P9" s="106" t="s">
        <v>2945</v>
      </c>
      <c r="Q9" s="205"/>
    </row>
    <row r="10" spans="1:32">
      <c r="A10" s="99">
        <v>563</v>
      </c>
      <c r="B10" s="100">
        <v>563</v>
      </c>
      <c r="C10" s="101"/>
      <c r="D10" s="102">
        <v>3237</v>
      </c>
      <c r="E10" s="101" t="s">
        <v>2795</v>
      </c>
      <c r="F10" s="103"/>
      <c r="G10" s="101"/>
      <c r="H10" s="101"/>
      <c r="I10" s="104">
        <v>2000</v>
      </c>
      <c r="J10" s="104">
        <v>0</v>
      </c>
      <c r="K10" s="104">
        <v>0</v>
      </c>
      <c r="L10" s="204"/>
      <c r="M10" s="298" t="s">
        <v>2943</v>
      </c>
      <c r="N10" s="298" t="s">
        <v>2944</v>
      </c>
      <c r="O10" s="102" t="s">
        <v>2941</v>
      </c>
      <c r="P10" s="106" t="s">
        <v>2945</v>
      </c>
      <c r="Q10" s="205"/>
      <c r="AB10" s="53"/>
      <c r="AC10" s="53"/>
      <c r="AD10" s="53"/>
      <c r="AE10" s="53"/>
      <c r="AF10" s="53"/>
    </row>
    <row r="11" spans="1:32">
      <c r="A11" s="99"/>
      <c r="B11" s="100">
        <v>31</v>
      </c>
      <c r="C11" s="101"/>
      <c r="D11" s="102">
        <v>3111</v>
      </c>
      <c r="E11" s="101" t="s">
        <v>3077</v>
      </c>
      <c r="F11" s="103"/>
      <c r="G11" s="101"/>
      <c r="H11" s="101"/>
      <c r="I11" s="104">
        <v>31866</v>
      </c>
      <c r="J11" s="104">
        <v>31866</v>
      </c>
      <c r="K11" s="104">
        <v>27918</v>
      </c>
      <c r="L11" s="204"/>
      <c r="M11" s="299">
        <v>45200</v>
      </c>
      <c r="N11" s="298" t="s">
        <v>2946</v>
      </c>
      <c r="O11" s="102" t="s">
        <v>2947</v>
      </c>
      <c r="P11" s="106" t="s">
        <v>2948</v>
      </c>
      <c r="Q11" s="205"/>
      <c r="X11" s="34"/>
      <c r="Y11" s="34"/>
    </row>
    <row r="12" spans="1:32">
      <c r="A12" s="99"/>
      <c r="B12" s="100">
        <v>31</v>
      </c>
      <c r="C12" s="101"/>
      <c r="D12" s="102">
        <v>3132</v>
      </c>
      <c r="E12" s="101" t="s">
        <v>3079</v>
      </c>
      <c r="F12" s="103"/>
      <c r="G12" s="101"/>
      <c r="H12" s="101"/>
      <c r="I12" s="104">
        <v>5257</v>
      </c>
      <c r="J12" s="104">
        <v>5257</v>
      </c>
      <c r="K12" s="104">
        <v>4605</v>
      </c>
      <c r="L12" s="204"/>
      <c r="M12" s="299">
        <v>45200</v>
      </c>
      <c r="N12" s="298" t="s">
        <v>2946</v>
      </c>
      <c r="O12" s="102" t="s">
        <v>2947</v>
      </c>
      <c r="P12" s="106" t="s">
        <v>2948</v>
      </c>
      <c r="Q12" s="205"/>
      <c r="X12" s="34"/>
      <c r="Y12" s="34"/>
    </row>
    <row r="13" spans="1:32">
      <c r="A13" s="99"/>
      <c r="B13" s="100">
        <v>31</v>
      </c>
      <c r="C13" s="101"/>
      <c r="D13" s="102">
        <v>3211</v>
      </c>
      <c r="E13" s="101" t="s">
        <v>3080</v>
      </c>
      <c r="F13" s="103"/>
      <c r="G13" s="101"/>
      <c r="H13" s="101"/>
      <c r="I13" s="104">
        <v>1000</v>
      </c>
      <c r="J13" s="104">
        <v>2000</v>
      </c>
      <c r="K13" s="104">
        <v>0</v>
      </c>
      <c r="L13" s="204"/>
      <c r="M13" s="299">
        <v>45200</v>
      </c>
      <c r="N13" s="298" t="s">
        <v>2946</v>
      </c>
      <c r="O13" s="102" t="s">
        <v>2947</v>
      </c>
      <c r="P13" s="106" t="s">
        <v>2948</v>
      </c>
      <c r="Q13" s="205"/>
      <c r="X13" s="34"/>
      <c r="Y13" s="34"/>
    </row>
    <row r="14" spans="1:32">
      <c r="A14" s="99"/>
      <c r="B14" s="100">
        <v>31</v>
      </c>
      <c r="C14" s="101"/>
      <c r="D14" s="102">
        <v>3293</v>
      </c>
      <c r="E14" s="101" t="s">
        <v>2801</v>
      </c>
      <c r="F14" s="103"/>
      <c r="G14" s="101"/>
      <c r="H14" s="101"/>
      <c r="I14" s="104">
        <v>1500</v>
      </c>
      <c r="J14" s="104">
        <v>1500</v>
      </c>
      <c r="K14" s="104">
        <v>1500</v>
      </c>
      <c r="L14" s="204"/>
      <c r="M14" s="299">
        <v>45200</v>
      </c>
      <c r="N14" s="298" t="s">
        <v>2946</v>
      </c>
      <c r="O14" s="102" t="s">
        <v>2947</v>
      </c>
      <c r="P14" s="106" t="s">
        <v>2948</v>
      </c>
      <c r="Q14" s="205"/>
      <c r="X14" s="34"/>
      <c r="Y14" s="34"/>
    </row>
    <row r="15" spans="1:32">
      <c r="A15" s="99"/>
      <c r="B15" s="100">
        <v>31</v>
      </c>
      <c r="C15" s="101"/>
      <c r="D15" s="102">
        <v>4225</v>
      </c>
      <c r="E15" s="101" t="s">
        <v>2862</v>
      </c>
      <c r="F15" s="103"/>
      <c r="G15" s="101"/>
      <c r="H15" s="101"/>
      <c r="I15" s="104">
        <v>2400</v>
      </c>
      <c r="J15" s="104">
        <v>0</v>
      </c>
      <c r="K15" s="104">
        <v>0</v>
      </c>
      <c r="L15" s="204"/>
      <c r="M15" s="300" t="s">
        <v>2949</v>
      </c>
      <c r="N15" s="298" t="s">
        <v>2950</v>
      </c>
      <c r="O15" s="102" t="s">
        <v>2951</v>
      </c>
      <c r="P15" s="106" t="s">
        <v>2952</v>
      </c>
      <c r="Q15" s="205"/>
      <c r="X15" s="34"/>
      <c r="Y15" s="34"/>
    </row>
    <row r="16" spans="1:32">
      <c r="A16" s="99"/>
      <c r="B16" s="100">
        <v>31</v>
      </c>
      <c r="C16" s="101"/>
      <c r="D16" s="102">
        <v>3237</v>
      </c>
      <c r="E16" s="101" t="s">
        <v>2795</v>
      </c>
      <c r="F16" s="103"/>
      <c r="G16" s="101"/>
      <c r="H16" s="101"/>
      <c r="I16" s="104">
        <v>1000</v>
      </c>
      <c r="J16" s="104">
        <v>2400</v>
      </c>
      <c r="K16" s="104">
        <v>10000</v>
      </c>
      <c r="L16" s="204"/>
      <c r="M16" s="300" t="s">
        <v>2949</v>
      </c>
      <c r="N16" s="298" t="s">
        <v>2950</v>
      </c>
      <c r="O16" s="102" t="s">
        <v>2951</v>
      </c>
      <c r="P16" s="106" t="s">
        <v>2952</v>
      </c>
      <c r="Q16" s="205"/>
      <c r="X16" s="34"/>
      <c r="Y16" s="34"/>
    </row>
    <row r="17" spans="1:37">
      <c r="A17" s="99"/>
      <c r="B17" s="100">
        <v>31</v>
      </c>
      <c r="C17" s="101"/>
      <c r="D17" s="102">
        <v>3213</v>
      </c>
      <c r="E17" s="101" t="s">
        <v>3081</v>
      </c>
      <c r="F17" s="103"/>
      <c r="G17" s="101"/>
      <c r="H17" s="101"/>
      <c r="I17" s="104">
        <v>1000</v>
      </c>
      <c r="J17" s="104">
        <v>1000</v>
      </c>
      <c r="K17" s="104">
        <v>0</v>
      </c>
      <c r="L17" s="204"/>
      <c r="M17" s="300" t="s">
        <v>2949</v>
      </c>
      <c r="N17" s="298" t="s">
        <v>2950</v>
      </c>
      <c r="O17" s="102" t="s">
        <v>2951</v>
      </c>
      <c r="P17" s="106" t="s">
        <v>2952</v>
      </c>
      <c r="Q17" s="205"/>
      <c r="X17" s="34"/>
      <c r="Y17" s="34"/>
    </row>
    <row r="18" spans="1:37">
      <c r="A18" s="99"/>
      <c r="B18" s="100">
        <v>31</v>
      </c>
      <c r="C18" s="101"/>
      <c r="D18" s="102">
        <v>3111</v>
      </c>
      <c r="E18" s="101" t="s">
        <v>3077</v>
      </c>
      <c r="F18" s="103"/>
      <c r="G18" s="101"/>
      <c r="H18" s="101"/>
      <c r="I18" s="104">
        <v>23544</v>
      </c>
      <c r="J18" s="104">
        <v>23544</v>
      </c>
      <c r="K18" s="104">
        <v>23544</v>
      </c>
      <c r="L18" s="204"/>
      <c r="M18" s="300" t="s">
        <v>2949</v>
      </c>
      <c r="N18" s="298" t="s">
        <v>2950</v>
      </c>
      <c r="O18" s="102" t="s">
        <v>2951</v>
      </c>
      <c r="P18" s="106" t="s">
        <v>2952</v>
      </c>
      <c r="Q18" s="205"/>
      <c r="X18" s="108"/>
      <c r="Y18" s="108"/>
    </row>
    <row r="19" spans="1:37">
      <c r="A19" s="99" t="str">
        <f t="shared" ref="A19:A67" si="2">IFERROR(VLOOKUP(B19,$X$6:$AA$34,4,FALSE),"")</f>
        <v/>
      </c>
      <c r="B19" s="109">
        <v>31</v>
      </c>
      <c r="C19" s="101" t="str">
        <f t="shared" ref="C19:C67" si="3">IFERROR(VLOOKUP(B19,$X$6:$AA$34,2,FALSE),"")</f>
        <v/>
      </c>
      <c r="D19" s="102">
        <v>3132</v>
      </c>
      <c r="E19" s="101" t="s">
        <v>3079</v>
      </c>
      <c r="F19" s="110"/>
      <c r="G19" s="41"/>
      <c r="H19" s="101" t="str">
        <f t="shared" ref="H19:H67" si="4">IFERROR(VLOOKUP(F19,$AH$6:$AK$1763,4,FALSE),"")</f>
        <v/>
      </c>
      <c r="I19" s="104">
        <v>3884</v>
      </c>
      <c r="J19" s="104">
        <v>3884</v>
      </c>
      <c r="K19" s="104">
        <v>3884</v>
      </c>
      <c r="L19" s="204"/>
      <c r="M19" s="300" t="s">
        <v>2949</v>
      </c>
      <c r="N19" s="298" t="s">
        <v>2950</v>
      </c>
      <c r="O19" s="102" t="s">
        <v>2951</v>
      </c>
      <c r="P19" s="106" t="s">
        <v>2952</v>
      </c>
      <c r="Q19" s="205"/>
      <c r="R19" t="str">
        <f>IF(D19="","",'[1]OPĆI DIO'!$C$1)</f>
        <v>2452 SVEUČILIŠTE J.J. STROSSMAYERA U OSIJEKU</v>
      </c>
      <c r="S19" t="str">
        <f t="shared" ref="S19:S67" si="5">LEFT(D19,3)</f>
        <v>313</v>
      </c>
      <c r="T19" t="str">
        <f t="shared" ref="T19:T67" si="6">LEFT(D19,2)</f>
        <v>31</v>
      </c>
      <c r="U19" t="str">
        <f t="shared" ref="U19:U67" si="7">MID(H19,2,2)</f>
        <v/>
      </c>
      <c r="V19" t="str">
        <f t="shared" ref="V19:V67" si="8">LEFT(D19,1)</f>
        <v>3</v>
      </c>
      <c r="X19" s="112">
        <v>51011</v>
      </c>
      <c r="Y19" s="112" t="s">
        <v>56</v>
      </c>
      <c r="AA19">
        <v>11</v>
      </c>
      <c r="AB19">
        <v>3225</v>
      </c>
      <c r="AC19" t="s">
        <v>2786</v>
      </c>
      <c r="AE19" t="str">
        <f t="shared" ref="AE19:AE68" si="9">LEFT(AB19,2)</f>
        <v>32</v>
      </c>
      <c r="AF19" t="str">
        <f t="shared" ref="AF19:AF69" si="10">LEFT(AB19,3)</f>
        <v>322</v>
      </c>
      <c r="AH19" s="34" t="s">
        <v>904</v>
      </c>
      <c r="AI19" s="34" t="s">
        <v>905</v>
      </c>
      <c r="AJ19" s="34" t="str">
        <f t="shared" ref="AJ19:AJ72" si="11">LEFT(AH19,7)</f>
        <v>K578051</v>
      </c>
      <c r="AK19" s="34" t="str">
        <f>IFERROR(VLOOKUP(AJ19,[1]AKT!$E$4:$G$341,3,FALSE),"")</f>
        <v/>
      </c>
    </row>
    <row r="20" spans="1:37">
      <c r="A20" s="99" t="str">
        <f t="shared" si="2"/>
        <v/>
      </c>
      <c r="B20" s="100">
        <v>51000</v>
      </c>
      <c r="C20" s="101" t="str">
        <f t="shared" si="3"/>
        <v/>
      </c>
      <c r="D20" s="102">
        <v>3213</v>
      </c>
      <c r="E20" s="101" t="s">
        <v>3081</v>
      </c>
      <c r="F20" s="103" t="s">
        <v>874</v>
      </c>
      <c r="G20" s="101" t="str">
        <f t="shared" ref="G20:G67" si="12">IFERROR(VLOOKUP(F20,$AH$6:$AI$1763,2,FALSE),"")</f>
        <v/>
      </c>
      <c r="H20" s="101" t="str">
        <f t="shared" si="4"/>
        <v/>
      </c>
      <c r="I20" s="104">
        <v>0</v>
      </c>
      <c r="J20" s="104">
        <v>0</v>
      </c>
      <c r="K20" s="104">
        <v>0</v>
      </c>
      <c r="L20" s="102" t="s">
        <v>2954</v>
      </c>
      <c r="M20" s="298" t="s">
        <v>2955</v>
      </c>
      <c r="N20" s="298" t="s">
        <v>2956</v>
      </c>
      <c r="O20" s="102" t="s">
        <v>2957</v>
      </c>
      <c r="P20" s="106" t="s">
        <v>2958</v>
      </c>
      <c r="Q20" s="111"/>
      <c r="R20" t="str">
        <f>IF(D20="","",'[1]OPĆI DIO'!$C$1)</f>
        <v>2452 SVEUČILIŠTE J.J. STROSSMAYERA U OSIJEKU</v>
      </c>
      <c r="S20" t="str">
        <f t="shared" si="5"/>
        <v>321</v>
      </c>
      <c r="T20" t="str">
        <f t="shared" si="6"/>
        <v>32</v>
      </c>
      <c r="U20" t="str">
        <f t="shared" si="7"/>
        <v/>
      </c>
      <c r="V20" t="str">
        <f t="shared" si="8"/>
        <v>3</v>
      </c>
      <c r="X20" s="108">
        <v>51031</v>
      </c>
      <c r="Y20" s="108" t="s">
        <v>57</v>
      </c>
      <c r="AA20">
        <v>31</v>
      </c>
      <c r="AB20">
        <v>3226</v>
      </c>
      <c r="AC20" t="s">
        <v>2787</v>
      </c>
      <c r="AE20" t="str">
        <f t="shared" si="9"/>
        <v>32</v>
      </c>
      <c r="AF20" t="str">
        <f t="shared" si="10"/>
        <v>322</v>
      </c>
      <c r="AH20" s="34" t="s">
        <v>907</v>
      </c>
      <c r="AI20" s="34" t="s">
        <v>908</v>
      </c>
      <c r="AJ20" s="34" t="str">
        <f t="shared" si="11"/>
        <v>K676068</v>
      </c>
      <c r="AK20" s="34" t="str">
        <f>IFERROR(VLOOKUP(AJ20,[1]AKT!$E$4:$G$341,3,FALSE),"")</f>
        <v>0150</v>
      </c>
    </row>
    <row r="21" spans="1:37">
      <c r="A21" s="99" t="str">
        <f t="shared" si="2"/>
        <v/>
      </c>
      <c r="B21" s="100">
        <v>51000</v>
      </c>
      <c r="C21" s="101" t="str">
        <f t="shared" si="3"/>
        <v/>
      </c>
      <c r="D21" s="102">
        <v>3211</v>
      </c>
      <c r="E21" s="101" t="s">
        <v>3080</v>
      </c>
      <c r="F21" s="103" t="s">
        <v>874</v>
      </c>
      <c r="G21" s="101" t="str">
        <f t="shared" si="12"/>
        <v/>
      </c>
      <c r="H21" s="101" t="str">
        <f t="shared" si="4"/>
        <v/>
      </c>
      <c r="I21" s="104">
        <v>0</v>
      </c>
      <c r="J21" s="104">
        <v>0</v>
      </c>
      <c r="K21" s="104">
        <v>0</v>
      </c>
      <c r="L21" s="102" t="s">
        <v>2954</v>
      </c>
      <c r="M21" s="298" t="s">
        <v>2955</v>
      </c>
      <c r="N21" s="298" t="s">
        <v>2956</v>
      </c>
      <c r="O21" s="102" t="s">
        <v>2957</v>
      </c>
      <c r="P21" s="106" t="s">
        <v>2958</v>
      </c>
      <c r="Q21" s="111"/>
      <c r="R21" t="str">
        <f>IF(D21="","",'[1]OPĆI DIO'!$C$1)</f>
        <v>2452 SVEUČILIŠTE J.J. STROSSMAYERA U OSIJEKU</v>
      </c>
      <c r="S21" t="str">
        <f t="shared" si="5"/>
        <v>321</v>
      </c>
      <c r="T21" t="str">
        <f t="shared" si="6"/>
        <v>32</v>
      </c>
      <c r="U21" t="str">
        <f t="shared" si="7"/>
        <v/>
      </c>
      <c r="V21" t="str">
        <f t="shared" si="8"/>
        <v>3</v>
      </c>
      <c r="X21" s="108">
        <v>51043</v>
      </c>
      <c r="Y21" s="108" t="s">
        <v>58</v>
      </c>
      <c r="AA21">
        <v>43</v>
      </c>
      <c r="AB21">
        <v>3227</v>
      </c>
      <c r="AC21" t="s">
        <v>2788</v>
      </c>
      <c r="AE21" t="str">
        <f t="shared" si="9"/>
        <v>32</v>
      </c>
      <c r="AF21" t="str">
        <f t="shared" si="10"/>
        <v>322</v>
      </c>
      <c r="AH21" s="34" t="s">
        <v>909</v>
      </c>
      <c r="AI21" s="34" t="s">
        <v>910</v>
      </c>
      <c r="AJ21" s="34" t="str">
        <f t="shared" si="11"/>
        <v>K676068</v>
      </c>
      <c r="AK21" s="34" t="str">
        <f>IFERROR(VLOOKUP(AJ21,[1]AKT!$E$4:$G$341,3,FALSE),"")</f>
        <v>0150</v>
      </c>
    </row>
    <row r="22" spans="1:37">
      <c r="A22" s="99" t="str">
        <f t="shared" si="2"/>
        <v/>
      </c>
      <c r="B22" s="100">
        <v>51000</v>
      </c>
      <c r="C22" s="101" t="str">
        <f t="shared" si="3"/>
        <v/>
      </c>
      <c r="D22" s="102">
        <v>3211</v>
      </c>
      <c r="E22" s="101" t="s">
        <v>3080</v>
      </c>
      <c r="F22" s="103" t="s">
        <v>874</v>
      </c>
      <c r="G22" s="101" t="str">
        <f t="shared" si="12"/>
        <v/>
      </c>
      <c r="H22" s="101" t="str">
        <f t="shared" si="4"/>
        <v/>
      </c>
      <c r="I22" s="104">
        <v>0</v>
      </c>
      <c r="J22" s="104">
        <v>0</v>
      </c>
      <c r="K22" s="104">
        <v>0</v>
      </c>
      <c r="L22" s="102" t="s">
        <v>2959</v>
      </c>
      <c r="M22" s="298">
        <v>45901</v>
      </c>
      <c r="N22" s="298">
        <v>46995</v>
      </c>
      <c r="O22" s="102" t="s">
        <v>2960</v>
      </c>
      <c r="P22" s="106" t="s">
        <v>2961</v>
      </c>
      <c r="Q22" s="111"/>
      <c r="R22" t="str">
        <f>IF(D22="","",'[1]OPĆI DIO'!$C$1)</f>
        <v>2452 SVEUČILIŠTE J.J. STROSSMAYERA U OSIJEKU</v>
      </c>
      <c r="S22" t="str">
        <f t="shared" si="5"/>
        <v>321</v>
      </c>
      <c r="T22" t="str">
        <f t="shared" si="6"/>
        <v>32</v>
      </c>
      <c r="U22" t="str">
        <f t="shared" si="7"/>
        <v/>
      </c>
      <c r="V22" t="str">
        <f t="shared" si="8"/>
        <v>3</v>
      </c>
      <c r="X22" s="108">
        <v>51081</v>
      </c>
      <c r="Y22" s="108" t="s">
        <v>59</v>
      </c>
      <c r="AA22">
        <v>81</v>
      </c>
      <c r="AB22">
        <v>3231</v>
      </c>
      <c r="AC22" t="s">
        <v>2789</v>
      </c>
      <c r="AE22" t="str">
        <f t="shared" si="9"/>
        <v>32</v>
      </c>
      <c r="AF22" t="str">
        <f t="shared" si="10"/>
        <v>323</v>
      </c>
      <c r="AH22" s="34" t="s">
        <v>911</v>
      </c>
      <c r="AI22" s="34" t="s">
        <v>912</v>
      </c>
      <c r="AJ22" s="34" t="str">
        <f t="shared" si="11"/>
        <v>K676068</v>
      </c>
      <c r="AK22" s="34" t="str">
        <f>IFERROR(VLOOKUP(AJ22,[1]AKT!$E$4:$G$341,3,FALSE),"")</f>
        <v>0150</v>
      </c>
    </row>
    <row r="23" spans="1:37">
      <c r="A23" s="99" t="str">
        <f t="shared" si="2"/>
        <v/>
      </c>
      <c r="B23" s="100">
        <v>51000</v>
      </c>
      <c r="C23" s="101" t="str">
        <f t="shared" si="3"/>
        <v/>
      </c>
      <c r="D23" s="102">
        <v>3221</v>
      </c>
      <c r="E23" s="101" t="s">
        <v>3082</v>
      </c>
      <c r="F23" s="103" t="s">
        <v>874</v>
      </c>
      <c r="G23" s="101" t="str">
        <f t="shared" si="12"/>
        <v/>
      </c>
      <c r="H23" s="101" t="str">
        <f t="shared" si="4"/>
        <v/>
      </c>
      <c r="I23" s="104">
        <v>0</v>
      </c>
      <c r="J23" s="104">
        <v>0</v>
      </c>
      <c r="K23" s="104">
        <v>0</v>
      </c>
      <c r="L23" s="102" t="s">
        <v>2959</v>
      </c>
      <c r="M23" s="298">
        <v>45901</v>
      </c>
      <c r="N23" s="298">
        <v>46995</v>
      </c>
      <c r="O23" s="102" t="s">
        <v>2960</v>
      </c>
      <c r="P23" s="106" t="s">
        <v>2961</v>
      </c>
      <c r="Q23" s="111"/>
      <c r="R23" t="str">
        <f>IF(D23="","",'[1]OPĆI DIO'!$C$1)</f>
        <v>2452 SVEUČILIŠTE J.J. STROSSMAYERA U OSIJEKU</v>
      </c>
      <c r="S23" t="str">
        <f t="shared" si="5"/>
        <v>322</v>
      </c>
      <c r="T23" t="str">
        <f t="shared" si="6"/>
        <v>32</v>
      </c>
      <c r="U23" t="str">
        <f t="shared" si="7"/>
        <v/>
      </c>
      <c r="V23" t="str">
        <f t="shared" si="8"/>
        <v>3</v>
      </c>
      <c r="X23">
        <v>52</v>
      </c>
      <c r="Y23" t="s">
        <v>828</v>
      </c>
      <c r="AA23">
        <v>52</v>
      </c>
      <c r="AB23">
        <v>3232</v>
      </c>
      <c r="AC23" t="s">
        <v>2790</v>
      </c>
      <c r="AE23" t="str">
        <f t="shared" si="9"/>
        <v>32</v>
      </c>
      <c r="AF23" t="str">
        <f t="shared" si="10"/>
        <v>323</v>
      </c>
      <c r="AH23" s="34" t="s">
        <v>913</v>
      </c>
      <c r="AI23" s="34" t="s">
        <v>914</v>
      </c>
      <c r="AJ23" s="34" t="str">
        <f t="shared" si="11"/>
        <v>K676068</v>
      </c>
      <c r="AK23" s="34" t="str">
        <f>IFERROR(VLOOKUP(AJ23,[1]AKT!$E$4:$G$341,3,FALSE),"")</f>
        <v>0150</v>
      </c>
    </row>
    <row r="24" spans="1:37">
      <c r="A24" s="99">
        <f t="shared" si="2"/>
        <v>581</v>
      </c>
      <c r="B24" s="100">
        <v>581</v>
      </c>
      <c r="C24" s="101" t="str">
        <f t="shared" si="3"/>
        <v>Mehanizam za oporavak i otpornost – bespovratna sredstva – raspoloživ predujam ili unaprijed naplaćen prihod</v>
      </c>
      <c r="D24" s="102">
        <v>3221</v>
      </c>
      <c r="E24" s="101" t="s">
        <v>3082</v>
      </c>
      <c r="F24" s="103" t="s">
        <v>874</v>
      </c>
      <c r="G24" s="101" t="str">
        <f t="shared" si="12"/>
        <v/>
      </c>
      <c r="H24" s="101" t="str">
        <f t="shared" si="4"/>
        <v/>
      </c>
      <c r="I24" s="104">
        <v>14637</v>
      </c>
      <c r="J24" s="104"/>
      <c r="K24" s="104"/>
      <c r="L24" s="102" t="s">
        <v>2962</v>
      </c>
      <c r="M24" s="298">
        <v>45627</v>
      </c>
      <c r="N24" s="298">
        <v>46022</v>
      </c>
      <c r="O24" s="102" t="s">
        <v>2963</v>
      </c>
      <c r="P24" s="106" t="s">
        <v>2964</v>
      </c>
      <c r="Q24" s="111"/>
      <c r="R24" t="str">
        <f>IF(D24="","",'[1]OPĆI DIO'!$C$1)</f>
        <v>2452 SVEUČILIŠTE J.J. STROSSMAYERA U OSIJEKU</v>
      </c>
      <c r="S24" t="str">
        <f t="shared" si="5"/>
        <v>322</v>
      </c>
      <c r="T24" t="str">
        <f t="shared" si="6"/>
        <v>32</v>
      </c>
      <c r="U24" t="str">
        <f t="shared" si="7"/>
        <v/>
      </c>
      <c r="V24" t="str">
        <f t="shared" si="8"/>
        <v>3</v>
      </c>
      <c r="X24">
        <v>531</v>
      </c>
      <c r="Y24" t="s">
        <v>771</v>
      </c>
      <c r="AA24">
        <v>531</v>
      </c>
      <c r="AB24">
        <v>3233</v>
      </c>
      <c r="AC24" t="s">
        <v>2791</v>
      </c>
      <c r="AE24" t="str">
        <f t="shared" si="9"/>
        <v>32</v>
      </c>
      <c r="AF24" t="str">
        <f t="shared" si="10"/>
        <v>323</v>
      </c>
      <c r="AH24" s="34" t="s">
        <v>915</v>
      </c>
      <c r="AI24" s="34" t="s">
        <v>916</v>
      </c>
      <c r="AJ24" s="34" t="str">
        <f t="shared" si="11"/>
        <v>K676068</v>
      </c>
      <c r="AK24" s="34" t="str">
        <f>IFERROR(VLOOKUP(AJ24,[1]AKT!$E$4:$G$341,3,FALSE),"")</f>
        <v>0150</v>
      </c>
    </row>
    <row r="25" spans="1:37">
      <c r="A25" s="99">
        <f t="shared" si="2"/>
        <v>581</v>
      </c>
      <c r="B25" s="100">
        <v>581</v>
      </c>
      <c r="C25" s="101" t="str">
        <f t="shared" si="3"/>
        <v>Mehanizam za oporavak i otpornost – bespovratna sredstva – raspoloživ predujam ili unaprijed naplaćen prihod</v>
      </c>
      <c r="D25" s="102">
        <v>3211</v>
      </c>
      <c r="E25" s="101" t="s">
        <v>3080</v>
      </c>
      <c r="F25" s="103" t="s">
        <v>874</v>
      </c>
      <c r="G25" s="101" t="str">
        <f t="shared" si="12"/>
        <v/>
      </c>
      <c r="H25" s="101" t="str">
        <f t="shared" si="4"/>
        <v/>
      </c>
      <c r="I25" s="104">
        <v>15000</v>
      </c>
      <c r="J25" s="104"/>
      <c r="K25" s="104"/>
      <c r="L25" s="102" t="s">
        <v>2965</v>
      </c>
      <c r="M25" s="298">
        <v>45440</v>
      </c>
      <c r="N25" s="298">
        <v>46203</v>
      </c>
      <c r="O25" s="102" t="s">
        <v>2963</v>
      </c>
      <c r="P25" s="106" t="s">
        <v>2966</v>
      </c>
      <c r="Q25" s="111"/>
      <c r="R25" t="str">
        <f>IF(D25="","",'[1]OPĆI DIO'!$C$1)</f>
        <v>2452 SVEUČILIŠTE J.J. STROSSMAYERA U OSIJEKU</v>
      </c>
      <c r="S25" t="str">
        <f t="shared" si="5"/>
        <v>321</v>
      </c>
      <c r="T25" t="str">
        <f t="shared" si="6"/>
        <v>32</v>
      </c>
      <c r="U25" t="str">
        <f t="shared" si="7"/>
        <v/>
      </c>
      <c r="V25" t="str">
        <f t="shared" si="8"/>
        <v>3</v>
      </c>
      <c r="X25">
        <v>532</v>
      </c>
      <c r="Y25" t="s">
        <v>772</v>
      </c>
      <c r="AA25">
        <v>532</v>
      </c>
      <c r="AB25">
        <v>3234</v>
      </c>
      <c r="AC25" t="s">
        <v>2792</v>
      </c>
      <c r="AE25" t="str">
        <f t="shared" si="9"/>
        <v>32</v>
      </c>
      <c r="AF25" t="str">
        <f t="shared" si="10"/>
        <v>323</v>
      </c>
      <c r="AH25" s="34" t="s">
        <v>918</v>
      </c>
      <c r="AI25" s="34" t="s">
        <v>919</v>
      </c>
      <c r="AJ25" s="34" t="str">
        <f t="shared" si="11"/>
        <v>K733067</v>
      </c>
      <c r="AK25" s="34" t="str">
        <f>IFERROR(VLOOKUP(AJ25,[1]AKT!$E$4:$G$341,3,FALSE),"")</f>
        <v>0950</v>
      </c>
    </row>
    <row r="26" spans="1:37">
      <c r="A26" s="99">
        <f t="shared" si="2"/>
        <v>581</v>
      </c>
      <c r="B26" s="100">
        <v>581</v>
      </c>
      <c r="C26" s="101" t="str">
        <f t="shared" si="3"/>
        <v>Mehanizam za oporavak i otpornost – bespovratna sredstva – raspoloživ predujam ili unaprijed naplaćen prihod</v>
      </c>
      <c r="D26" s="102">
        <v>3221</v>
      </c>
      <c r="E26" s="101" t="s">
        <v>3082</v>
      </c>
      <c r="F26" s="103" t="s">
        <v>874</v>
      </c>
      <c r="G26" s="101" t="str">
        <f t="shared" si="12"/>
        <v/>
      </c>
      <c r="H26" s="101" t="str">
        <f t="shared" si="4"/>
        <v/>
      </c>
      <c r="I26" s="104">
        <v>20000</v>
      </c>
      <c r="J26" s="104"/>
      <c r="K26" s="104"/>
      <c r="L26" s="102" t="s">
        <v>2967</v>
      </c>
      <c r="M26" s="298">
        <v>45440</v>
      </c>
      <c r="N26" s="298">
        <v>46203</v>
      </c>
      <c r="O26" s="102" t="s">
        <v>2963</v>
      </c>
      <c r="P26" s="106" t="s">
        <v>2966</v>
      </c>
      <c r="Q26" s="111"/>
      <c r="R26" t="str">
        <f>IF(D26="","",'[1]OPĆI DIO'!$C$1)</f>
        <v>2452 SVEUČILIŠTE J.J. STROSSMAYERA U OSIJEKU</v>
      </c>
      <c r="S26" t="str">
        <f t="shared" si="5"/>
        <v>322</v>
      </c>
      <c r="T26" t="str">
        <f t="shared" si="6"/>
        <v>32</v>
      </c>
      <c r="U26" t="str">
        <f t="shared" si="7"/>
        <v/>
      </c>
      <c r="V26" t="str">
        <f t="shared" si="8"/>
        <v>3</v>
      </c>
      <c r="X26">
        <v>533</v>
      </c>
      <c r="Y26" t="s">
        <v>77</v>
      </c>
      <c r="AA26">
        <v>533</v>
      </c>
      <c r="AB26">
        <v>3235</v>
      </c>
      <c r="AC26" t="s">
        <v>2793</v>
      </c>
      <c r="AE26" t="str">
        <f t="shared" si="9"/>
        <v>32</v>
      </c>
      <c r="AF26" t="str">
        <f t="shared" si="10"/>
        <v>323</v>
      </c>
      <c r="AH26" s="34" t="s">
        <v>920</v>
      </c>
      <c r="AI26" s="34" t="s">
        <v>921</v>
      </c>
      <c r="AJ26" s="34" t="str">
        <f t="shared" si="11"/>
        <v>K733067</v>
      </c>
      <c r="AK26" s="34" t="str">
        <f>IFERROR(VLOOKUP(AJ26,[1]AKT!$E$4:$G$341,3,FALSE),"")</f>
        <v>0950</v>
      </c>
    </row>
    <row r="27" spans="1:37">
      <c r="A27" s="99">
        <f t="shared" si="2"/>
        <v>581</v>
      </c>
      <c r="B27" s="100">
        <v>581</v>
      </c>
      <c r="C27" s="101" t="str">
        <f t="shared" si="3"/>
        <v>Mehanizam za oporavak i otpornost – bespovratna sredstva – raspoloživ predujam ili unaprijed naplaćen prihod</v>
      </c>
      <c r="D27" s="102">
        <v>3213</v>
      </c>
      <c r="E27" s="101" t="s">
        <v>3081</v>
      </c>
      <c r="F27" s="103" t="s">
        <v>874</v>
      </c>
      <c r="G27" s="101" t="str">
        <f t="shared" si="12"/>
        <v/>
      </c>
      <c r="H27" s="101" t="str">
        <f t="shared" si="4"/>
        <v/>
      </c>
      <c r="I27" s="104">
        <v>20000</v>
      </c>
      <c r="J27" s="104"/>
      <c r="K27" s="104"/>
      <c r="L27" s="102" t="s">
        <v>2968</v>
      </c>
      <c r="M27" s="298">
        <v>45838</v>
      </c>
      <c r="N27" s="298">
        <v>46203</v>
      </c>
      <c r="O27" s="102" t="s">
        <v>2963</v>
      </c>
      <c r="P27" s="106" t="s">
        <v>2968</v>
      </c>
      <c r="Q27" s="111"/>
      <c r="R27" t="str">
        <f>IF(D27="","",'[1]OPĆI DIO'!$C$1)</f>
        <v>2452 SVEUČILIŠTE J.J. STROSSMAYERA U OSIJEKU</v>
      </c>
      <c r="S27" t="str">
        <f t="shared" si="5"/>
        <v>321</v>
      </c>
      <c r="T27" t="str">
        <f t="shared" si="6"/>
        <v>32</v>
      </c>
      <c r="U27" t="str">
        <f t="shared" si="7"/>
        <v/>
      </c>
      <c r="V27" t="str">
        <f t="shared" si="8"/>
        <v>3</v>
      </c>
      <c r="X27">
        <v>561</v>
      </c>
      <c r="Y27" t="s">
        <v>773</v>
      </c>
      <c r="AA27">
        <v>561</v>
      </c>
      <c r="AB27">
        <v>3236</v>
      </c>
      <c r="AC27" t="s">
        <v>2794</v>
      </c>
      <c r="AE27" t="str">
        <f t="shared" si="9"/>
        <v>32</v>
      </c>
      <c r="AF27" t="str">
        <f t="shared" si="10"/>
        <v>323</v>
      </c>
      <c r="AH27" s="34" t="s">
        <v>922</v>
      </c>
      <c r="AI27" s="34" t="s">
        <v>923</v>
      </c>
      <c r="AJ27" s="34" t="str">
        <f t="shared" si="11"/>
        <v>K733067</v>
      </c>
      <c r="AK27" s="34" t="str">
        <f>IFERROR(VLOOKUP(AJ27,[1]AKT!$E$4:$G$341,3,FALSE),"")</f>
        <v>0950</v>
      </c>
    </row>
    <row r="28" spans="1:37">
      <c r="A28" s="99">
        <f t="shared" si="2"/>
        <v>581</v>
      </c>
      <c r="B28" s="100">
        <v>581</v>
      </c>
      <c r="C28" s="101" t="str">
        <f t="shared" si="3"/>
        <v>Mehanizam za oporavak i otpornost – bespovratna sredstva – raspoloživ predujam ili unaprijed naplaćen prihod</v>
      </c>
      <c r="D28" s="102">
        <v>3211</v>
      </c>
      <c r="E28" s="101" t="s">
        <v>3080</v>
      </c>
      <c r="F28" s="103" t="s">
        <v>874</v>
      </c>
      <c r="G28" s="101" t="str">
        <f t="shared" si="12"/>
        <v/>
      </c>
      <c r="H28" s="101" t="str">
        <f t="shared" si="4"/>
        <v/>
      </c>
      <c r="I28" s="104">
        <v>20000</v>
      </c>
      <c r="J28" s="104"/>
      <c r="K28" s="104"/>
      <c r="L28" s="102" t="s">
        <v>2968</v>
      </c>
      <c r="M28" s="298">
        <v>45838</v>
      </c>
      <c r="N28" s="298">
        <v>46203</v>
      </c>
      <c r="O28" s="102" t="s">
        <v>2963</v>
      </c>
      <c r="P28" s="106" t="s">
        <v>2968</v>
      </c>
      <c r="Q28" s="111"/>
      <c r="R28" t="str">
        <f>IF(D28="","",'[1]OPĆI DIO'!$C$1)</f>
        <v>2452 SVEUČILIŠTE J.J. STROSSMAYERA U OSIJEKU</v>
      </c>
      <c r="S28" t="str">
        <f t="shared" si="5"/>
        <v>321</v>
      </c>
      <c r="T28" t="str">
        <f t="shared" si="6"/>
        <v>32</v>
      </c>
      <c r="U28" t="str">
        <f t="shared" si="7"/>
        <v/>
      </c>
      <c r="V28" t="str">
        <f t="shared" si="8"/>
        <v>3</v>
      </c>
      <c r="X28">
        <v>563</v>
      </c>
      <c r="Y28" s="113" t="s">
        <v>774</v>
      </c>
      <c r="AA28">
        <v>563</v>
      </c>
      <c r="AB28">
        <v>3237</v>
      </c>
      <c r="AC28" t="s">
        <v>2795</v>
      </c>
      <c r="AE28" t="str">
        <f t="shared" si="9"/>
        <v>32</v>
      </c>
      <c r="AF28" t="str">
        <f t="shared" si="10"/>
        <v>323</v>
      </c>
      <c r="AH28" s="34" t="s">
        <v>924</v>
      </c>
      <c r="AI28" s="34" t="s">
        <v>925</v>
      </c>
      <c r="AJ28" s="34" t="str">
        <f t="shared" si="11"/>
        <v>K733067</v>
      </c>
      <c r="AK28" s="34" t="str">
        <f>IFERROR(VLOOKUP(AJ28,[1]AKT!$E$4:$G$341,3,FALSE),"")</f>
        <v>0950</v>
      </c>
    </row>
    <row r="29" spans="1:37">
      <c r="A29" s="99">
        <f t="shared" si="2"/>
        <v>581</v>
      </c>
      <c r="B29" s="100">
        <v>581</v>
      </c>
      <c r="C29" s="101" t="str">
        <f t="shared" si="3"/>
        <v>Mehanizam za oporavak i otpornost – bespovratna sredstva – raspoloživ predujam ili unaprijed naplaćen prihod</v>
      </c>
      <c r="D29" s="102">
        <v>3221</v>
      </c>
      <c r="E29" s="101" t="s">
        <v>3082</v>
      </c>
      <c r="F29" s="103" t="s">
        <v>874</v>
      </c>
      <c r="G29" s="101" t="str">
        <f t="shared" si="12"/>
        <v/>
      </c>
      <c r="H29" s="101" t="str">
        <f t="shared" si="4"/>
        <v/>
      </c>
      <c r="I29" s="104">
        <v>25000</v>
      </c>
      <c r="J29" s="104"/>
      <c r="K29" s="104"/>
      <c r="L29" s="102" t="s">
        <v>2968</v>
      </c>
      <c r="M29" s="298">
        <v>45838</v>
      </c>
      <c r="N29" s="298">
        <v>46203</v>
      </c>
      <c r="O29" s="102" t="s">
        <v>2963</v>
      </c>
      <c r="P29" s="106" t="s">
        <v>2968</v>
      </c>
      <c r="Q29" s="111"/>
      <c r="R29" t="str">
        <f>IF(D29="","",'[1]OPĆI DIO'!$C$1)</f>
        <v>2452 SVEUČILIŠTE J.J. STROSSMAYERA U OSIJEKU</v>
      </c>
      <c r="S29" t="str">
        <f t="shared" si="5"/>
        <v>322</v>
      </c>
      <c r="T29" t="str">
        <f t="shared" si="6"/>
        <v>32</v>
      </c>
      <c r="U29" t="str">
        <f t="shared" si="7"/>
        <v/>
      </c>
      <c r="V29" t="str">
        <f t="shared" si="8"/>
        <v>3</v>
      </c>
      <c r="X29">
        <v>575</v>
      </c>
      <c r="Y29" t="s">
        <v>775</v>
      </c>
      <c r="AA29">
        <v>575</v>
      </c>
      <c r="AB29">
        <v>3238</v>
      </c>
      <c r="AC29" t="s">
        <v>2796</v>
      </c>
      <c r="AE29" t="str">
        <f t="shared" si="9"/>
        <v>32</v>
      </c>
      <c r="AF29" t="str">
        <f t="shared" si="10"/>
        <v>323</v>
      </c>
      <c r="AH29" s="34" t="s">
        <v>926</v>
      </c>
      <c r="AI29" s="34" t="s">
        <v>927</v>
      </c>
      <c r="AJ29" s="34" t="str">
        <f t="shared" si="11"/>
        <v>K733067</v>
      </c>
      <c r="AK29" s="34" t="str">
        <f>IFERROR(VLOOKUP(AJ29,[1]AKT!$E$4:$G$341,3,FALSE),"")</f>
        <v>0950</v>
      </c>
    </row>
    <row r="30" spans="1:37">
      <c r="A30" s="99">
        <f t="shared" si="2"/>
        <v>581</v>
      </c>
      <c r="B30" s="100">
        <v>581</v>
      </c>
      <c r="C30" s="101" t="str">
        <f t="shared" si="3"/>
        <v>Mehanizam za oporavak i otpornost – bespovratna sredstva – raspoloživ predujam ili unaprijed naplaćen prihod</v>
      </c>
      <c r="D30" s="102">
        <v>3213</v>
      </c>
      <c r="E30" s="101" t="s">
        <v>3081</v>
      </c>
      <c r="F30" s="103" t="s">
        <v>874</v>
      </c>
      <c r="G30" s="101" t="str">
        <f t="shared" si="12"/>
        <v/>
      </c>
      <c r="H30" s="101" t="str">
        <f t="shared" si="4"/>
        <v/>
      </c>
      <c r="I30" s="104">
        <v>20000</v>
      </c>
      <c r="J30" s="104"/>
      <c r="K30" s="104"/>
      <c r="L30" s="102" t="s">
        <v>2969</v>
      </c>
      <c r="M30" s="298">
        <v>45838</v>
      </c>
      <c r="N30" s="298">
        <v>46203</v>
      </c>
      <c r="O30" s="102" t="s">
        <v>2963</v>
      </c>
      <c r="P30" s="106" t="s">
        <v>2969</v>
      </c>
      <c r="Q30" s="111"/>
      <c r="R30" t="str">
        <f>IF(D30="","",'[1]OPĆI DIO'!$C$1)</f>
        <v>2452 SVEUČILIŠTE J.J. STROSSMAYERA U OSIJEKU</v>
      </c>
      <c r="S30" t="str">
        <f t="shared" si="5"/>
        <v>321</v>
      </c>
      <c r="T30" t="str">
        <f t="shared" si="6"/>
        <v>32</v>
      </c>
      <c r="U30" t="str">
        <f t="shared" si="7"/>
        <v/>
      </c>
      <c r="V30" t="str">
        <f t="shared" si="8"/>
        <v>3</v>
      </c>
      <c r="X30">
        <v>581</v>
      </c>
      <c r="Y30" t="s">
        <v>776</v>
      </c>
      <c r="AA30">
        <v>581</v>
      </c>
      <c r="AB30">
        <v>3239</v>
      </c>
      <c r="AC30" t="s">
        <v>2797</v>
      </c>
      <c r="AE30" t="str">
        <f t="shared" si="9"/>
        <v>32</v>
      </c>
      <c r="AF30" t="str">
        <f t="shared" si="10"/>
        <v>323</v>
      </c>
      <c r="AH30" s="34" t="s">
        <v>928</v>
      </c>
      <c r="AI30" s="34" t="s">
        <v>929</v>
      </c>
      <c r="AJ30" s="34" t="str">
        <f t="shared" si="11"/>
        <v>K733067</v>
      </c>
      <c r="AK30" s="34" t="str">
        <f>IFERROR(VLOOKUP(AJ30,[1]AKT!$E$4:$G$341,3,FALSE),"")</f>
        <v>0950</v>
      </c>
    </row>
    <row r="31" spans="1:37">
      <c r="A31" s="99">
        <f t="shared" si="2"/>
        <v>581</v>
      </c>
      <c r="B31" s="100">
        <v>581</v>
      </c>
      <c r="C31" s="101" t="str">
        <f t="shared" si="3"/>
        <v>Mehanizam za oporavak i otpornost – bespovratna sredstva – raspoloživ predujam ili unaprijed naplaćen prihod</v>
      </c>
      <c r="D31" s="102">
        <v>3211</v>
      </c>
      <c r="E31" s="101" t="s">
        <v>3080</v>
      </c>
      <c r="F31" s="103" t="s">
        <v>874</v>
      </c>
      <c r="G31" s="101" t="str">
        <f t="shared" si="12"/>
        <v/>
      </c>
      <c r="H31" s="101" t="str">
        <f t="shared" si="4"/>
        <v/>
      </c>
      <c r="I31" s="104">
        <v>19000</v>
      </c>
      <c r="J31" s="104"/>
      <c r="K31" s="104"/>
      <c r="L31" s="102" t="s">
        <v>2969</v>
      </c>
      <c r="M31" s="298">
        <v>45838</v>
      </c>
      <c r="N31" s="298">
        <v>46203</v>
      </c>
      <c r="O31" s="102" t="s">
        <v>2963</v>
      </c>
      <c r="P31" s="106" t="s">
        <v>2969</v>
      </c>
      <c r="Q31" s="111"/>
      <c r="R31" t="str">
        <f>IF(D31="","",'[1]OPĆI DIO'!$C$1)</f>
        <v>2452 SVEUČILIŠTE J.J. STROSSMAYERA U OSIJEKU</v>
      </c>
      <c r="S31" t="str">
        <f t="shared" si="5"/>
        <v>321</v>
      </c>
      <c r="T31" t="str">
        <f t="shared" si="6"/>
        <v>32</v>
      </c>
      <c r="U31" t="str">
        <f t="shared" si="7"/>
        <v/>
      </c>
      <c r="V31" t="str">
        <f t="shared" si="8"/>
        <v>3</v>
      </c>
      <c r="X31">
        <v>61</v>
      </c>
      <c r="Y31" t="s">
        <v>784</v>
      </c>
      <c r="AA31">
        <v>61</v>
      </c>
      <c r="AB31">
        <v>3241</v>
      </c>
      <c r="AC31" t="s">
        <v>2798</v>
      </c>
      <c r="AE31" t="str">
        <f t="shared" si="9"/>
        <v>32</v>
      </c>
      <c r="AF31" t="str">
        <f t="shared" si="10"/>
        <v>324</v>
      </c>
      <c r="AH31" s="34" t="s">
        <v>930</v>
      </c>
      <c r="AI31" s="34" t="s">
        <v>931</v>
      </c>
      <c r="AJ31" s="34" t="str">
        <f t="shared" si="11"/>
        <v>K733067</v>
      </c>
      <c r="AK31" s="34" t="str">
        <f>IFERROR(VLOOKUP(AJ31,[1]AKT!$E$4:$G$341,3,FALSE),"")</f>
        <v>0950</v>
      </c>
    </row>
    <row r="32" spans="1:37">
      <c r="A32" s="99">
        <f t="shared" si="2"/>
        <v>581</v>
      </c>
      <c r="B32" s="100">
        <v>581</v>
      </c>
      <c r="C32" s="101" t="str">
        <f t="shared" si="3"/>
        <v>Mehanizam za oporavak i otpornost – bespovratna sredstva – raspoloživ predujam ili unaprijed naplaćen prihod</v>
      </c>
      <c r="D32" s="102">
        <v>3213</v>
      </c>
      <c r="E32" s="101" t="s">
        <v>3081</v>
      </c>
      <c r="F32" s="103" t="s">
        <v>874</v>
      </c>
      <c r="G32" s="101" t="str">
        <f t="shared" si="12"/>
        <v/>
      </c>
      <c r="H32" s="101" t="str">
        <f t="shared" si="4"/>
        <v/>
      </c>
      <c r="I32" s="104">
        <v>20000</v>
      </c>
      <c r="J32" s="104"/>
      <c r="K32" s="104"/>
      <c r="L32" s="102" t="s">
        <v>2969</v>
      </c>
      <c r="M32" s="298">
        <v>45838</v>
      </c>
      <c r="N32" s="298">
        <v>46203</v>
      </c>
      <c r="O32" s="102" t="s">
        <v>2963</v>
      </c>
      <c r="P32" s="106" t="s">
        <v>2969</v>
      </c>
      <c r="Q32" s="111"/>
      <c r="R32" t="str">
        <f>IF(D32="","",'[1]OPĆI DIO'!$C$1)</f>
        <v>2452 SVEUČILIŠTE J.J. STROSSMAYERA U OSIJEKU</v>
      </c>
      <c r="S32" t="str">
        <f t="shared" si="5"/>
        <v>321</v>
      </c>
      <c r="T32" t="str">
        <f t="shared" si="6"/>
        <v>32</v>
      </c>
      <c r="U32" t="str">
        <f t="shared" si="7"/>
        <v/>
      </c>
      <c r="V32" t="str">
        <f t="shared" si="8"/>
        <v>3</v>
      </c>
      <c r="X32">
        <v>71</v>
      </c>
      <c r="Y32" t="s">
        <v>797</v>
      </c>
      <c r="AA32">
        <v>71</v>
      </c>
      <c r="AB32">
        <v>3291</v>
      </c>
      <c r="AC32" t="s">
        <v>2799</v>
      </c>
      <c r="AE32" t="str">
        <f t="shared" si="9"/>
        <v>32</v>
      </c>
      <c r="AF32" t="str">
        <f t="shared" si="10"/>
        <v>329</v>
      </c>
      <c r="AH32" s="34" t="s">
        <v>932</v>
      </c>
      <c r="AI32" s="34" t="s">
        <v>933</v>
      </c>
      <c r="AJ32" s="34" t="str">
        <f t="shared" si="11"/>
        <v>K733067</v>
      </c>
      <c r="AK32" s="34" t="str">
        <f>IFERROR(VLOOKUP(AJ32,[1]AKT!$E$4:$G$341,3,FALSE),"")</f>
        <v>0950</v>
      </c>
    </row>
    <row r="33" spans="1:37">
      <c r="A33" s="99">
        <f t="shared" si="2"/>
        <v>581</v>
      </c>
      <c r="B33" s="100">
        <v>581</v>
      </c>
      <c r="C33" s="101" t="str">
        <f t="shared" si="3"/>
        <v>Mehanizam za oporavak i otpornost – bespovratna sredstva – raspoloživ predujam ili unaprijed naplaćen prihod</v>
      </c>
      <c r="D33" s="102">
        <v>4212</v>
      </c>
      <c r="E33" s="101" t="str">
        <f t="shared" ref="E33:E65" si="13">IFERROR(VLOOKUP(D33,$AB$5:$AD$129,2,FALSE),"")</f>
        <v>Poslovni objekti</v>
      </c>
      <c r="F33" s="103" t="s">
        <v>2953</v>
      </c>
      <c r="G33" s="101" t="str">
        <f t="shared" si="12"/>
        <v>Znanstveno-istraživački centar elektrotehnike i računarstva</v>
      </c>
      <c r="H33" s="101" t="str">
        <f t="shared" si="4"/>
        <v>0942</v>
      </c>
      <c r="I33" s="104">
        <v>264583</v>
      </c>
      <c r="J33" s="104">
        <v>0</v>
      </c>
      <c r="K33" s="104">
        <v>0</v>
      </c>
      <c r="L33" s="102" t="s">
        <v>966</v>
      </c>
      <c r="M33" s="298"/>
      <c r="N33" s="298"/>
      <c r="O33" s="102" t="s">
        <v>2963</v>
      </c>
      <c r="P33" s="106" t="s">
        <v>2970</v>
      </c>
      <c r="Q33" s="111"/>
      <c r="R33" t="str">
        <f>IF(D33="","",'[1]OPĆI DIO'!$C$1)</f>
        <v>2452 SVEUČILIŠTE J.J. STROSSMAYERA U OSIJEKU</v>
      </c>
      <c r="S33" t="str">
        <f t="shared" si="5"/>
        <v>421</v>
      </c>
      <c r="T33" t="str">
        <f t="shared" si="6"/>
        <v>42</v>
      </c>
      <c r="U33" t="str">
        <f t="shared" si="7"/>
        <v>94</v>
      </c>
      <c r="V33" t="str">
        <f t="shared" si="8"/>
        <v>4</v>
      </c>
      <c r="X33">
        <v>810</v>
      </c>
      <c r="Y33" t="s">
        <v>870</v>
      </c>
      <c r="AA33">
        <v>810</v>
      </c>
      <c r="AB33">
        <v>3292</v>
      </c>
      <c r="AC33" t="s">
        <v>2800</v>
      </c>
      <c r="AE33" t="str">
        <f t="shared" si="9"/>
        <v>32</v>
      </c>
      <c r="AF33" t="str">
        <f t="shared" si="10"/>
        <v>329</v>
      </c>
      <c r="AH33" s="34" t="s">
        <v>934</v>
      </c>
      <c r="AI33" s="34" t="s">
        <v>935</v>
      </c>
      <c r="AJ33" s="34" t="str">
        <f t="shared" si="11"/>
        <v>K733067</v>
      </c>
      <c r="AK33" s="34" t="str">
        <f>IFERROR(VLOOKUP(AJ33,[1]AKT!$E$4:$G$341,3,FALSE),"")</f>
        <v>0950</v>
      </c>
    </row>
    <row r="34" spans="1:37">
      <c r="A34" s="99" t="str">
        <f t="shared" si="2"/>
        <v/>
      </c>
      <c r="B34" s="100">
        <v>51000</v>
      </c>
      <c r="C34" s="101" t="str">
        <f t="shared" si="3"/>
        <v/>
      </c>
      <c r="D34" s="102">
        <v>3211</v>
      </c>
      <c r="E34" s="101" t="s">
        <v>3080</v>
      </c>
      <c r="F34" s="103" t="s">
        <v>2971</v>
      </c>
      <c r="G34" s="101" t="str">
        <f t="shared" si="12"/>
        <v/>
      </c>
      <c r="H34" s="101" t="str">
        <f t="shared" si="4"/>
        <v/>
      </c>
      <c r="I34" s="104">
        <v>1250</v>
      </c>
      <c r="J34" s="104"/>
      <c r="K34" s="104"/>
      <c r="L34" s="102" t="s">
        <v>2973</v>
      </c>
      <c r="M34" s="106"/>
      <c r="N34" s="105"/>
      <c r="O34" s="106" t="s">
        <v>2973</v>
      </c>
      <c r="P34" s="106" t="s">
        <v>2974</v>
      </c>
      <c r="Q34" s="106"/>
      <c r="R34" s="111"/>
      <c r="S34" t="str">
        <f t="shared" si="5"/>
        <v>321</v>
      </c>
      <c r="T34" t="str">
        <f t="shared" si="6"/>
        <v>32</v>
      </c>
      <c r="U34" t="str">
        <f t="shared" si="7"/>
        <v/>
      </c>
      <c r="V34" t="str">
        <f t="shared" si="8"/>
        <v>3</v>
      </c>
      <c r="X34">
        <v>815</v>
      </c>
      <c r="Y34" t="s">
        <v>777</v>
      </c>
      <c r="AA34">
        <v>815</v>
      </c>
      <c r="AB34">
        <v>3293</v>
      </c>
      <c r="AC34" t="s">
        <v>2801</v>
      </c>
      <c r="AE34" t="str">
        <f t="shared" si="9"/>
        <v>32</v>
      </c>
      <c r="AF34" t="str">
        <f t="shared" si="10"/>
        <v>329</v>
      </c>
      <c r="AH34" s="34" t="s">
        <v>936</v>
      </c>
      <c r="AI34" s="34" t="s">
        <v>937</v>
      </c>
      <c r="AJ34" s="34" t="str">
        <f t="shared" si="11"/>
        <v>K733067</v>
      </c>
      <c r="AK34" s="34" t="str">
        <f>IFERROR(VLOOKUP(AJ34,[1]AKT!$E$4:$G$341,3,FALSE),"")</f>
        <v>0950</v>
      </c>
    </row>
    <row r="35" spans="1:37">
      <c r="A35" s="99" t="str">
        <f t="shared" si="2"/>
        <v/>
      </c>
      <c r="B35" s="100">
        <v>51000</v>
      </c>
      <c r="C35" s="101" t="str">
        <f t="shared" si="3"/>
        <v/>
      </c>
      <c r="D35" s="102">
        <v>3237</v>
      </c>
      <c r="E35" s="101" t="str">
        <f t="shared" si="13"/>
        <v>Intelektualne i osobne usluge</v>
      </c>
      <c r="F35" s="103" t="s">
        <v>2971</v>
      </c>
      <c r="G35" s="101" t="str">
        <f t="shared" si="12"/>
        <v/>
      </c>
      <c r="H35" s="101" t="str">
        <f t="shared" si="4"/>
        <v/>
      </c>
      <c r="I35" s="104">
        <v>4650</v>
      </c>
      <c r="J35" s="104"/>
      <c r="K35" s="104"/>
      <c r="L35" s="102" t="s">
        <v>2973</v>
      </c>
      <c r="M35" s="106"/>
      <c r="N35" s="105"/>
      <c r="O35" s="106" t="s">
        <v>2973</v>
      </c>
      <c r="P35" s="106" t="s">
        <v>2974</v>
      </c>
      <c r="Q35" s="106"/>
      <c r="R35" s="111"/>
      <c r="S35" t="str">
        <f t="shared" si="5"/>
        <v>323</v>
      </c>
      <c r="T35" t="str">
        <f t="shared" si="6"/>
        <v>32</v>
      </c>
      <c r="U35" t="str">
        <f t="shared" si="7"/>
        <v/>
      </c>
      <c r="V35" t="str">
        <f t="shared" si="8"/>
        <v>3</v>
      </c>
      <c r="AB35">
        <v>3293</v>
      </c>
      <c r="AC35" t="s">
        <v>2802</v>
      </c>
      <c r="AE35" t="str">
        <f t="shared" si="9"/>
        <v>32</v>
      </c>
      <c r="AF35" t="str">
        <f t="shared" si="10"/>
        <v>329</v>
      </c>
      <c r="AH35" s="34" t="s">
        <v>938</v>
      </c>
      <c r="AI35" s="34" t="s">
        <v>939</v>
      </c>
      <c r="AJ35" s="34" t="str">
        <f t="shared" si="11"/>
        <v>K733067</v>
      </c>
      <c r="AK35" s="34" t="str">
        <f>IFERROR(VLOOKUP(AJ35,[1]AKT!$E$4:$G$341,3,FALSE),"")</f>
        <v>0950</v>
      </c>
    </row>
    <row r="36" spans="1:37">
      <c r="A36" s="99" t="str">
        <f t="shared" si="2"/>
        <v/>
      </c>
      <c r="B36" s="100">
        <v>51000</v>
      </c>
      <c r="C36" s="101" t="str">
        <f t="shared" si="3"/>
        <v/>
      </c>
      <c r="D36" s="102">
        <v>3211</v>
      </c>
      <c r="E36" s="101" t="s">
        <v>3080</v>
      </c>
      <c r="F36" s="103" t="s">
        <v>2972</v>
      </c>
      <c r="G36" s="101" t="str">
        <f t="shared" si="12"/>
        <v/>
      </c>
      <c r="H36" s="101" t="str">
        <f t="shared" si="4"/>
        <v/>
      </c>
      <c r="I36" s="104">
        <v>1850</v>
      </c>
      <c r="J36" s="104"/>
      <c r="K36" s="104"/>
      <c r="L36" s="102" t="s">
        <v>2973</v>
      </c>
      <c r="M36" s="106"/>
      <c r="N36" s="105"/>
      <c r="O36" s="106" t="s">
        <v>2973</v>
      </c>
      <c r="P36" s="106" t="s">
        <v>2974</v>
      </c>
      <c r="Q36" s="106"/>
      <c r="R36" s="111"/>
      <c r="S36" t="str">
        <f t="shared" si="5"/>
        <v>321</v>
      </c>
      <c r="T36" t="str">
        <f t="shared" si="6"/>
        <v>32</v>
      </c>
      <c r="U36" t="str">
        <f t="shared" si="7"/>
        <v/>
      </c>
      <c r="V36" t="str">
        <f t="shared" si="8"/>
        <v>3</v>
      </c>
      <c r="AB36">
        <v>3294</v>
      </c>
      <c r="AC36" t="s">
        <v>2803</v>
      </c>
      <c r="AE36" t="str">
        <f t="shared" si="9"/>
        <v>32</v>
      </c>
      <c r="AF36" t="str">
        <f t="shared" si="10"/>
        <v>329</v>
      </c>
      <c r="AH36" s="34" t="s">
        <v>942</v>
      </c>
      <c r="AI36" s="34" t="s">
        <v>943</v>
      </c>
      <c r="AJ36" s="34" t="str">
        <f t="shared" si="11"/>
        <v>K818050</v>
      </c>
      <c r="AK36" s="34" t="str">
        <f>IFERROR(VLOOKUP(AJ36,[1]AKT!$E$4:$G$341,3,FALSE),"")</f>
        <v/>
      </c>
    </row>
    <row r="37" spans="1:37">
      <c r="A37" s="99" t="str">
        <f t="shared" si="2"/>
        <v/>
      </c>
      <c r="B37" s="100">
        <v>51000</v>
      </c>
      <c r="C37" s="101" t="str">
        <f t="shared" si="3"/>
        <v/>
      </c>
      <c r="D37" s="102">
        <v>3237</v>
      </c>
      <c r="E37" s="101" t="str">
        <f t="shared" si="13"/>
        <v>Intelektualne i osobne usluge</v>
      </c>
      <c r="F37" s="103" t="s">
        <v>2972</v>
      </c>
      <c r="G37" s="101" t="str">
        <f t="shared" si="12"/>
        <v/>
      </c>
      <c r="H37" s="101" t="str">
        <f t="shared" si="4"/>
        <v/>
      </c>
      <c r="I37" s="104">
        <v>1100</v>
      </c>
      <c r="J37" s="104"/>
      <c r="K37" s="104"/>
      <c r="L37" s="102" t="s">
        <v>2973</v>
      </c>
      <c r="M37" s="106"/>
      <c r="N37" s="105"/>
      <c r="O37" s="106" t="s">
        <v>2973</v>
      </c>
      <c r="P37" s="106" t="s">
        <v>2974</v>
      </c>
      <c r="Q37" s="106"/>
      <c r="R37" s="111"/>
      <c r="S37" t="str">
        <f t="shared" si="5"/>
        <v>323</v>
      </c>
      <c r="T37" t="str">
        <f t="shared" si="6"/>
        <v>32</v>
      </c>
      <c r="U37" t="str">
        <f t="shared" si="7"/>
        <v/>
      </c>
      <c r="V37" t="str">
        <f t="shared" si="8"/>
        <v>3</v>
      </c>
      <c r="AB37">
        <v>3295</v>
      </c>
      <c r="AC37" t="s">
        <v>2804</v>
      </c>
      <c r="AE37" t="str">
        <f t="shared" si="9"/>
        <v>32</v>
      </c>
      <c r="AF37" t="str">
        <f t="shared" si="10"/>
        <v>329</v>
      </c>
      <c r="AH37" s="34" t="s">
        <v>944</v>
      </c>
      <c r="AI37" s="34" t="s">
        <v>945</v>
      </c>
      <c r="AJ37" s="34" t="str">
        <f t="shared" si="11"/>
        <v>K818050</v>
      </c>
      <c r="AK37" s="34" t="str">
        <f>IFERROR(VLOOKUP(AJ37,[1]AKT!$E$4:$G$341,3,FALSE),"")</f>
        <v/>
      </c>
    </row>
    <row r="38" spans="1:37">
      <c r="A38" s="99" t="str">
        <f t="shared" si="2"/>
        <v/>
      </c>
      <c r="B38" s="100">
        <v>51000</v>
      </c>
      <c r="C38" s="101" t="str">
        <f t="shared" si="3"/>
        <v/>
      </c>
      <c r="D38" s="102">
        <v>3241</v>
      </c>
      <c r="E38" s="101" t="str">
        <f t="shared" si="13"/>
        <v>Naknade troškova osobama izvan radnog odnosa</v>
      </c>
      <c r="F38" s="103" t="s">
        <v>2972</v>
      </c>
      <c r="G38" s="101" t="str">
        <f t="shared" si="12"/>
        <v/>
      </c>
      <c r="H38" s="101" t="str">
        <f t="shared" si="4"/>
        <v/>
      </c>
      <c r="I38" s="104">
        <v>2500</v>
      </c>
      <c r="J38" s="104"/>
      <c r="K38" s="104"/>
      <c r="L38" s="102" t="s">
        <v>2973</v>
      </c>
      <c r="M38" s="106"/>
      <c r="N38" s="105"/>
      <c r="O38" s="106" t="s">
        <v>2973</v>
      </c>
      <c r="P38" s="106" t="s">
        <v>2974</v>
      </c>
      <c r="Q38" s="106"/>
      <c r="R38" s="111"/>
      <c r="S38" t="str">
        <f t="shared" si="5"/>
        <v>324</v>
      </c>
      <c r="T38" t="str">
        <f t="shared" si="6"/>
        <v>32</v>
      </c>
      <c r="U38" t="str">
        <f t="shared" si="7"/>
        <v/>
      </c>
      <c r="V38" t="str">
        <f t="shared" si="8"/>
        <v>3</v>
      </c>
      <c r="AB38">
        <v>3296</v>
      </c>
      <c r="AC38" t="s">
        <v>2805</v>
      </c>
      <c r="AE38" t="str">
        <f t="shared" si="9"/>
        <v>32</v>
      </c>
      <c r="AF38" t="str">
        <f t="shared" si="10"/>
        <v>329</v>
      </c>
      <c r="AH38" s="34" t="s">
        <v>946</v>
      </c>
      <c r="AI38" s="34" t="s">
        <v>947</v>
      </c>
      <c r="AJ38" s="34" t="str">
        <f t="shared" si="11"/>
        <v>K818050</v>
      </c>
      <c r="AK38" s="34" t="str">
        <f>IFERROR(VLOOKUP(AJ38,[1]AKT!$E$4:$G$341,3,FALSE),"")</f>
        <v/>
      </c>
    </row>
    <row r="39" spans="1:37">
      <c r="A39" s="99" t="str">
        <f t="shared" si="2"/>
        <v/>
      </c>
      <c r="B39" s="100">
        <v>43</v>
      </c>
      <c r="C39" s="101" t="str">
        <f t="shared" si="3"/>
        <v/>
      </c>
      <c r="D39" s="102">
        <v>3211</v>
      </c>
      <c r="E39" s="101" t="s">
        <v>3080</v>
      </c>
      <c r="F39" s="103" t="s">
        <v>2971</v>
      </c>
      <c r="G39" s="101" t="str">
        <f t="shared" si="12"/>
        <v/>
      </c>
      <c r="H39" s="101" t="str">
        <f t="shared" si="4"/>
        <v/>
      </c>
      <c r="I39" s="104">
        <v>350</v>
      </c>
      <c r="J39" s="104"/>
      <c r="K39" s="104"/>
      <c r="L39" s="102" t="s">
        <v>2973</v>
      </c>
      <c r="M39" s="106"/>
      <c r="N39" s="105"/>
      <c r="O39" s="106" t="s">
        <v>2973</v>
      </c>
      <c r="P39" s="106" t="s">
        <v>2974</v>
      </c>
      <c r="Q39" s="106"/>
      <c r="R39" s="111"/>
      <c r="S39" t="str">
        <f t="shared" si="5"/>
        <v>321</v>
      </c>
      <c r="T39" t="str">
        <f t="shared" si="6"/>
        <v>32</v>
      </c>
      <c r="U39" t="str">
        <f t="shared" si="7"/>
        <v/>
      </c>
      <c r="V39" t="str">
        <f t="shared" si="8"/>
        <v>3</v>
      </c>
      <c r="AB39">
        <v>3299</v>
      </c>
      <c r="AC39" t="s">
        <v>2806</v>
      </c>
      <c r="AE39" t="str">
        <f t="shared" si="9"/>
        <v>32</v>
      </c>
      <c r="AF39" t="str">
        <f t="shared" si="10"/>
        <v>329</v>
      </c>
      <c r="AH39" s="34" t="s">
        <v>948</v>
      </c>
      <c r="AI39" s="34" t="s">
        <v>949</v>
      </c>
      <c r="AJ39" s="34" t="str">
        <f t="shared" si="11"/>
        <v>K818050</v>
      </c>
      <c r="AK39" s="34" t="str">
        <f>IFERROR(VLOOKUP(AJ39,[1]AKT!$E$4:$G$341,3,FALSE),"")</f>
        <v/>
      </c>
    </row>
    <row r="40" spans="1:37">
      <c r="A40" s="99" t="str">
        <f t="shared" si="2"/>
        <v/>
      </c>
      <c r="B40" s="100">
        <v>43</v>
      </c>
      <c r="C40" s="101" t="str">
        <f t="shared" si="3"/>
        <v/>
      </c>
      <c r="D40" s="102">
        <v>3237</v>
      </c>
      <c r="E40" s="101" t="str">
        <f t="shared" si="13"/>
        <v>Intelektualne i osobne usluge</v>
      </c>
      <c r="F40" s="103" t="s">
        <v>2971</v>
      </c>
      <c r="G40" s="101" t="str">
        <f t="shared" si="12"/>
        <v/>
      </c>
      <c r="H40" s="101" t="str">
        <f t="shared" si="4"/>
        <v/>
      </c>
      <c r="I40" s="104">
        <v>1500</v>
      </c>
      <c r="J40" s="104"/>
      <c r="K40" s="104"/>
      <c r="L40" s="102" t="s">
        <v>2973</v>
      </c>
      <c r="M40" s="106"/>
      <c r="N40" s="105"/>
      <c r="O40" s="106" t="s">
        <v>2973</v>
      </c>
      <c r="P40" s="106" t="s">
        <v>2974</v>
      </c>
      <c r="Q40" s="106"/>
      <c r="R40" s="111"/>
      <c r="S40" t="str">
        <f t="shared" si="5"/>
        <v>323</v>
      </c>
      <c r="T40" t="str">
        <f t="shared" si="6"/>
        <v>32</v>
      </c>
      <c r="U40" t="str">
        <f t="shared" si="7"/>
        <v/>
      </c>
      <c r="V40" t="str">
        <f t="shared" si="8"/>
        <v>3</v>
      </c>
      <c r="AB40">
        <v>3411</v>
      </c>
      <c r="AC40" t="s">
        <v>2807</v>
      </c>
      <c r="AE40" t="str">
        <f t="shared" si="9"/>
        <v>34</v>
      </c>
      <c r="AF40" t="str">
        <f t="shared" si="10"/>
        <v>341</v>
      </c>
      <c r="AH40" s="34" t="s">
        <v>950</v>
      </c>
      <c r="AI40" s="34" t="s">
        <v>951</v>
      </c>
      <c r="AJ40" s="34" t="str">
        <f t="shared" si="11"/>
        <v>K818050</v>
      </c>
      <c r="AK40" s="34" t="str">
        <f>IFERROR(VLOOKUP(AJ40,[1]AKT!$E$4:$G$341,3,FALSE),"")</f>
        <v/>
      </c>
    </row>
    <row r="41" spans="1:37">
      <c r="A41" s="99" t="str">
        <f t="shared" si="2"/>
        <v/>
      </c>
      <c r="B41" s="100">
        <v>43</v>
      </c>
      <c r="C41" s="101" t="str">
        <f t="shared" si="3"/>
        <v/>
      </c>
      <c r="D41" s="102">
        <v>3239</v>
      </c>
      <c r="E41" s="101" t="str">
        <f t="shared" si="13"/>
        <v>Ostale usluge</v>
      </c>
      <c r="F41" s="103" t="s">
        <v>2971</v>
      </c>
      <c r="G41" s="101" t="str">
        <f t="shared" si="12"/>
        <v/>
      </c>
      <c r="H41" s="101" t="str">
        <f t="shared" si="4"/>
        <v/>
      </c>
      <c r="I41" s="104">
        <v>250</v>
      </c>
      <c r="J41" s="104"/>
      <c r="K41" s="104"/>
      <c r="L41" s="102" t="s">
        <v>2973</v>
      </c>
      <c r="M41" s="106"/>
      <c r="N41" s="105"/>
      <c r="O41" s="106" t="s">
        <v>2973</v>
      </c>
      <c r="P41" s="106" t="s">
        <v>2974</v>
      </c>
      <c r="Q41" s="106"/>
      <c r="R41" s="111"/>
      <c r="S41" t="str">
        <f t="shared" si="5"/>
        <v>323</v>
      </c>
      <c r="T41" t="str">
        <f t="shared" si="6"/>
        <v>32</v>
      </c>
      <c r="U41" t="str">
        <f t="shared" si="7"/>
        <v/>
      </c>
      <c r="V41" t="str">
        <f t="shared" si="8"/>
        <v>3</v>
      </c>
      <c r="AB41">
        <v>3422</v>
      </c>
      <c r="AC41" t="s">
        <v>2808</v>
      </c>
      <c r="AE41" t="str">
        <f t="shared" si="9"/>
        <v>34</v>
      </c>
      <c r="AF41" t="str">
        <f t="shared" si="10"/>
        <v>342</v>
      </c>
      <c r="AH41" s="34" t="s">
        <v>952</v>
      </c>
      <c r="AI41" s="34" t="s">
        <v>953</v>
      </c>
      <c r="AJ41" s="34" t="str">
        <f t="shared" si="11"/>
        <v>K818050</v>
      </c>
      <c r="AK41" s="34" t="str">
        <f>IFERROR(VLOOKUP(AJ41,[1]AKT!$E$4:$G$341,3,FALSE),"")</f>
        <v/>
      </c>
    </row>
    <row r="42" spans="1:37">
      <c r="A42" s="99" t="str">
        <f t="shared" si="2"/>
        <v/>
      </c>
      <c r="B42" s="100">
        <v>43</v>
      </c>
      <c r="C42" s="101" t="str">
        <f t="shared" si="3"/>
        <v/>
      </c>
      <c r="D42" s="102">
        <v>3241</v>
      </c>
      <c r="E42" s="101" t="str">
        <f t="shared" si="13"/>
        <v>Naknade troškova osobama izvan radnog odnosa</v>
      </c>
      <c r="F42" s="103" t="s">
        <v>2971</v>
      </c>
      <c r="G42" s="101" t="str">
        <f t="shared" si="12"/>
        <v/>
      </c>
      <c r="H42" s="101" t="str">
        <f t="shared" si="4"/>
        <v/>
      </c>
      <c r="I42" s="104">
        <v>500</v>
      </c>
      <c r="J42" s="104"/>
      <c r="K42" s="104"/>
      <c r="L42" s="102" t="s">
        <v>2973</v>
      </c>
      <c r="M42" s="106"/>
      <c r="N42" s="105"/>
      <c r="O42" s="106" t="s">
        <v>2973</v>
      </c>
      <c r="P42" s="106" t="s">
        <v>2974</v>
      </c>
      <c r="Q42" s="106"/>
      <c r="R42" s="111"/>
      <c r="S42" t="str">
        <f t="shared" si="5"/>
        <v>324</v>
      </c>
      <c r="T42" t="str">
        <f t="shared" si="6"/>
        <v>32</v>
      </c>
      <c r="U42" t="str">
        <f t="shared" si="7"/>
        <v/>
      </c>
      <c r="V42" t="str">
        <f t="shared" si="8"/>
        <v>3</v>
      </c>
      <c r="AB42">
        <v>3423</v>
      </c>
      <c r="AC42" t="s">
        <v>2808</v>
      </c>
      <c r="AE42" t="str">
        <f t="shared" si="9"/>
        <v>34</v>
      </c>
      <c r="AF42" t="str">
        <f t="shared" si="10"/>
        <v>342</v>
      </c>
      <c r="AH42" s="34" t="s">
        <v>954</v>
      </c>
      <c r="AI42" s="34" t="s">
        <v>955</v>
      </c>
      <c r="AJ42" s="34" t="str">
        <f t="shared" si="11"/>
        <v>K679126</v>
      </c>
      <c r="AK42" s="34" t="str">
        <f>IFERROR(VLOOKUP(AJ42,[1]AKT!$E$4:$G$341,3,FALSE),"")</f>
        <v>0942</v>
      </c>
    </row>
    <row r="43" spans="1:37">
      <c r="A43" s="99" t="str">
        <f t="shared" si="2"/>
        <v/>
      </c>
      <c r="B43" s="100">
        <v>43</v>
      </c>
      <c r="C43" s="101" t="str">
        <f t="shared" si="3"/>
        <v/>
      </c>
      <c r="D43" s="102">
        <v>3211</v>
      </c>
      <c r="E43" s="101" t="s">
        <v>3080</v>
      </c>
      <c r="F43" s="103" t="s">
        <v>2972</v>
      </c>
      <c r="G43" s="101" t="str">
        <f t="shared" si="12"/>
        <v/>
      </c>
      <c r="H43" s="101" t="str">
        <f t="shared" si="4"/>
        <v/>
      </c>
      <c r="I43" s="104">
        <v>650</v>
      </c>
      <c r="J43" s="104"/>
      <c r="K43" s="104"/>
      <c r="L43" s="102" t="s">
        <v>2973</v>
      </c>
      <c r="M43" s="106"/>
      <c r="N43" s="105"/>
      <c r="O43" s="106" t="s">
        <v>2973</v>
      </c>
      <c r="P43" s="106" t="s">
        <v>2974</v>
      </c>
      <c r="Q43" s="106"/>
      <c r="R43" s="111"/>
      <c r="S43" t="str">
        <f t="shared" si="5"/>
        <v>321</v>
      </c>
      <c r="T43" t="str">
        <f t="shared" si="6"/>
        <v>32</v>
      </c>
      <c r="U43" t="str">
        <f t="shared" si="7"/>
        <v/>
      </c>
      <c r="V43" t="str">
        <f t="shared" si="8"/>
        <v>3</v>
      </c>
      <c r="AB43">
        <v>3427</v>
      </c>
      <c r="AC43" t="s">
        <v>2809</v>
      </c>
      <c r="AE43" t="str">
        <f t="shared" si="9"/>
        <v>34</v>
      </c>
      <c r="AF43" t="str">
        <f t="shared" si="10"/>
        <v>342</v>
      </c>
      <c r="AH43" s="34" t="s">
        <v>956</v>
      </c>
      <c r="AI43" s="34" t="s">
        <v>957</v>
      </c>
      <c r="AJ43" s="34" t="str">
        <f t="shared" si="11"/>
        <v>K679126</v>
      </c>
      <c r="AK43" s="34" t="str">
        <f>IFERROR(VLOOKUP(AJ43,[1]AKT!$E$4:$G$341,3,FALSE),"")</f>
        <v>0942</v>
      </c>
    </row>
    <row r="44" spans="1:37">
      <c r="A44" s="99" t="str">
        <f t="shared" si="2"/>
        <v/>
      </c>
      <c r="B44" s="100">
        <v>43</v>
      </c>
      <c r="C44" s="101" t="str">
        <f t="shared" si="3"/>
        <v/>
      </c>
      <c r="D44" s="102">
        <v>3237</v>
      </c>
      <c r="E44" s="101" t="str">
        <f t="shared" si="13"/>
        <v>Intelektualne i osobne usluge</v>
      </c>
      <c r="F44" s="103" t="s">
        <v>2972</v>
      </c>
      <c r="G44" s="101" t="str">
        <f t="shared" si="12"/>
        <v/>
      </c>
      <c r="H44" s="101" t="str">
        <f t="shared" si="4"/>
        <v/>
      </c>
      <c r="I44" s="104">
        <v>400</v>
      </c>
      <c r="J44" s="104"/>
      <c r="K44" s="104"/>
      <c r="L44" s="102" t="s">
        <v>2973</v>
      </c>
      <c r="M44" s="106"/>
      <c r="N44" s="105"/>
      <c r="O44" s="106" t="s">
        <v>2973</v>
      </c>
      <c r="P44" s="106" t="s">
        <v>2974</v>
      </c>
      <c r="Q44" s="106"/>
      <c r="R44" s="111"/>
      <c r="S44" t="str">
        <f t="shared" si="5"/>
        <v>323</v>
      </c>
      <c r="T44" t="str">
        <f t="shared" si="6"/>
        <v>32</v>
      </c>
      <c r="U44" t="str">
        <f t="shared" si="7"/>
        <v/>
      </c>
      <c r="V44" t="str">
        <f t="shared" si="8"/>
        <v>3</v>
      </c>
      <c r="AB44">
        <v>3431</v>
      </c>
      <c r="AC44" t="s">
        <v>2810</v>
      </c>
      <c r="AE44" t="str">
        <f t="shared" si="9"/>
        <v>34</v>
      </c>
      <c r="AF44" t="str">
        <f t="shared" si="10"/>
        <v>343</v>
      </c>
      <c r="AH44" s="34" t="s">
        <v>958</v>
      </c>
      <c r="AI44" s="34" t="s">
        <v>959</v>
      </c>
      <c r="AJ44" s="34" t="str">
        <f t="shared" si="11"/>
        <v>K679128</v>
      </c>
      <c r="AK44" s="34" t="str">
        <f>IFERROR(VLOOKUP(AJ44,[1]AKT!$E$4:$G$341,3,FALSE),"")</f>
        <v>0942</v>
      </c>
    </row>
    <row r="45" spans="1:37">
      <c r="A45" s="99" t="str">
        <f t="shared" si="2"/>
        <v/>
      </c>
      <c r="B45" s="100">
        <v>43</v>
      </c>
      <c r="C45" s="101" t="str">
        <f t="shared" si="3"/>
        <v/>
      </c>
      <c r="D45" s="102">
        <v>3239</v>
      </c>
      <c r="E45" s="101" t="str">
        <f t="shared" si="13"/>
        <v>Ostale usluge</v>
      </c>
      <c r="F45" s="103" t="s">
        <v>2972</v>
      </c>
      <c r="G45" s="101" t="str">
        <f t="shared" si="12"/>
        <v/>
      </c>
      <c r="H45" s="101" t="str">
        <f t="shared" si="4"/>
        <v/>
      </c>
      <c r="I45" s="104">
        <v>400</v>
      </c>
      <c r="J45" s="104"/>
      <c r="K45" s="104"/>
      <c r="L45" s="102" t="s">
        <v>2973</v>
      </c>
      <c r="M45" s="106"/>
      <c r="N45" s="105"/>
      <c r="O45" s="106" t="s">
        <v>2973</v>
      </c>
      <c r="P45" s="106" t="s">
        <v>2974</v>
      </c>
      <c r="Q45" s="106"/>
      <c r="R45" s="111"/>
      <c r="S45" t="str">
        <f t="shared" si="5"/>
        <v>323</v>
      </c>
      <c r="T45" t="str">
        <f t="shared" si="6"/>
        <v>32</v>
      </c>
      <c r="U45" t="str">
        <f t="shared" si="7"/>
        <v/>
      </c>
      <c r="V45" t="str">
        <f t="shared" si="8"/>
        <v>3</v>
      </c>
      <c r="AB45">
        <v>3432</v>
      </c>
      <c r="AC45" t="s">
        <v>2811</v>
      </c>
      <c r="AE45" t="str">
        <f t="shared" si="9"/>
        <v>34</v>
      </c>
      <c r="AF45" t="str">
        <f t="shared" si="10"/>
        <v>343</v>
      </c>
      <c r="AH45" s="34" t="s">
        <v>960</v>
      </c>
      <c r="AI45" s="34" t="s">
        <v>961</v>
      </c>
      <c r="AJ45" s="34" t="str">
        <f t="shared" si="11"/>
        <v>K679128</v>
      </c>
      <c r="AK45" s="34" t="str">
        <f>IFERROR(VLOOKUP(AJ45,[1]AKT!$E$4:$G$341,3,FALSE),"")</f>
        <v>0942</v>
      </c>
    </row>
    <row r="46" spans="1:37">
      <c r="A46" s="99" t="str">
        <f t="shared" si="2"/>
        <v/>
      </c>
      <c r="B46" s="100">
        <v>43</v>
      </c>
      <c r="C46" s="101" t="str">
        <f t="shared" si="3"/>
        <v/>
      </c>
      <c r="D46" s="102">
        <v>3241</v>
      </c>
      <c r="E46" s="101" t="str">
        <f t="shared" si="13"/>
        <v>Naknade troškova osobama izvan radnog odnosa</v>
      </c>
      <c r="F46" s="103" t="s">
        <v>2972</v>
      </c>
      <c r="G46" s="101" t="str">
        <f t="shared" si="12"/>
        <v/>
      </c>
      <c r="H46" s="101" t="str">
        <f t="shared" si="4"/>
        <v/>
      </c>
      <c r="I46" s="104">
        <v>500</v>
      </c>
      <c r="J46" s="104"/>
      <c r="K46" s="104"/>
      <c r="L46" s="102" t="s">
        <v>2973</v>
      </c>
      <c r="M46" s="106"/>
      <c r="N46" s="105"/>
      <c r="O46" s="106" t="s">
        <v>2973</v>
      </c>
      <c r="P46" s="106" t="s">
        <v>2974</v>
      </c>
      <c r="Q46" s="106"/>
      <c r="R46" s="111"/>
      <c r="S46" t="str">
        <f t="shared" si="5"/>
        <v>324</v>
      </c>
      <c r="T46" t="str">
        <f t="shared" si="6"/>
        <v>32</v>
      </c>
      <c r="U46" t="str">
        <f t="shared" si="7"/>
        <v/>
      </c>
      <c r="V46" t="str">
        <f t="shared" si="8"/>
        <v>3</v>
      </c>
      <c r="AB46">
        <v>3433</v>
      </c>
      <c r="AC46" t="s">
        <v>2812</v>
      </c>
      <c r="AE46" t="str">
        <f t="shared" si="9"/>
        <v>34</v>
      </c>
      <c r="AF46" t="str">
        <f t="shared" si="10"/>
        <v>343</v>
      </c>
      <c r="AH46" s="34" t="s">
        <v>958</v>
      </c>
      <c r="AI46" s="34" t="s">
        <v>962</v>
      </c>
      <c r="AJ46" s="34" t="str">
        <f t="shared" si="11"/>
        <v>K679128</v>
      </c>
      <c r="AK46" s="34" t="str">
        <f>IFERROR(VLOOKUP(AJ46,[1]AKT!$E$4:$G$341,3,FALSE),"")</f>
        <v>0942</v>
      </c>
    </row>
    <row r="47" spans="1:37">
      <c r="A47" s="99" t="str">
        <f t="shared" si="2"/>
        <v/>
      </c>
      <c r="B47" s="100">
        <v>43</v>
      </c>
      <c r="C47" s="101" t="str">
        <f t="shared" si="3"/>
        <v/>
      </c>
      <c r="D47" s="102">
        <v>3293</v>
      </c>
      <c r="E47" s="101" t="str">
        <f t="shared" si="13"/>
        <v>Reprezentacija</v>
      </c>
      <c r="F47" s="103" t="s">
        <v>2972</v>
      </c>
      <c r="G47" s="101" t="str">
        <f t="shared" si="12"/>
        <v/>
      </c>
      <c r="H47" s="101" t="str">
        <f t="shared" si="4"/>
        <v/>
      </c>
      <c r="I47" s="104">
        <v>1000</v>
      </c>
      <c r="J47" s="104"/>
      <c r="K47" s="104"/>
      <c r="L47" s="102" t="s">
        <v>2973</v>
      </c>
      <c r="M47" s="106"/>
      <c r="N47" s="105"/>
      <c r="O47" s="106" t="s">
        <v>2973</v>
      </c>
      <c r="P47" s="106" t="s">
        <v>2974</v>
      </c>
      <c r="Q47" s="106"/>
      <c r="R47" s="111"/>
      <c r="S47" t="str">
        <f t="shared" si="5"/>
        <v>329</v>
      </c>
      <c r="T47" t="str">
        <f t="shared" si="6"/>
        <v>32</v>
      </c>
      <c r="U47" t="str">
        <f t="shared" si="7"/>
        <v/>
      </c>
      <c r="V47" t="str">
        <f t="shared" si="8"/>
        <v>3</v>
      </c>
      <c r="AB47">
        <v>3434</v>
      </c>
      <c r="AC47" t="s">
        <v>2813</v>
      </c>
      <c r="AE47" t="str">
        <f t="shared" si="9"/>
        <v>34</v>
      </c>
      <c r="AF47" t="str">
        <f t="shared" si="10"/>
        <v>343</v>
      </c>
      <c r="AH47" s="34" t="s">
        <v>963</v>
      </c>
      <c r="AI47" s="34" t="s">
        <v>964</v>
      </c>
      <c r="AJ47" s="34" t="str">
        <f t="shared" si="11"/>
        <v>K679129</v>
      </c>
      <c r="AK47" s="34" t="str">
        <f>IFERROR(VLOOKUP(AJ47,[1]AKT!$E$4:$G$341,3,FALSE),"")</f>
        <v>0942</v>
      </c>
    </row>
    <row r="48" spans="1:37">
      <c r="A48" s="99">
        <f t="shared" si="2"/>
        <v>43</v>
      </c>
      <c r="B48" s="100">
        <v>51043</v>
      </c>
      <c r="C48" s="101" t="str">
        <f t="shared" si="3"/>
        <v>51043 Programi Unije – predfinanciranje iz izvora 43 Ostali prihodi za posebne namjene</v>
      </c>
      <c r="D48" s="102">
        <v>3239</v>
      </c>
      <c r="E48" s="101" t="str">
        <f t="shared" si="13"/>
        <v>Ostale usluge</v>
      </c>
      <c r="F48" s="103" t="s">
        <v>2971</v>
      </c>
      <c r="G48" s="101" t="str">
        <f t="shared" si="12"/>
        <v/>
      </c>
      <c r="H48" s="101" t="str">
        <f t="shared" si="4"/>
        <v/>
      </c>
      <c r="I48" s="104">
        <v>750</v>
      </c>
      <c r="J48" s="104"/>
      <c r="K48" s="104"/>
      <c r="L48" s="102" t="s">
        <v>2973</v>
      </c>
      <c r="M48" s="106"/>
      <c r="N48" s="105"/>
      <c r="O48" s="106" t="s">
        <v>2973</v>
      </c>
      <c r="P48" s="106" t="s">
        <v>2974</v>
      </c>
      <c r="Q48" s="106"/>
      <c r="R48" s="111"/>
      <c r="S48" t="str">
        <f t="shared" si="5"/>
        <v>323</v>
      </c>
      <c r="T48" t="str">
        <f t="shared" si="6"/>
        <v>32</v>
      </c>
      <c r="U48" t="str">
        <f t="shared" si="7"/>
        <v/>
      </c>
      <c r="V48" t="str">
        <f t="shared" si="8"/>
        <v>3</v>
      </c>
      <c r="AB48">
        <v>3511</v>
      </c>
      <c r="AC48" t="s">
        <v>2814</v>
      </c>
      <c r="AE48" t="str">
        <f t="shared" si="9"/>
        <v>35</v>
      </c>
      <c r="AF48" t="str">
        <f t="shared" si="10"/>
        <v>351</v>
      </c>
      <c r="AH48" s="34" t="s">
        <v>965</v>
      </c>
      <c r="AI48" s="34" t="s">
        <v>966</v>
      </c>
      <c r="AJ48" s="34" t="str">
        <f t="shared" si="11"/>
        <v>K679129</v>
      </c>
      <c r="AK48" s="34" t="str">
        <f>IFERROR(VLOOKUP(AJ48,[1]AKT!$E$4:$G$341,3,FALSE),"")</f>
        <v>0942</v>
      </c>
    </row>
    <row r="49" spans="1:37">
      <c r="A49" s="99">
        <f t="shared" si="2"/>
        <v>43</v>
      </c>
      <c r="B49" s="100">
        <v>51043</v>
      </c>
      <c r="C49" s="101" t="str">
        <f t="shared" si="3"/>
        <v>51043 Programi Unije – predfinanciranje iz izvora 43 Ostali prihodi za posebne namjene</v>
      </c>
      <c r="D49" s="102">
        <v>3241</v>
      </c>
      <c r="E49" s="101" t="str">
        <f t="shared" si="13"/>
        <v>Naknade troškova osobama izvan radnog odnosa</v>
      </c>
      <c r="F49" s="103" t="s">
        <v>2971</v>
      </c>
      <c r="G49" s="101" t="str">
        <f t="shared" si="12"/>
        <v/>
      </c>
      <c r="H49" s="101" t="str">
        <f t="shared" si="4"/>
        <v/>
      </c>
      <c r="I49" s="104">
        <v>1250</v>
      </c>
      <c r="J49" s="104"/>
      <c r="K49" s="104"/>
      <c r="L49" s="102" t="s">
        <v>2973</v>
      </c>
      <c r="M49" s="106"/>
      <c r="N49" s="105"/>
      <c r="O49" s="106" t="s">
        <v>2973</v>
      </c>
      <c r="P49" s="106" t="s">
        <v>2974</v>
      </c>
      <c r="Q49" s="106"/>
      <c r="R49" s="111"/>
      <c r="S49" t="str">
        <f t="shared" si="5"/>
        <v>324</v>
      </c>
      <c r="T49" t="str">
        <f t="shared" si="6"/>
        <v>32</v>
      </c>
      <c r="U49" t="str">
        <f t="shared" si="7"/>
        <v/>
      </c>
      <c r="V49" t="str">
        <f t="shared" si="8"/>
        <v>3</v>
      </c>
      <c r="AB49">
        <v>3512</v>
      </c>
      <c r="AC49" t="s">
        <v>2815</v>
      </c>
      <c r="AE49" t="str">
        <f t="shared" si="9"/>
        <v>35</v>
      </c>
      <c r="AF49" t="str">
        <f t="shared" si="10"/>
        <v>351</v>
      </c>
      <c r="AH49" s="34" t="s">
        <v>967</v>
      </c>
      <c r="AI49" s="34" t="s">
        <v>968</v>
      </c>
      <c r="AJ49" s="34" t="str">
        <f t="shared" si="11"/>
        <v>K679129</v>
      </c>
      <c r="AK49" s="34" t="str">
        <f>IFERROR(VLOOKUP(AJ49,[1]AKT!$E$4:$G$341,3,FALSE),"")</f>
        <v>0942</v>
      </c>
    </row>
    <row r="50" spans="1:37">
      <c r="A50" s="99">
        <f t="shared" si="2"/>
        <v>43</v>
      </c>
      <c r="B50" s="100">
        <v>51043</v>
      </c>
      <c r="C50" s="101" t="str">
        <f t="shared" si="3"/>
        <v>51043 Programi Unije – predfinanciranje iz izvora 43 Ostali prihodi za posebne namjene</v>
      </c>
      <c r="D50" s="102">
        <v>3239</v>
      </c>
      <c r="E50" s="101" t="str">
        <f t="shared" si="13"/>
        <v>Ostale usluge</v>
      </c>
      <c r="F50" s="103" t="s">
        <v>2972</v>
      </c>
      <c r="G50" s="101" t="str">
        <f t="shared" si="12"/>
        <v/>
      </c>
      <c r="H50" s="101" t="str">
        <f t="shared" si="4"/>
        <v/>
      </c>
      <c r="I50" s="104">
        <v>1100</v>
      </c>
      <c r="J50" s="104"/>
      <c r="K50" s="104"/>
      <c r="L50" s="102" t="s">
        <v>2973</v>
      </c>
      <c r="M50" s="106"/>
      <c r="N50" s="105"/>
      <c r="O50" s="106" t="s">
        <v>2973</v>
      </c>
      <c r="P50" s="106" t="s">
        <v>2974</v>
      </c>
      <c r="Q50" s="106"/>
      <c r="R50" s="111"/>
      <c r="S50" t="str">
        <f t="shared" si="5"/>
        <v>323</v>
      </c>
      <c r="T50" t="str">
        <f t="shared" si="6"/>
        <v>32</v>
      </c>
      <c r="U50" t="str">
        <f t="shared" si="7"/>
        <v/>
      </c>
      <c r="V50" t="str">
        <f t="shared" si="8"/>
        <v>3</v>
      </c>
      <c r="AB50">
        <v>3522</v>
      </c>
      <c r="AC50" t="s">
        <v>2816</v>
      </c>
      <c r="AE50" t="str">
        <f t="shared" si="9"/>
        <v>35</v>
      </c>
      <c r="AF50" t="str">
        <f t="shared" si="10"/>
        <v>352</v>
      </c>
      <c r="AH50" s="34" t="s">
        <v>969</v>
      </c>
      <c r="AI50" s="34" t="s">
        <v>955</v>
      </c>
      <c r="AJ50" s="34" t="str">
        <f t="shared" si="11"/>
        <v>A622152</v>
      </c>
      <c r="AK50" s="34" t="str">
        <f>IFERROR(VLOOKUP(AJ50,[1]AKT!$E$4:$G$341,3,FALSE),"")</f>
        <v>0150</v>
      </c>
    </row>
    <row r="51" spans="1:37">
      <c r="A51" s="99">
        <f t="shared" si="2"/>
        <v>43</v>
      </c>
      <c r="B51" s="100">
        <v>51043</v>
      </c>
      <c r="C51" s="101" t="str">
        <f t="shared" si="3"/>
        <v>51043 Programi Unije – predfinanciranje iz izvora 43 Ostali prihodi za posebne namjene</v>
      </c>
      <c r="D51" s="102">
        <v>3293</v>
      </c>
      <c r="E51" s="101" t="str">
        <f t="shared" si="13"/>
        <v>Reprezentacija</v>
      </c>
      <c r="F51" s="103" t="s">
        <v>2972</v>
      </c>
      <c r="G51" s="101" t="str">
        <f t="shared" si="12"/>
        <v/>
      </c>
      <c r="H51" s="101" t="str">
        <f t="shared" si="4"/>
        <v/>
      </c>
      <c r="I51" s="104">
        <v>3000</v>
      </c>
      <c r="J51" s="104"/>
      <c r="K51" s="104"/>
      <c r="L51" s="102" t="s">
        <v>2973</v>
      </c>
      <c r="M51" s="106"/>
      <c r="N51" s="105"/>
      <c r="O51" s="106" t="s">
        <v>2973</v>
      </c>
      <c r="P51" s="106" t="s">
        <v>2974</v>
      </c>
      <c r="Q51" s="106"/>
      <c r="R51" s="111"/>
      <c r="S51" t="str">
        <f t="shared" si="5"/>
        <v>329</v>
      </c>
      <c r="T51" t="str">
        <f t="shared" si="6"/>
        <v>32</v>
      </c>
      <c r="U51" t="str">
        <f t="shared" si="7"/>
        <v/>
      </c>
      <c r="V51" t="str">
        <f t="shared" si="8"/>
        <v>3</v>
      </c>
      <c r="AB51">
        <v>3531</v>
      </c>
      <c r="AC51" t="s">
        <v>2817</v>
      </c>
      <c r="AE51" t="str">
        <f t="shared" si="9"/>
        <v>35</v>
      </c>
      <c r="AF51" t="str">
        <f t="shared" si="10"/>
        <v>353</v>
      </c>
      <c r="AH51" s="34" t="s">
        <v>970</v>
      </c>
      <c r="AI51" s="34" t="s">
        <v>971</v>
      </c>
      <c r="AJ51" s="34" t="str">
        <f t="shared" si="11"/>
        <v>A622152</v>
      </c>
      <c r="AK51" s="34" t="str">
        <f>IFERROR(VLOOKUP(AJ51,[1]AKT!$E$4:$G$341,3,FALSE),"")</f>
        <v>0150</v>
      </c>
    </row>
    <row r="52" spans="1:37">
      <c r="A52" s="99" t="str">
        <f t="shared" si="2"/>
        <v/>
      </c>
      <c r="B52" s="100">
        <v>51000</v>
      </c>
      <c r="C52" s="101" t="str">
        <f t="shared" si="3"/>
        <v/>
      </c>
      <c r="D52" s="102">
        <v>4221</v>
      </c>
      <c r="E52" s="101" t="str">
        <f t="shared" si="13"/>
        <v>Uredska oprema i namještaj</v>
      </c>
      <c r="F52" s="103" t="s">
        <v>2971</v>
      </c>
      <c r="G52" s="101" t="str">
        <f t="shared" si="12"/>
        <v/>
      </c>
      <c r="H52" s="101" t="str">
        <f t="shared" si="4"/>
        <v/>
      </c>
      <c r="I52" s="104"/>
      <c r="J52" s="104">
        <v>2000</v>
      </c>
      <c r="K52" s="104"/>
      <c r="L52" s="102" t="s">
        <v>2973</v>
      </c>
      <c r="M52" s="106"/>
      <c r="N52" s="105"/>
      <c r="O52" s="106" t="s">
        <v>2973</v>
      </c>
      <c r="P52" s="106" t="s">
        <v>2974</v>
      </c>
      <c r="Q52" s="293"/>
      <c r="R52" s="111"/>
      <c r="S52" t="str">
        <f t="shared" si="5"/>
        <v>422</v>
      </c>
      <c r="T52" t="str">
        <f t="shared" si="6"/>
        <v>42</v>
      </c>
      <c r="U52" t="str">
        <f t="shared" si="7"/>
        <v/>
      </c>
      <c r="V52" t="str">
        <f t="shared" si="8"/>
        <v>4</v>
      </c>
      <c r="AB52">
        <v>3611</v>
      </c>
      <c r="AC52" t="s">
        <v>2818</v>
      </c>
      <c r="AE52" t="str">
        <f t="shared" si="9"/>
        <v>36</v>
      </c>
      <c r="AF52" t="str">
        <f t="shared" si="10"/>
        <v>361</v>
      </c>
      <c r="AH52" s="34" t="s">
        <v>972</v>
      </c>
      <c r="AI52" s="34" t="s">
        <v>973</v>
      </c>
      <c r="AJ52" s="34" t="str">
        <f t="shared" si="11"/>
        <v>A622152</v>
      </c>
      <c r="AK52" s="34" t="str">
        <f>IFERROR(VLOOKUP(AJ52,[1]AKT!$E$4:$G$341,3,FALSE),"")</f>
        <v>0150</v>
      </c>
    </row>
    <row r="53" spans="1:37" ht="33.75">
      <c r="A53" s="99" t="str">
        <f t="shared" si="2"/>
        <v/>
      </c>
      <c r="B53" s="100">
        <v>51000</v>
      </c>
      <c r="C53" s="101" t="str">
        <f t="shared" si="3"/>
        <v/>
      </c>
      <c r="D53" s="102">
        <v>3293</v>
      </c>
      <c r="E53" s="101" t="str">
        <f t="shared" si="13"/>
        <v>Reprezentacija</v>
      </c>
      <c r="F53" s="103" t="s">
        <v>874</v>
      </c>
      <c r="G53" s="101" t="str">
        <f t="shared" si="12"/>
        <v/>
      </c>
      <c r="H53" s="101" t="str">
        <f t="shared" si="4"/>
        <v/>
      </c>
      <c r="I53" s="104">
        <v>400</v>
      </c>
      <c r="J53" s="104"/>
      <c r="K53" s="104"/>
      <c r="L53" s="206" t="s">
        <v>2976</v>
      </c>
      <c r="M53" s="294" t="s">
        <v>2977</v>
      </c>
      <c r="N53" s="294" t="s">
        <v>2978</v>
      </c>
      <c r="O53" s="295" t="s">
        <v>2979</v>
      </c>
      <c r="P53" s="296" t="s">
        <v>2980</v>
      </c>
      <c r="R53" s="297"/>
      <c r="S53" t="str">
        <f t="shared" si="5"/>
        <v>329</v>
      </c>
      <c r="T53" t="str">
        <f t="shared" si="6"/>
        <v>32</v>
      </c>
      <c r="U53" t="str">
        <f t="shared" si="7"/>
        <v/>
      </c>
      <c r="V53" t="str">
        <f t="shared" si="8"/>
        <v>3</v>
      </c>
      <c r="AB53">
        <v>3621</v>
      </c>
      <c r="AC53" t="s">
        <v>2819</v>
      </c>
      <c r="AE53" t="str">
        <f t="shared" si="9"/>
        <v>36</v>
      </c>
      <c r="AF53" t="str">
        <f t="shared" si="10"/>
        <v>362</v>
      </c>
      <c r="AH53" s="34" t="s">
        <v>974</v>
      </c>
      <c r="AI53" s="34" t="s">
        <v>975</v>
      </c>
      <c r="AJ53" s="34" t="str">
        <f t="shared" si="11"/>
        <v>A622152</v>
      </c>
      <c r="AK53" s="34" t="str">
        <f>IFERROR(VLOOKUP(AJ53,[1]AKT!$E$4:$G$341,3,FALSE),"")</f>
        <v>0150</v>
      </c>
    </row>
    <row r="54" spans="1:37" ht="33.75">
      <c r="A54" s="99" t="str">
        <f t="shared" si="2"/>
        <v/>
      </c>
      <c r="B54" s="100">
        <v>51000</v>
      </c>
      <c r="C54" s="101" t="str">
        <f t="shared" si="3"/>
        <v/>
      </c>
      <c r="D54" s="102">
        <v>4221</v>
      </c>
      <c r="E54" s="101" t="str">
        <f t="shared" si="13"/>
        <v>Uredska oprema i namještaj</v>
      </c>
      <c r="F54" s="103" t="s">
        <v>874</v>
      </c>
      <c r="G54" s="101" t="str">
        <f t="shared" si="12"/>
        <v/>
      </c>
      <c r="H54" s="101" t="str">
        <f t="shared" si="4"/>
        <v/>
      </c>
      <c r="I54" s="104"/>
      <c r="J54" s="104">
        <v>6820</v>
      </c>
      <c r="K54" s="104"/>
      <c r="L54" s="206" t="s">
        <v>2976</v>
      </c>
      <c r="M54" s="294" t="s">
        <v>2977</v>
      </c>
      <c r="N54" s="294" t="s">
        <v>2978</v>
      </c>
      <c r="O54" s="295" t="s">
        <v>2979</v>
      </c>
      <c r="P54" s="293" t="s">
        <v>2975</v>
      </c>
      <c r="R54" s="297"/>
      <c r="S54" t="str">
        <f t="shared" si="5"/>
        <v>422</v>
      </c>
      <c r="T54" t="str">
        <f t="shared" si="6"/>
        <v>42</v>
      </c>
      <c r="U54" t="str">
        <f t="shared" si="7"/>
        <v/>
      </c>
      <c r="V54" t="str">
        <f t="shared" si="8"/>
        <v>4</v>
      </c>
      <c r="AB54">
        <v>3631</v>
      </c>
      <c r="AC54" t="s">
        <v>2820</v>
      </c>
      <c r="AE54" t="str">
        <f t="shared" si="9"/>
        <v>36</v>
      </c>
      <c r="AF54" t="str">
        <f t="shared" si="10"/>
        <v>363</v>
      </c>
      <c r="AH54" s="34" t="s">
        <v>976</v>
      </c>
      <c r="AI54" s="34" t="s">
        <v>961</v>
      </c>
      <c r="AJ54" s="34" t="str">
        <f t="shared" si="11"/>
        <v>A622152</v>
      </c>
      <c r="AK54" s="34" t="str">
        <f>IFERROR(VLOOKUP(AJ54,[1]AKT!$E$4:$G$341,3,FALSE),"")</f>
        <v>0150</v>
      </c>
    </row>
    <row r="55" spans="1:37">
      <c r="A55" s="99" t="str">
        <f t="shared" si="2"/>
        <v/>
      </c>
      <c r="B55" s="100">
        <v>51000</v>
      </c>
      <c r="C55" s="101" t="str">
        <f t="shared" si="3"/>
        <v/>
      </c>
      <c r="D55" s="102">
        <v>4221</v>
      </c>
      <c r="E55" s="101" t="str">
        <f t="shared" si="13"/>
        <v>Uredska oprema i namještaj</v>
      </c>
      <c r="F55" s="103" t="s">
        <v>2972</v>
      </c>
      <c r="G55" s="101" t="str">
        <f t="shared" si="12"/>
        <v/>
      </c>
      <c r="H55" s="101" t="str">
        <f t="shared" si="4"/>
        <v/>
      </c>
      <c r="I55" s="104"/>
      <c r="J55" s="104">
        <v>4100</v>
      </c>
      <c r="K55" s="104"/>
      <c r="L55" s="102" t="s">
        <v>2981</v>
      </c>
      <c r="M55" s="106" t="s">
        <v>2981</v>
      </c>
      <c r="N55" s="105"/>
      <c r="O55" s="105"/>
      <c r="P55" s="106" t="s">
        <v>2974</v>
      </c>
      <c r="Q55" s="293"/>
      <c r="R55" s="111"/>
      <c r="S55" t="str">
        <f t="shared" si="5"/>
        <v>422</v>
      </c>
      <c r="T55" t="str">
        <f t="shared" si="6"/>
        <v>42</v>
      </c>
      <c r="U55" t="str">
        <f t="shared" si="7"/>
        <v/>
      </c>
      <c r="V55" t="str">
        <f t="shared" si="8"/>
        <v>4</v>
      </c>
      <c r="AB55">
        <v>3632</v>
      </c>
      <c r="AC55" t="s">
        <v>2821</v>
      </c>
      <c r="AE55" t="str">
        <f t="shared" si="9"/>
        <v>36</v>
      </c>
      <c r="AF55" t="str">
        <f t="shared" si="10"/>
        <v>363</v>
      </c>
      <c r="AH55" s="34" t="s">
        <v>977</v>
      </c>
      <c r="AI55" s="34" t="s">
        <v>962</v>
      </c>
      <c r="AJ55" s="34" t="str">
        <f t="shared" si="11"/>
        <v>A622152</v>
      </c>
      <c r="AK55" s="34" t="str">
        <f>IFERROR(VLOOKUP(AJ55,[1]AKT!$E$4:$G$341,3,FALSE),"")</f>
        <v>0150</v>
      </c>
    </row>
    <row r="56" spans="1:37">
      <c r="A56" s="99">
        <f t="shared" si="2"/>
        <v>533</v>
      </c>
      <c r="B56" s="100">
        <v>533</v>
      </c>
      <c r="C56" s="101" t="str">
        <f t="shared" si="3"/>
        <v>Ostale darovnice</v>
      </c>
      <c r="D56" s="102">
        <v>3241</v>
      </c>
      <c r="E56" s="101" t="str">
        <f t="shared" si="13"/>
        <v>Naknade troškova osobama izvan radnog odnosa</v>
      </c>
      <c r="F56" s="103"/>
      <c r="G56" s="101" t="str">
        <f t="shared" si="12"/>
        <v/>
      </c>
      <c r="H56" s="101" t="str">
        <f t="shared" si="4"/>
        <v/>
      </c>
      <c r="I56" s="104">
        <v>128000</v>
      </c>
      <c r="J56" s="104">
        <v>0</v>
      </c>
      <c r="K56" s="104">
        <v>0</v>
      </c>
      <c r="L56" s="102" t="s">
        <v>2983</v>
      </c>
      <c r="M56" s="105" t="s">
        <v>2984</v>
      </c>
      <c r="N56" s="105" t="s">
        <v>2985</v>
      </c>
      <c r="O56" s="102" t="s">
        <v>2986</v>
      </c>
      <c r="P56" s="106"/>
      <c r="Q56" s="111"/>
      <c r="R56" t="str">
        <f>IF(D56="","",'[1]OPĆI DIO'!$C$1)</f>
        <v>2452 SVEUČILIŠTE J.J. STROSSMAYERA U OSIJEKU</v>
      </c>
      <c r="S56" t="str">
        <f t="shared" si="5"/>
        <v>324</v>
      </c>
      <c r="T56" t="str">
        <f t="shared" si="6"/>
        <v>32</v>
      </c>
      <c r="U56" t="str">
        <f t="shared" si="7"/>
        <v/>
      </c>
      <c r="V56" t="str">
        <f t="shared" si="8"/>
        <v>3</v>
      </c>
      <c r="AB56">
        <v>3661</v>
      </c>
      <c r="AC56" t="s">
        <v>2822</v>
      </c>
      <c r="AE56" t="str">
        <f t="shared" si="9"/>
        <v>36</v>
      </c>
      <c r="AF56" t="str">
        <f t="shared" si="10"/>
        <v>366</v>
      </c>
      <c r="AH56" s="34" t="s">
        <v>978</v>
      </c>
      <c r="AI56" s="34" t="s">
        <v>979</v>
      </c>
      <c r="AJ56" s="34" t="str">
        <f t="shared" si="11"/>
        <v>A622152</v>
      </c>
      <c r="AK56" s="34" t="str">
        <f>IFERROR(VLOOKUP(AJ56,[1]AKT!$E$4:$G$341,3,FALSE),"")</f>
        <v>0150</v>
      </c>
    </row>
    <row r="57" spans="1:37">
      <c r="A57" s="99">
        <f t="shared" si="2"/>
        <v>533</v>
      </c>
      <c r="B57" s="100">
        <v>533</v>
      </c>
      <c r="C57" s="101" t="str">
        <f t="shared" si="3"/>
        <v>Ostale darovnice</v>
      </c>
      <c r="D57" s="102">
        <v>3238</v>
      </c>
      <c r="E57" s="101" t="str">
        <f t="shared" si="13"/>
        <v>Računalne usluge</v>
      </c>
      <c r="F57" s="103"/>
      <c r="G57" s="101" t="str">
        <f t="shared" si="12"/>
        <v/>
      </c>
      <c r="H57" s="101" t="str">
        <f t="shared" si="4"/>
        <v/>
      </c>
      <c r="I57" s="104">
        <v>10000</v>
      </c>
      <c r="J57" s="104">
        <v>0</v>
      </c>
      <c r="K57" s="104">
        <v>0</v>
      </c>
      <c r="L57" s="102" t="s">
        <v>2983</v>
      </c>
      <c r="M57" s="105" t="s">
        <v>2984</v>
      </c>
      <c r="N57" s="105" t="s">
        <v>2985</v>
      </c>
      <c r="O57" s="102" t="s">
        <v>2986</v>
      </c>
      <c r="P57" s="106"/>
      <c r="Q57" s="111"/>
      <c r="R57" t="str">
        <f>IF(D57="","",'[1]OPĆI DIO'!$C$1)</f>
        <v>2452 SVEUČILIŠTE J.J. STROSSMAYERA U OSIJEKU</v>
      </c>
      <c r="S57" t="str">
        <f t="shared" si="5"/>
        <v>323</v>
      </c>
      <c r="T57" t="str">
        <f t="shared" si="6"/>
        <v>32</v>
      </c>
      <c r="U57" t="str">
        <f t="shared" si="7"/>
        <v/>
      </c>
      <c r="V57" t="str">
        <f t="shared" si="8"/>
        <v>3</v>
      </c>
      <c r="AB57">
        <v>3662</v>
      </c>
      <c r="AC57" t="s">
        <v>2823</v>
      </c>
      <c r="AE57" t="str">
        <f t="shared" si="9"/>
        <v>36</v>
      </c>
      <c r="AF57" t="str">
        <f t="shared" si="10"/>
        <v>366</v>
      </c>
      <c r="AH57" s="34" t="s">
        <v>980</v>
      </c>
      <c r="AI57" s="34" t="s">
        <v>981</v>
      </c>
      <c r="AJ57" s="34" t="str">
        <f t="shared" si="11"/>
        <v>A622152</v>
      </c>
      <c r="AK57" s="34" t="str">
        <f>IFERROR(VLOOKUP(AJ57,[1]AKT!$E$4:$G$341,3,FALSE),"")</f>
        <v>0150</v>
      </c>
    </row>
    <row r="58" spans="1:37">
      <c r="A58" s="99">
        <f t="shared" si="2"/>
        <v>533</v>
      </c>
      <c r="B58" s="100">
        <v>533</v>
      </c>
      <c r="C58" s="101" t="str">
        <f t="shared" si="3"/>
        <v>Ostale darovnice</v>
      </c>
      <c r="D58" s="102">
        <v>3299</v>
      </c>
      <c r="E58" s="101" t="str">
        <f t="shared" si="13"/>
        <v>Ostali nespomenuti rashodi poslovanja</v>
      </c>
      <c r="F58" s="103"/>
      <c r="G58" s="101" t="str">
        <f t="shared" si="12"/>
        <v/>
      </c>
      <c r="H58" s="101" t="str">
        <f t="shared" si="4"/>
        <v/>
      </c>
      <c r="I58" s="104">
        <v>22972</v>
      </c>
      <c r="J58" s="104">
        <v>0</v>
      </c>
      <c r="K58" s="104">
        <v>0</v>
      </c>
      <c r="L58" s="102" t="s">
        <v>2983</v>
      </c>
      <c r="M58" s="105" t="s">
        <v>2984</v>
      </c>
      <c r="N58" s="105" t="s">
        <v>2985</v>
      </c>
      <c r="O58" s="102" t="s">
        <v>2986</v>
      </c>
      <c r="P58" s="106"/>
      <c r="Q58" s="111"/>
      <c r="R58" t="str">
        <f>IF(D58="","",'[1]OPĆI DIO'!$C$1)</f>
        <v>2452 SVEUČILIŠTE J.J. STROSSMAYERA U OSIJEKU</v>
      </c>
      <c r="S58" t="str">
        <f t="shared" si="5"/>
        <v>329</v>
      </c>
      <c r="T58" t="str">
        <f t="shared" si="6"/>
        <v>32</v>
      </c>
      <c r="U58" t="str">
        <f t="shared" si="7"/>
        <v/>
      </c>
      <c r="V58" t="str">
        <f t="shared" si="8"/>
        <v>3</v>
      </c>
      <c r="AB58">
        <v>3681</v>
      </c>
      <c r="AC58" t="s">
        <v>2824</v>
      </c>
      <c r="AE58" t="str">
        <f t="shared" si="9"/>
        <v>36</v>
      </c>
      <c r="AF58" t="str">
        <f t="shared" si="10"/>
        <v>368</v>
      </c>
      <c r="AH58" s="34" t="s">
        <v>984</v>
      </c>
      <c r="AI58" s="34" t="s">
        <v>985</v>
      </c>
      <c r="AJ58" s="34" t="str">
        <f t="shared" si="11"/>
        <v>K628100</v>
      </c>
      <c r="AK58" s="34" t="str">
        <f>IFERROR(VLOOKUP(AJ58,[1]AKT!$E$4:$G$341,3,FALSE),"")</f>
        <v>0133</v>
      </c>
    </row>
    <row r="59" spans="1:37">
      <c r="A59" s="99">
        <f t="shared" si="2"/>
        <v>581</v>
      </c>
      <c r="B59" s="100">
        <v>581</v>
      </c>
      <c r="C59" s="101" t="str">
        <f t="shared" si="3"/>
        <v>Mehanizam za oporavak i otpornost – bespovratna sredstva – raspoloživ predujam ili unaprijed naplaćen prihod</v>
      </c>
      <c r="D59" s="102">
        <v>4124</v>
      </c>
      <c r="E59" s="101" t="str">
        <f t="shared" si="13"/>
        <v>Ostala prava</v>
      </c>
      <c r="F59" s="103" t="s">
        <v>874</v>
      </c>
      <c r="G59" s="101" t="str">
        <f t="shared" si="12"/>
        <v/>
      </c>
      <c r="H59" s="101" t="str">
        <f t="shared" si="4"/>
        <v/>
      </c>
      <c r="I59" s="104">
        <v>789350</v>
      </c>
      <c r="J59" s="104">
        <v>0</v>
      </c>
      <c r="K59" s="104">
        <v>0</v>
      </c>
      <c r="L59" s="102" t="s">
        <v>2989</v>
      </c>
      <c r="M59" s="105" t="s">
        <v>2990</v>
      </c>
      <c r="N59" s="105" t="s">
        <v>2991</v>
      </c>
      <c r="O59" s="102" t="s">
        <v>2992</v>
      </c>
      <c r="P59" s="106" t="s">
        <v>2993</v>
      </c>
      <c r="Q59" s="111"/>
      <c r="R59" t="str">
        <f>IF(D59="","",'[1]OPĆI DIO'!$C$1)</f>
        <v>2452 SVEUČILIŠTE J.J. STROSSMAYERA U OSIJEKU</v>
      </c>
      <c r="S59" t="str">
        <f t="shared" si="5"/>
        <v>412</v>
      </c>
      <c r="T59" t="str">
        <f t="shared" si="6"/>
        <v>41</v>
      </c>
      <c r="U59" t="str">
        <f t="shared" si="7"/>
        <v/>
      </c>
      <c r="V59" t="str">
        <f t="shared" si="8"/>
        <v>4</v>
      </c>
      <c r="AB59">
        <v>3682</v>
      </c>
      <c r="AC59" t="s">
        <v>2825</v>
      </c>
      <c r="AE59" t="str">
        <f t="shared" si="9"/>
        <v>36</v>
      </c>
      <c r="AF59" t="str">
        <f t="shared" si="10"/>
        <v>368</v>
      </c>
      <c r="AH59" s="34" t="s">
        <v>986</v>
      </c>
      <c r="AI59" s="34" t="s">
        <v>987</v>
      </c>
      <c r="AJ59" s="34" t="str">
        <f t="shared" si="11"/>
        <v>K628100</v>
      </c>
      <c r="AK59" s="34" t="str">
        <f>IFERROR(VLOOKUP(AJ59,[1]AKT!$E$4:$G$341,3,FALSE),"")</f>
        <v>0133</v>
      </c>
    </row>
    <row r="60" spans="1:37">
      <c r="A60" s="99" t="str">
        <f t="shared" si="2"/>
        <v/>
      </c>
      <c r="B60" s="100"/>
      <c r="C60" s="101" t="str">
        <f t="shared" si="3"/>
        <v/>
      </c>
      <c r="D60" s="102"/>
      <c r="E60" s="101" t="str">
        <f t="shared" si="13"/>
        <v/>
      </c>
      <c r="F60" s="103"/>
      <c r="G60" s="101" t="str">
        <f t="shared" si="12"/>
        <v/>
      </c>
      <c r="H60" s="101" t="str">
        <f t="shared" si="4"/>
        <v/>
      </c>
      <c r="I60" s="104"/>
      <c r="J60" s="104"/>
      <c r="K60" s="104"/>
      <c r="L60" s="102"/>
      <c r="M60" s="105"/>
      <c r="N60" s="105"/>
      <c r="O60" s="102"/>
      <c r="P60" s="106"/>
      <c r="Q60" s="111"/>
      <c r="R60" t="str">
        <f>IF(D60="","",'[1]OPĆI DIO'!$C$1)</f>
        <v/>
      </c>
      <c r="S60" t="str">
        <f t="shared" si="5"/>
        <v/>
      </c>
      <c r="T60" t="str">
        <f t="shared" si="6"/>
        <v/>
      </c>
      <c r="U60" t="str">
        <f t="shared" si="7"/>
        <v/>
      </c>
      <c r="V60" t="str">
        <f t="shared" si="8"/>
        <v/>
      </c>
      <c r="AB60">
        <v>3691</v>
      </c>
      <c r="AC60" t="s">
        <v>2826</v>
      </c>
      <c r="AE60" t="str">
        <f t="shared" si="9"/>
        <v>36</v>
      </c>
      <c r="AF60" t="str">
        <f t="shared" si="10"/>
        <v>369</v>
      </c>
      <c r="AH60" s="34" t="s">
        <v>990</v>
      </c>
      <c r="AI60" s="34" t="s">
        <v>991</v>
      </c>
      <c r="AJ60" s="34" t="str">
        <f t="shared" si="11"/>
        <v>K628087</v>
      </c>
      <c r="AK60" s="34" t="str">
        <f>IFERROR(VLOOKUP(AJ60,[1]AKT!$E$4:$G$341,3,FALSE),"")</f>
        <v/>
      </c>
    </row>
    <row r="61" spans="1:37">
      <c r="A61" s="99">
        <f t="shared" si="2"/>
        <v>61</v>
      </c>
      <c r="B61" s="100">
        <v>61</v>
      </c>
      <c r="C61" s="101" t="str">
        <f t="shared" si="3"/>
        <v>Donacije</v>
      </c>
      <c r="D61" s="102">
        <v>3111</v>
      </c>
      <c r="E61" s="101" t="s">
        <v>3077</v>
      </c>
      <c r="F61" s="103" t="s">
        <v>874</v>
      </c>
      <c r="G61" s="101" t="str">
        <f t="shared" si="12"/>
        <v/>
      </c>
      <c r="H61" s="101" t="str">
        <f t="shared" si="4"/>
        <v/>
      </c>
      <c r="I61" s="104">
        <v>10827</v>
      </c>
      <c r="J61" s="104">
        <v>17251</v>
      </c>
      <c r="K61" s="104">
        <v>0</v>
      </c>
      <c r="L61" s="102" t="s">
        <v>2994</v>
      </c>
      <c r="M61" s="105" t="s">
        <v>2949</v>
      </c>
      <c r="N61" s="105" t="s">
        <v>2995</v>
      </c>
      <c r="O61" s="102" t="s">
        <v>2996</v>
      </c>
      <c r="P61" s="106" t="s">
        <v>2997</v>
      </c>
      <c r="Q61" s="111"/>
      <c r="R61" t="str">
        <f>IF(D61="","",'[1]OPĆI DIO'!$C$1)</f>
        <v>2452 SVEUČILIŠTE J.J. STROSSMAYERA U OSIJEKU</v>
      </c>
      <c r="S61" t="str">
        <f t="shared" si="5"/>
        <v>311</v>
      </c>
      <c r="T61" t="str">
        <f t="shared" si="6"/>
        <v>31</v>
      </c>
      <c r="U61" t="str">
        <f t="shared" si="7"/>
        <v/>
      </c>
      <c r="V61" t="str">
        <f t="shared" si="8"/>
        <v>3</v>
      </c>
      <c r="AB61">
        <v>3692</v>
      </c>
      <c r="AC61" t="s">
        <v>2827</v>
      </c>
      <c r="AE61" t="str">
        <f t="shared" si="9"/>
        <v>36</v>
      </c>
      <c r="AF61" t="str">
        <f t="shared" si="10"/>
        <v>369</v>
      </c>
      <c r="AH61" s="34" t="s">
        <v>992</v>
      </c>
      <c r="AI61" s="34" t="s">
        <v>993</v>
      </c>
      <c r="AJ61" s="34" t="str">
        <f t="shared" si="11"/>
        <v>K628087</v>
      </c>
      <c r="AK61" s="34" t="str">
        <f>IFERROR(VLOOKUP(AJ61,[1]AKT!$E$4:$G$341,3,FALSE),"")</f>
        <v/>
      </c>
    </row>
    <row r="62" spans="1:37">
      <c r="A62" s="99">
        <f t="shared" si="2"/>
        <v>61</v>
      </c>
      <c r="B62" s="100">
        <v>61</v>
      </c>
      <c r="C62" s="101" t="str">
        <f t="shared" si="3"/>
        <v>Donacije</v>
      </c>
      <c r="D62" s="102">
        <v>3132</v>
      </c>
      <c r="E62" s="101" t="s">
        <v>3079</v>
      </c>
      <c r="F62" s="103" t="s">
        <v>874</v>
      </c>
      <c r="G62" s="101" t="str">
        <f t="shared" si="12"/>
        <v/>
      </c>
      <c r="H62" s="101" t="str">
        <f t="shared" si="4"/>
        <v/>
      </c>
      <c r="I62" s="104">
        <v>1786</v>
      </c>
      <c r="J62" s="104">
        <v>2846</v>
      </c>
      <c r="K62" s="104">
        <v>0</v>
      </c>
      <c r="L62" s="102" t="s">
        <v>2994</v>
      </c>
      <c r="M62" s="105" t="s">
        <v>2949</v>
      </c>
      <c r="N62" s="105" t="s">
        <v>2995</v>
      </c>
      <c r="O62" s="102" t="s">
        <v>2996</v>
      </c>
      <c r="P62" s="106" t="s">
        <v>2997</v>
      </c>
      <c r="Q62" s="111"/>
      <c r="R62" t="str">
        <f>IF(D62="","",'[1]OPĆI DIO'!$C$1)</f>
        <v>2452 SVEUČILIŠTE J.J. STROSSMAYERA U OSIJEKU</v>
      </c>
      <c r="S62" t="str">
        <f t="shared" si="5"/>
        <v>313</v>
      </c>
      <c r="T62" t="str">
        <f t="shared" si="6"/>
        <v>31</v>
      </c>
      <c r="U62" t="str">
        <f t="shared" si="7"/>
        <v/>
      </c>
      <c r="V62" t="str">
        <f t="shared" si="8"/>
        <v>3</v>
      </c>
      <c r="AB62">
        <v>3693</v>
      </c>
      <c r="AC62" t="s">
        <v>2826</v>
      </c>
      <c r="AE62" t="str">
        <f t="shared" si="9"/>
        <v>36</v>
      </c>
      <c r="AF62" t="str">
        <f t="shared" si="10"/>
        <v>369</v>
      </c>
      <c r="AH62" s="34" t="s">
        <v>994</v>
      </c>
      <c r="AI62" s="34" t="s">
        <v>606</v>
      </c>
      <c r="AJ62" s="34" t="str">
        <f t="shared" si="11"/>
        <v>A579073</v>
      </c>
      <c r="AK62" s="34" t="str">
        <f>IFERROR(VLOOKUP(AJ62,[1]AKT!$E$4:$G$341,3,FALSE),"")</f>
        <v>0970</v>
      </c>
    </row>
    <row r="63" spans="1:37">
      <c r="A63" s="99">
        <f t="shared" si="2"/>
        <v>61</v>
      </c>
      <c r="B63" s="100">
        <v>61</v>
      </c>
      <c r="C63" s="101" t="str">
        <f t="shared" si="3"/>
        <v>Donacije</v>
      </c>
      <c r="D63" s="102">
        <v>3223</v>
      </c>
      <c r="E63" s="101" t="s">
        <v>3083</v>
      </c>
      <c r="F63" s="103" t="s">
        <v>874</v>
      </c>
      <c r="G63" s="101" t="str">
        <f t="shared" si="12"/>
        <v/>
      </c>
      <c r="H63" s="101" t="str">
        <f t="shared" si="4"/>
        <v/>
      </c>
      <c r="I63" s="104">
        <v>4257</v>
      </c>
      <c r="J63" s="104">
        <v>2284</v>
      </c>
      <c r="K63" s="104">
        <v>0</v>
      </c>
      <c r="L63" s="102" t="s">
        <v>2994</v>
      </c>
      <c r="M63" s="105" t="s">
        <v>2949</v>
      </c>
      <c r="N63" s="105" t="s">
        <v>2995</v>
      </c>
      <c r="O63" s="102" t="s">
        <v>2996</v>
      </c>
      <c r="P63" s="106" t="s">
        <v>2997</v>
      </c>
      <c r="Q63" s="111"/>
      <c r="R63" t="str">
        <f>IF(D63="","",'[1]OPĆI DIO'!$C$1)</f>
        <v>2452 SVEUČILIŠTE J.J. STROSSMAYERA U OSIJEKU</v>
      </c>
      <c r="S63" t="str">
        <f t="shared" si="5"/>
        <v>322</v>
      </c>
      <c r="T63" t="str">
        <f t="shared" si="6"/>
        <v>32</v>
      </c>
      <c r="U63" t="str">
        <f t="shared" si="7"/>
        <v/>
      </c>
      <c r="V63" t="str">
        <f t="shared" si="8"/>
        <v>3</v>
      </c>
      <c r="AB63">
        <v>3694</v>
      </c>
      <c r="AC63" t="s">
        <v>2827</v>
      </c>
      <c r="AE63" t="str">
        <f t="shared" si="9"/>
        <v>36</v>
      </c>
      <c r="AF63" t="str">
        <f t="shared" si="10"/>
        <v>369</v>
      </c>
      <c r="AH63" s="34" t="s">
        <v>995</v>
      </c>
      <c r="AI63" s="34" t="s">
        <v>996</v>
      </c>
      <c r="AJ63" s="34" t="str">
        <f t="shared" si="11"/>
        <v>A580072</v>
      </c>
      <c r="AK63" s="34" t="str">
        <f>IFERROR(VLOOKUP(AJ63,[1]AKT!$E$4:$G$341,3,FALSE),"")</f>
        <v>0970</v>
      </c>
    </row>
    <row r="64" spans="1:37">
      <c r="A64" s="99">
        <f t="shared" si="2"/>
        <v>61</v>
      </c>
      <c r="B64" s="100">
        <v>61</v>
      </c>
      <c r="C64" s="101" t="str">
        <f t="shared" si="3"/>
        <v>Donacije</v>
      </c>
      <c r="D64" s="102">
        <v>4221</v>
      </c>
      <c r="E64" s="101" t="str">
        <f t="shared" si="13"/>
        <v>Uredska oprema i namještaj</v>
      </c>
      <c r="F64" s="103" t="s">
        <v>874</v>
      </c>
      <c r="G64" s="101" t="str">
        <f t="shared" si="12"/>
        <v/>
      </c>
      <c r="H64" s="101" t="str">
        <f t="shared" si="4"/>
        <v/>
      </c>
      <c r="I64" s="104">
        <v>292</v>
      </c>
      <c r="J64" s="104">
        <v>0</v>
      </c>
      <c r="K64" s="104">
        <v>0</v>
      </c>
      <c r="L64" s="102" t="s">
        <v>2994</v>
      </c>
      <c r="M64" s="105" t="s">
        <v>2949</v>
      </c>
      <c r="N64" s="105" t="s">
        <v>2995</v>
      </c>
      <c r="O64" s="102" t="s">
        <v>2996</v>
      </c>
      <c r="P64" s="106" t="s">
        <v>2997</v>
      </c>
      <c r="Q64" s="111"/>
      <c r="R64" t="str">
        <f>IF(D64="","",'[1]OPĆI DIO'!$C$1)</f>
        <v>2452 SVEUČILIŠTE J.J. STROSSMAYERA U OSIJEKU</v>
      </c>
      <c r="S64" t="str">
        <f t="shared" si="5"/>
        <v>422</v>
      </c>
      <c r="T64" t="str">
        <f t="shared" si="6"/>
        <v>42</v>
      </c>
      <c r="U64" t="str">
        <f t="shared" si="7"/>
        <v/>
      </c>
      <c r="V64" t="str">
        <f t="shared" si="8"/>
        <v>4</v>
      </c>
      <c r="AB64">
        <v>3711</v>
      </c>
      <c r="AC64" t="s">
        <v>2828</v>
      </c>
      <c r="AE64" t="str">
        <f t="shared" si="9"/>
        <v>37</v>
      </c>
      <c r="AF64" t="str">
        <f t="shared" si="10"/>
        <v>371</v>
      </c>
      <c r="AH64" s="34" t="s">
        <v>998</v>
      </c>
      <c r="AI64" s="34" t="s">
        <v>999</v>
      </c>
      <c r="AJ64" s="34" t="str">
        <f t="shared" si="11"/>
        <v>K767054</v>
      </c>
      <c r="AK64" s="34" t="str">
        <f>IFERROR(VLOOKUP(AJ64,[1]AKT!$E$4:$G$341,3,FALSE),"")</f>
        <v/>
      </c>
    </row>
    <row r="65" spans="1:37">
      <c r="A65" s="99" t="str">
        <f t="shared" si="2"/>
        <v/>
      </c>
      <c r="B65" s="100"/>
      <c r="C65" s="101" t="str">
        <f t="shared" si="3"/>
        <v/>
      </c>
      <c r="D65" s="102"/>
      <c r="E65" s="101" t="str">
        <f t="shared" si="13"/>
        <v/>
      </c>
      <c r="F65" s="103"/>
      <c r="G65" s="101" t="str">
        <f t="shared" si="12"/>
        <v/>
      </c>
      <c r="H65" s="101" t="str">
        <f t="shared" si="4"/>
        <v/>
      </c>
      <c r="I65" s="104"/>
      <c r="J65" s="104"/>
      <c r="K65" s="104"/>
      <c r="L65" s="102"/>
      <c r="M65" s="105"/>
      <c r="N65" s="105"/>
      <c r="O65" s="102"/>
      <c r="P65" s="106"/>
      <c r="Q65" s="111"/>
      <c r="R65" t="str">
        <f>IF(D65="","",'[1]OPĆI DIO'!$C$1)</f>
        <v/>
      </c>
      <c r="S65" t="str">
        <f t="shared" si="5"/>
        <v/>
      </c>
      <c r="T65" t="str">
        <f t="shared" si="6"/>
        <v/>
      </c>
      <c r="U65" t="str">
        <f t="shared" si="7"/>
        <v/>
      </c>
      <c r="V65" t="str">
        <f t="shared" si="8"/>
        <v/>
      </c>
      <c r="AB65">
        <v>3712</v>
      </c>
      <c r="AC65" t="s">
        <v>2829</v>
      </c>
      <c r="AE65" t="str">
        <f t="shared" si="9"/>
        <v>37</v>
      </c>
      <c r="AF65" t="str">
        <f t="shared" si="10"/>
        <v>371</v>
      </c>
      <c r="AH65" s="34" t="s">
        <v>1000</v>
      </c>
      <c r="AI65" s="34" t="s">
        <v>1001</v>
      </c>
      <c r="AJ65" s="34" t="str">
        <f t="shared" si="11"/>
        <v>A867021</v>
      </c>
      <c r="AK65" s="34" t="str">
        <f>IFERROR(VLOOKUP(AJ65,[1]AKT!$E$4:$G$341,3,FALSE),"")</f>
        <v>0942</v>
      </c>
    </row>
    <row r="66" spans="1:37">
      <c r="A66" s="99">
        <f t="shared" si="2"/>
        <v>61</v>
      </c>
      <c r="B66" s="100">
        <v>61</v>
      </c>
      <c r="C66" s="101" t="str">
        <f t="shared" si="3"/>
        <v>Donacije</v>
      </c>
      <c r="D66" s="102">
        <v>3111</v>
      </c>
      <c r="E66" s="101" t="s">
        <v>3077</v>
      </c>
      <c r="F66" s="103" t="s">
        <v>874</v>
      </c>
      <c r="G66" s="101" t="str">
        <f t="shared" si="12"/>
        <v/>
      </c>
      <c r="H66" s="101" t="str">
        <f t="shared" si="4"/>
        <v/>
      </c>
      <c r="I66" s="104">
        <v>4263</v>
      </c>
      <c r="J66" s="104">
        <v>5969</v>
      </c>
      <c r="K66" s="104">
        <v>0</v>
      </c>
      <c r="L66" s="102" t="s">
        <v>2998</v>
      </c>
      <c r="M66" s="105" t="s">
        <v>2999</v>
      </c>
      <c r="N66" s="105" t="s">
        <v>3000</v>
      </c>
      <c r="O66" s="102" t="s">
        <v>3001</v>
      </c>
      <c r="P66" s="106" t="s">
        <v>3002</v>
      </c>
      <c r="Q66" s="111"/>
      <c r="R66" t="str">
        <f>IF(D66="","",'[1]OPĆI DIO'!$C$1)</f>
        <v>2452 SVEUČILIŠTE J.J. STROSSMAYERA U OSIJEKU</v>
      </c>
      <c r="S66" t="str">
        <f t="shared" si="5"/>
        <v>311</v>
      </c>
      <c r="T66" t="str">
        <f t="shared" si="6"/>
        <v>31</v>
      </c>
      <c r="U66" t="str">
        <f t="shared" si="7"/>
        <v/>
      </c>
      <c r="V66" t="str">
        <f t="shared" si="8"/>
        <v>3</v>
      </c>
      <c r="AB66">
        <v>3713</v>
      </c>
      <c r="AC66" t="s">
        <v>2830</v>
      </c>
      <c r="AE66" t="str">
        <f t="shared" si="9"/>
        <v>37</v>
      </c>
      <c r="AF66" t="str">
        <f t="shared" si="10"/>
        <v>371</v>
      </c>
      <c r="AH66" s="34" t="s">
        <v>1002</v>
      </c>
      <c r="AI66" s="34" t="s">
        <v>1003</v>
      </c>
      <c r="AJ66" s="34" t="str">
        <f t="shared" si="11"/>
        <v>A867021</v>
      </c>
      <c r="AK66" s="34" t="str">
        <f>IFERROR(VLOOKUP(AJ66,[1]AKT!$E$4:$G$341,3,FALSE),"")</f>
        <v>0942</v>
      </c>
    </row>
    <row r="67" spans="1:37">
      <c r="A67" s="99">
        <f t="shared" si="2"/>
        <v>61</v>
      </c>
      <c r="B67" s="100">
        <v>61</v>
      </c>
      <c r="C67" s="101" t="str">
        <f t="shared" si="3"/>
        <v>Donacije</v>
      </c>
      <c r="D67" s="102">
        <v>3132</v>
      </c>
      <c r="E67" s="101" t="s">
        <v>3079</v>
      </c>
      <c r="F67" s="103" t="s">
        <v>874</v>
      </c>
      <c r="G67" s="101" t="str">
        <f t="shared" si="12"/>
        <v/>
      </c>
      <c r="H67" s="101" t="str">
        <f t="shared" si="4"/>
        <v/>
      </c>
      <c r="I67" s="104">
        <v>704</v>
      </c>
      <c r="J67" s="104">
        <v>985</v>
      </c>
      <c r="K67" s="104">
        <v>0</v>
      </c>
      <c r="L67" s="102" t="s">
        <v>2998</v>
      </c>
      <c r="M67" s="105" t="s">
        <v>2999</v>
      </c>
      <c r="N67" s="105" t="s">
        <v>3000</v>
      </c>
      <c r="O67" s="102" t="s">
        <v>3001</v>
      </c>
      <c r="P67" s="106" t="s">
        <v>3002</v>
      </c>
      <c r="Q67" s="111"/>
      <c r="R67" t="str">
        <f>IF(D67="","",'[1]OPĆI DIO'!$C$1)</f>
        <v>2452 SVEUČILIŠTE J.J. STROSSMAYERA U OSIJEKU</v>
      </c>
      <c r="S67" t="str">
        <f t="shared" si="5"/>
        <v>313</v>
      </c>
      <c r="T67" t="str">
        <f t="shared" si="6"/>
        <v>31</v>
      </c>
      <c r="U67" t="str">
        <f t="shared" si="7"/>
        <v/>
      </c>
      <c r="V67" t="str">
        <f t="shared" si="8"/>
        <v>3</v>
      </c>
      <c r="AB67">
        <v>3714</v>
      </c>
      <c r="AC67" t="s">
        <v>2831</v>
      </c>
      <c r="AE67" t="str">
        <f t="shared" si="9"/>
        <v>37</v>
      </c>
      <c r="AF67" t="str">
        <f t="shared" si="10"/>
        <v>371</v>
      </c>
      <c r="AH67" s="34" t="s">
        <v>1004</v>
      </c>
      <c r="AI67" s="34" t="s">
        <v>1005</v>
      </c>
      <c r="AJ67" s="34" t="str">
        <f t="shared" si="11"/>
        <v>A867021</v>
      </c>
      <c r="AK67" s="34" t="str">
        <f>IFERROR(VLOOKUP(AJ67,[1]AKT!$E$4:$G$341,3,FALSE),"")</f>
        <v>0942</v>
      </c>
    </row>
    <row r="68" spans="1:37">
      <c r="A68" s="99">
        <f t="shared" ref="A68:A131" si="14">IFERROR(VLOOKUP(B68,$X$6:$AA$34,4,FALSE),"")</f>
        <v>61</v>
      </c>
      <c r="B68" s="100">
        <v>61</v>
      </c>
      <c r="C68" s="101" t="str">
        <f t="shared" ref="C68:C131" si="15">IFERROR(VLOOKUP(B68,$X$6:$AA$34,2,FALSE),"")</f>
        <v>Donacije</v>
      </c>
      <c r="D68" s="102">
        <v>3223</v>
      </c>
      <c r="E68" s="101" t="s">
        <v>3083</v>
      </c>
      <c r="F68" s="103" t="s">
        <v>874</v>
      </c>
      <c r="G68" s="101" t="str">
        <f t="shared" ref="G68:G131" si="16">IFERROR(VLOOKUP(F68,$AH$6:$AI$1763,2,FALSE),"")</f>
        <v/>
      </c>
      <c r="H68" s="101" t="str">
        <f t="shared" ref="H68:H131" si="17">IFERROR(VLOOKUP(F68,$AH$6:$AK$1763,4,FALSE),"")</f>
        <v/>
      </c>
      <c r="I68" s="104">
        <v>894</v>
      </c>
      <c r="J68" s="104">
        <v>894</v>
      </c>
      <c r="K68" s="104">
        <v>0</v>
      </c>
      <c r="L68" s="102" t="s">
        <v>2998</v>
      </c>
      <c r="M68" s="105" t="s">
        <v>2999</v>
      </c>
      <c r="N68" s="105" t="s">
        <v>3000</v>
      </c>
      <c r="O68" s="102" t="s">
        <v>3001</v>
      </c>
      <c r="P68" s="106" t="s">
        <v>3002</v>
      </c>
      <c r="Q68" s="111"/>
      <c r="R68" t="str">
        <f>IF(D68="","",'[1]OPĆI DIO'!$C$1)</f>
        <v>2452 SVEUČILIŠTE J.J. STROSSMAYERA U OSIJEKU</v>
      </c>
      <c r="S68" t="str">
        <f t="shared" ref="S68:S131" si="18">LEFT(D68,3)</f>
        <v>322</v>
      </c>
      <c r="T68" t="str">
        <f t="shared" ref="T68:T131" si="19">LEFT(D68,2)</f>
        <v>32</v>
      </c>
      <c r="U68" t="str">
        <f t="shared" ref="U68:U131" si="20">MID(H68,2,2)</f>
        <v/>
      </c>
      <c r="V68" t="str">
        <f t="shared" ref="V68:V131" si="21">LEFT(D68,1)</f>
        <v>3</v>
      </c>
      <c r="AB68">
        <v>3715</v>
      </c>
      <c r="AC68" t="s">
        <v>2832</v>
      </c>
      <c r="AE68" t="str">
        <f t="shared" si="9"/>
        <v>37</v>
      </c>
      <c r="AF68" t="str">
        <f t="shared" si="10"/>
        <v>371</v>
      </c>
      <c r="AH68" s="34" t="s">
        <v>1006</v>
      </c>
      <c r="AI68" s="34" t="s">
        <v>1007</v>
      </c>
      <c r="AJ68" s="34" t="str">
        <f t="shared" si="11"/>
        <v>A867021</v>
      </c>
      <c r="AK68" s="34" t="str">
        <f>IFERROR(VLOOKUP(AJ68,[1]AKT!$E$4:$G$341,3,FALSE),"")</f>
        <v>0942</v>
      </c>
    </row>
    <row r="69" spans="1:37">
      <c r="A69" s="99" t="str">
        <f t="shared" si="14"/>
        <v/>
      </c>
      <c r="B69" s="100">
        <v>51000</v>
      </c>
      <c r="C69" s="101" t="str">
        <f t="shared" si="15"/>
        <v/>
      </c>
      <c r="D69" s="102">
        <v>3237</v>
      </c>
      <c r="E69" s="101" t="str">
        <f t="shared" ref="E69:E131" si="22">IFERROR(VLOOKUP(D69,$AB$5:$AD$129,2,FALSE),"")</f>
        <v>Intelektualne i osobne usluge</v>
      </c>
      <c r="F69" s="103" t="s">
        <v>874</v>
      </c>
      <c r="G69" s="101" t="str">
        <f t="shared" si="16"/>
        <v/>
      </c>
      <c r="H69" s="101" t="str">
        <f t="shared" si="17"/>
        <v/>
      </c>
      <c r="I69" s="104">
        <v>15203</v>
      </c>
      <c r="J69" s="104">
        <v>0</v>
      </c>
      <c r="K69" s="104">
        <v>0</v>
      </c>
      <c r="L69" s="102" t="s">
        <v>3006</v>
      </c>
      <c r="M69" s="105" t="s">
        <v>3007</v>
      </c>
      <c r="N69" s="105" t="s">
        <v>3008</v>
      </c>
      <c r="O69" s="102" t="s">
        <v>666</v>
      </c>
      <c r="P69" s="106" t="s">
        <v>3009</v>
      </c>
      <c r="Q69" s="111"/>
      <c r="R69" t="str">
        <f>IF(D69="","",'[1]OPĆI DIO'!$C$1)</f>
        <v>2452 SVEUČILIŠTE J.J. STROSSMAYERA U OSIJEKU</v>
      </c>
      <c r="S69" t="str">
        <f t="shared" si="18"/>
        <v>323</v>
      </c>
      <c r="T69" t="str">
        <f t="shared" si="19"/>
        <v>32</v>
      </c>
      <c r="U69" t="str">
        <f t="shared" si="20"/>
        <v/>
      </c>
      <c r="V69" t="str">
        <f t="shared" si="21"/>
        <v>3</v>
      </c>
      <c r="AB69">
        <v>3721</v>
      </c>
      <c r="AC69" t="s">
        <v>2833</v>
      </c>
      <c r="AE69" t="str">
        <f t="shared" ref="AE69:AE129" si="23">LEFT(AB69,2)</f>
        <v>37</v>
      </c>
      <c r="AF69" t="str">
        <f t="shared" si="10"/>
        <v>372</v>
      </c>
      <c r="AH69" s="34" t="s">
        <v>1008</v>
      </c>
      <c r="AI69" s="34" t="s">
        <v>1009</v>
      </c>
      <c r="AJ69" s="34" t="str">
        <f t="shared" si="11"/>
        <v>A867021</v>
      </c>
      <c r="AK69" s="34" t="str">
        <f>IFERROR(VLOOKUP(AJ69,[1]AKT!$E$4:$G$341,3,FALSE),"")</f>
        <v>0942</v>
      </c>
    </row>
    <row r="70" spans="1:37">
      <c r="A70" s="99" t="str">
        <f t="shared" si="14"/>
        <v/>
      </c>
      <c r="B70" s="100">
        <v>51000</v>
      </c>
      <c r="C70" s="101" t="str">
        <f t="shared" si="15"/>
        <v/>
      </c>
      <c r="D70" s="102">
        <v>3299</v>
      </c>
      <c r="E70" s="101" t="str">
        <f t="shared" si="22"/>
        <v>Ostali nespomenuti rashodi poslovanja</v>
      </c>
      <c r="F70" s="103" t="s">
        <v>874</v>
      </c>
      <c r="G70" s="101" t="str">
        <f t="shared" si="16"/>
        <v/>
      </c>
      <c r="H70" s="101" t="str">
        <f t="shared" si="17"/>
        <v/>
      </c>
      <c r="I70" s="104">
        <v>3800</v>
      </c>
      <c r="J70" s="104">
        <v>0</v>
      </c>
      <c r="K70" s="104">
        <v>0</v>
      </c>
      <c r="L70" s="102" t="s">
        <v>3006</v>
      </c>
      <c r="M70" s="105" t="s">
        <v>3007</v>
      </c>
      <c r="N70" s="105" t="s">
        <v>3008</v>
      </c>
      <c r="O70" s="102" t="s">
        <v>666</v>
      </c>
      <c r="P70" s="106" t="s">
        <v>3009</v>
      </c>
      <c r="Q70" s="111"/>
      <c r="R70" t="str">
        <f>IF(D70="","",'[1]OPĆI DIO'!$C$1)</f>
        <v>2452 SVEUČILIŠTE J.J. STROSSMAYERA U OSIJEKU</v>
      </c>
      <c r="S70" t="str">
        <f t="shared" si="18"/>
        <v>329</v>
      </c>
      <c r="T70" t="str">
        <f t="shared" si="19"/>
        <v>32</v>
      </c>
      <c r="U70" t="str">
        <f t="shared" si="20"/>
        <v/>
      </c>
      <c r="V70" t="str">
        <f t="shared" si="21"/>
        <v>3</v>
      </c>
      <c r="AB70">
        <v>3722</v>
      </c>
      <c r="AC70" t="s">
        <v>2834</v>
      </c>
      <c r="AE70" t="str">
        <f t="shared" si="23"/>
        <v>37</v>
      </c>
      <c r="AF70" t="str">
        <f t="shared" ref="AF70:AF129" si="24">LEFT(AB70,3)</f>
        <v>372</v>
      </c>
      <c r="AH70" s="34" t="s">
        <v>1010</v>
      </c>
      <c r="AI70" s="34" t="s">
        <v>1011</v>
      </c>
      <c r="AJ70" s="34" t="str">
        <f t="shared" si="11"/>
        <v>A867021</v>
      </c>
      <c r="AK70" s="34" t="str">
        <f>IFERROR(VLOOKUP(AJ70,[1]AKT!$E$4:$G$341,3,FALSE),"")</f>
        <v>0942</v>
      </c>
    </row>
    <row r="71" spans="1:37">
      <c r="A71" s="99" t="str">
        <f t="shared" si="14"/>
        <v/>
      </c>
      <c r="B71" s="100">
        <v>51000</v>
      </c>
      <c r="C71" s="101" t="str">
        <f t="shared" si="15"/>
        <v/>
      </c>
      <c r="D71" s="102">
        <v>3611</v>
      </c>
      <c r="E71" s="101" t="str">
        <f t="shared" si="22"/>
        <v>Tekuće pomoći inozemnim vladama</v>
      </c>
      <c r="F71" s="103" t="s">
        <v>874</v>
      </c>
      <c r="G71" s="101" t="str">
        <f t="shared" si="16"/>
        <v/>
      </c>
      <c r="H71" s="101" t="str">
        <f t="shared" si="17"/>
        <v/>
      </c>
      <c r="I71" s="104">
        <v>41914</v>
      </c>
      <c r="J71" s="104">
        <v>0</v>
      </c>
      <c r="K71" s="104">
        <v>0</v>
      </c>
      <c r="L71" s="102" t="s">
        <v>3010</v>
      </c>
      <c r="M71" s="105" t="s">
        <v>3007</v>
      </c>
      <c r="N71" s="105" t="s">
        <v>3008</v>
      </c>
      <c r="O71" s="102" t="s">
        <v>666</v>
      </c>
      <c r="P71" s="106" t="s">
        <v>3009</v>
      </c>
      <c r="Q71" s="111"/>
      <c r="R71" t="str">
        <f>IF(D71="","",'[1]OPĆI DIO'!$C$1)</f>
        <v>2452 SVEUČILIŠTE J.J. STROSSMAYERA U OSIJEKU</v>
      </c>
      <c r="S71" t="str">
        <f t="shared" si="18"/>
        <v>361</v>
      </c>
      <c r="T71" t="str">
        <f t="shared" si="19"/>
        <v>36</v>
      </c>
      <c r="U71" t="str">
        <f t="shared" si="20"/>
        <v/>
      </c>
      <c r="V71" t="str">
        <f t="shared" si="21"/>
        <v>3</v>
      </c>
      <c r="AB71">
        <v>3723</v>
      </c>
      <c r="AC71" t="s">
        <v>2835</v>
      </c>
      <c r="AE71" t="str">
        <f t="shared" si="23"/>
        <v>37</v>
      </c>
      <c r="AF71" t="str">
        <f t="shared" si="24"/>
        <v>372</v>
      </c>
      <c r="AH71" s="34" t="s">
        <v>1013</v>
      </c>
      <c r="AI71" s="34" t="s">
        <v>1014</v>
      </c>
      <c r="AJ71" s="34" t="str">
        <f t="shared" si="11"/>
        <v>K867020</v>
      </c>
      <c r="AK71" s="34" t="str">
        <f>IFERROR(VLOOKUP(AJ71,[1]AKT!$E$4:$G$341,3,FALSE),"")</f>
        <v>0942</v>
      </c>
    </row>
    <row r="72" spans="1:37">
      <c r="A72" s="99" t="str">
        <f t="shared" si="14"/>
        <v/>
      </c>
      <c r="B72" s="100">
        <v>51000</v>
      </c>
      <c r="C72" s="101" t="str">
        <f t="shared" si="15"/>
        <v/>
      </c>
      <c r="D72" s="102">
        <v>3693</v>
      </c>
      <c r="E72" s="101" t="str">
        <f t="shared" si="22"/>
        <v>Tekući prijenosi između proračunskih korisnika istog proraču</v>
      </c>
      <c r="F72" s="103" t="s">
        <v>874</v>
      </c>
      <c r="G72" s="101" t="str">
        <f t="shared" si="16"/>
        <v/>
      </c>
      <c r="H72" s="101" t="str">
        <f t="shared" si="17"/>
        <v/>
      </c>
      <c r="I72" s="104">
        <v>6567</v>
      </c>
      <c r="J72" s="104">
        <v>0</v>
      </c>
      <c r="K72" s="104">
        <v>0</v>
      </c>
      <c r="L72" s="102" t="s">
        <v>3006</v>
      </c>
      <c r="M72" s="105" t="s">
        <v>3007</v>
      </c>
      <c r="N72" s="105" t="s">
        <v>3008</v>
      </c>
      <c r="O72" s="102" t="s">
        <v>666</v>
      </c>
      <c r="P72" s="106" t="s">
        <v>3011</v>
      </c>
      <c r="Q72" s="111" t="s">
        <v>3012</v>
      </c>
      <c r="R72" t="str">
        <f>IF(D72="","",'[1]OPĆI DIO'!$C$1)</f>
        <v>2452 SVEUČILIŠTE J.J. STROSSMAYERA U OSIJEKU</v>
      </c>
      <c r="S72" t="str">
        <f t="shared" si="18"/>
        <v>369</v>
      </c>
      <c r="T72" t="str">
        <f t="shared" si="19"/>
        <v>36</v>
      </c>
      <c r="U72" t="str">
        <f t="shared" si="20"/>
        <v/>
      </c>
      <c r="V72" t="str">
        <f t="shared" si="21"/>
        <v>3</v>
      </c>
      <c r="AB72">
        <v>3811</v>
      </c>
      <c r="AC72" t="s">
        <v>2836</v>
      </c>
      <c r="AE72" t="str">
        <f t="shared" si="23"/>
        <v>38</v>
      </c>
      <c r="AF72" t="str">
        <f t="shared" si="24"/>
        <v>381</v>
      </c>
      <c r="AH72" s="34" t="s">
        <v>1017</v>
      </c>
      <c r="AI72" s="34" t="s">
        <v>1018</v>
      </c>
      <c r="AJ72" s="34" t="str">
        <f t="shared" si="11"/>
        <v>K814011</v>
      </c>
      <c r="AK72" s="34" t="str">
        <f>IFERROR(VLOOKUP(AJ72,[1]AKT!$E$4:$G$341,3,FALSE),"")</f>
        <v/>
      </c>
    </row>
    <row r="73" spans="1:37">
      <c r="A73" s="99" t="str">
        <f t="shared" si="14"/>
        <v/>
      </c>
      <c r="B73" s="100">
        <v>51000</v>
      </c>
      <c r="C73" s="101" t="str">
        <f t="shared" si="15"/>
        <v/>
      </c>
      <c r="D73" s="102">
        <v>3693</v>
      </c>
      <c r="E73" s="101" t="str">
        <f t="shared" si="22"/>
        <v>Tekući prijenosi između proračunskih korisnika istog proraču</v>
      </c>
      <c r="F73" s="103" t="s">
        <v>874</v>
      </c>
      <c r="G73" s="101" t="str">
        <f t="shared" si="16"/>
        <v/>
      </c>
      <c r="H73" s="101" t="str">
        <f t="shared" si="17"/>
        <v/>
      </c>
      <c r="I73" s="104">
        <v>12516</v>
      </c>
      <c r="J73" s="104">
        <v>0</v>
      </c>
      <c r="K73" s="104">
        <v>0</v>
      </c>
      <c r="L73" s="102" t="s">
        <v>3006</v>
      </c>
      <c r="M73" s="105" t="s">
        <v>3007</v>
      </c>
      <c r="N73" s="105" t="s">
        <v>3008</v>
      </c>
      <c r="O73" s="102" t="s">
        <v>666</v>
      </c>
      <c r="P73" s="106" t="s">
        <v>3009</v>
      </c>
      <c r="Q73" s="111" t="s">
        <v>3013</v>
      </c>
      <c r="R73" t="str">
        <f>IF(D73="","",'[1]OPĆI DIO'!$C$1)</f>
        <v>2452 SVEUČILIŠTE J.J. STROSSMAYERA U OSIJEKU</v>
      </c>
      <c r="S73" t="str">
        <f t="shared" si="18"/>
        <v>369</v>
      </c>
      <c r="T73" t="str">
        <f t="shared" si="19"/>
        <v>36</v>
      </c>
      <c r="U73" t="str">
        <f t="shared" si="20"/>
        <v/>
      </c>
      <c r="V73" t="str">
        <f t="shared" si="21"/>
        <v>3</v>
      </c>
      <c r="AB73">
        <v>3812</v>
      </c>
      <c r="AC73" t="s">
        <v>2837</v>
      </c>
      <c r="AE73" t="str">
        <f t="shared" si="23"/>
        <v>38</v>
      </c>
      <c r="AF73" t="str">
        <f t="shared" si="24"/>
        <v>381</v>
      </c>
      <c r="AH73" s="34" t="s">
        <v>1020</v>
      </c>
      <c r="AI73" s="34" t="s">
        <v>1021</v>
      </c>
      <c r="AJ73" s="34" t="str">
        <f t="shared" ref="AJ73:AJ97" si="25">LEFT(AH73,7)</f>
        <v>K814013</v>
      </c>
      <c r="AK73" s="34" t="str">
        <f>IFERROR(VLOOKUP(AJ73,[1]AKT!$E$4:$G$341,3,FALSE),"")</f>
        <v>0970</v>
      </c>
    </row>
    <row r="74" spans="1:37">
      <c r="A74" s="99">
        <f t="shared" si="14"/>
        <v>533</v>
      </c>
      <c r="B74" s="100">
        <v>533</v>
      </c>
      <c r="C74" s="101" t="str">
        <f t="shared" si="15"/>
        <v>Ostale darovnice</v>
      </c>
      <c r="D74" s="102">
        <v>3111</v>
      </c>
      <c r="E74" s="101" t="s">
        <v>3077</v>
      </c>
      <c r="F74" s="103" t="s">
        <v>874</v>
      </c>
      <c r="G74" s="101" t="str">
        <f t="shared" si="16"/>
        <v/>
      </c>
      <c r="H74" s="101" t="str">
        <f t="shared" si="17"/>
        <v/>
      </c>
      <c r="I74" s="104">
        <v>18169</v>
      </c>
      <c r="J74" s="104">
        <v>18169</v>
      </c>
      <c r="K74" s="104">
        <v>0</v>
      </c>
      <c r="L74" s="102" t="s">
        <v>3014</v>
      </c>
      <c r="M74" s="105" t="s">
        <v>3015</v>
      </c>
      <c r="N74" s="105" t="s">
        <v>3016</v>
      </c>
      <c r="O74" s="102" t="s">
        <v>3017</v>
      </c>
      <c r="P74" s="106" t="s">
        <v>3018</v>
      </c>
      <c r="Q74" s="111"/>
      <c r="R74" t="str">
        <f>IF(D74="","",'[1]OPĆI DIO'!$C$1)</f>
        <v>2452 SVEUČILIŠTE J.J. STROSSMAYERA U OSIJEKU</v>
      </c>
      <c r="S74" t="str">
        <f t="shared" si="18"/>
        <v>311</v>
      </c>
      <c r="T74" t="str">
        <f t="shared" si="19"/>
        <v>31</v>
      </c>
      <c r="U74" t="str">
        <f t="shared" si="20"/>
        <v/>
      </c>
      <c r="V74" t="str">
        <f t="shared" si="21"/>
        <v>3</v>
      </c>
      <c r="AB74">
        <v>3813</v>
      </c>
      <c r="AC74" t="s">
        <v>2838</v>
      </c>
      <c r="AE74" t="str">
        <f t="shared" si="23"/>
        <v>38</v>
      </c>
      <c r="AF74" t="str">
        <f t="shared" si="24"/>
        <v>381</v>
      </c>
      <c r="AH74" s="34" t="s">
        <v>1022</v>
      </c>
      <c r="AI74" s="34" t="s">
        <v>1023</v>
      </c>
      <c r="AJ74" s="34" t="str">
        <f t="shared" si="25"/>
        <v>K814013</v>
      </c>
      <c r="AK74" s="34" t="str">
        <f>IFERROR(VLOOKUP(AJ74,[1]AKT!$E$4:$G$341,3,FALSE),"")</f>
        <v>0970</v>
      </c>
    </row>
    <row r="75" spans="1:37">
      <c r="A75" s="99">
        <f t="shared" si="14"/>
        <v>533</v>
      </c>
      <c r="B75" s="100">
        <v>533</v>
      </c>
      <c r="C75" s="101" t="str">
        <f t="shared" si="15"/>
        <v>Ostale darovnice</v>
      </c>
      <c r="D75" s="102">
        <v>3211</v>
      </c>
      <c r="E75" s="101" t="s">
        <v>3080</v>
      </c>
      <c r="F75" s="103" t="s">
        <v>874</v>
      </c>
      <c r="G75" s="101" t="str">
        <f t="shared" si="16"/>
        <v/>
      </c>
      <c r="H75" s="101" t="str">
        <f t="shared" si="17"/>
        <v/>
      </c>
      <c r="I75" s="104">
        <v>2027</v>
      </c>
      <c r="J75" s="104">
        <v>1981</v>
      </c>
      <c r="K75" s="104">
        <v>18169</v>
      </c>
      <c r="L75" s="102" t="s">
        <v>3014</v>
      </c>
      <c r="M75" s="105" t="s">
        <v>3015</v>
      </c>
      <c r="N75" s="105" t="s">
        <v>3016</v>
      </c>
      <c r="O75" s="102" t="s">
        <v>3017</v>
      </c>
      <c r="P75" s="106" t="s">
        <v>3018</v>
      </c>
      <c r="Q75" s="111"/>
      <c r="R75" t="str">
        <f>IF(D75="","",'[1]OPĆI DIO'!$C$1)</f>
        <v>2452 SVEUČILIŠTE J.J. STROSSMAYERA U OSIJEKU</v>
      </c>
      <c r="S75" t="str">
        <f t="shared" si="18"/>
        <v>321</v>
      </c>
      <c r="T75" t="str">
        <f t="shared" si="19"/>
        <v>32</v>
      </c>
      <c r="U75" t="str">
        <f t="shared" si="20"/>
        <v/>
      </c>
      <c r="V75" t="str">
        <f t="shared" si="21"/>
        <v>3</v>
      </c>
      <c r="AB75">
        <v>3821</v>
      </c>
      <c r="AC75" t="s">
        <v>2839</v>
      </c>
      <c r="AE75" t="str">
        <f t="shared" si="23"/>
        <v>38</v>
      </c>
      <c r="AF75" t="str">
        <f t="shared" si="24"/>
        <v>382</v>
      </c>
      <c r="AH75" s="34" t="s">
        <v>1024</v>
      </c>
      <c r="AI75" s="34" t="s">
        <v>1025</v>
      </c>
      <c r="AJ75" s="34" t="str">
        <f t="shared" si="25"/>
        <v>A848051</v>
      </c>
      <c r="AK75" s="34" t="str">
        <f>IFERROR(VLOOKUP(AJ75,[1]AKT!$E$4:$G$341,3,FALSE),"")</f>
        <v>0970</v>
      </c>
    </row>
    <row r="76" spans="1:37">
      <c r="A76" s="99">
        <f t="shared" si="14"/>
        <v>533</v>
      </c>
      <c r="B76" s="100">
        <v>533</v>
      </c>
      <c r="C76" s="101" t="str">
        <f t="shared" si="15"/>
        <v>Ostale darovnice</v>
      </c>
      <c r="D76" s="102">
        <v>4221</v>
      </c>
      <c r="E76" s="101" t="str">
        <f t="shared" si="22"/>
        <v>Uredska oprema i namještaj</v>
      </c>
      <c r="F76" s="103" t="s">
        <v>874</v>
      </c>
      <c r="G76" s="101" t="str">
        <f t="shared" si="16"/>
        <v/>
      </c>
      <c r="H76" s="101" t="str">
        <f t="shared" si="17"/>
        <v/>
      </c>
      <c r="I76" s="104">
        <v>2264</v>
      </c>
      <c r="J76" s="104">
        <v>0</v>
      </c>
      <c r="K76" s="104">
        <v>1514</v>
      </c>
      <c r="L76" s="102" t="s">
        <v>3014</v>
      </c>
      <c r="M76" s="105" t="s">
        <v>3015</v>
      </c>
      <c r="N76" s="105" t="s">
        <v>3016</v>
      </c>
      <c r="O76" s="102" t="s">
        <v>3017</v>
      </c>
      <c r="P76" s="106" t="s">
        <v>3018</v>
      </c>
      <c r="Q76" s="111"/>
      <c r="R76" t="str">
        <f>IF(D76="","",'[1]OPĆI DIO'!$C$1)</f>
        <v>2452 SVEUČILIŠTE J.J. STROSSMAYERA U OSIJEKU</v>
      </c>
      <c r="S76" t="str">
        <f t="shared" si="18"/>
        <v>422</v>
      </c>
      <c r="T76" t="str">
        <f t="shared" si="19"/>
        <v>42</v>
      </c>
      <c r="U76" t="str">
        <f t="shared" si="20"/>
        <v/>
      </c>
      <c r="V76" t="str">
        <f t="shared" si="21"/>
        <v>4</v>
      </c>
      <c r="AB76">
        <v>3831</v>
      </c>
      <c r="AC76" t="s">
        <v>2840</v>
      </c>
      <c r="AE76" t="str">
        <f t="shared" si="23"/>
        <v>38</v>
      </c>
      <c r="AF76" t="str">
        <f t="shared" si="24"/>
        <v>383</v>
      </c>
      <c r="AH76" s="34" t="s">
        <v>1026</v>
      </c>
      <c r="AI76" s="34" t="s">
        <v>1027</v>
      </c>
      <c r="AJ76" s="34" t="str">
        <f t="shared" si="25"/>
        <v>A848051</v>
      </c>
      <c r="AK76" s="34" t="str">
        <f>IFERROR(VLOOKUP(AJ76,[1]AKT!$E$4:$G$341,3,FALSE),"")</f>
        <v>0970</v>
      </c>
    </row>
    <row r="77" spans="1:37">
      <c r="A77" s="99">
        <f t="shared" si="14"/>
        <v>533</v>
      </c>
      <c r="B77" s="100">
        <v>533</v>
      </c>
      <c r="C77" s="101" t="str">
        <f t="shared" si="15"/>
        <v>Ostale darovnice</v>
      </c>
      <c r="D77" s="102">
        <v>3235</v>
      </c>
      <c r="E77" s="101" t="str">
        <f t="shared" si="22"/>
        <v>Zakupnine i najamnine</v>
      </c>
      <c r="F77" s="103" t="s">
        <v>874</v>
      </c>
      <c r="G77" s="101" t="str">
        <f t="shared" si="16"/>
        <v/>
      </c>
      <c r="H77" s="101" t="str">
        <f t="shared" si="17"/>
        <v/>
      </c>
      <c r="I77" s="104">
        <v>8548</v>
      </c>
      <c r="J77" s="104">
        <v>0</v>
      </c>
      <c r="K77" s="104">
        <v>0</v>
      </c>
      <c r="L77" s="102" t="s">
        <v>3014</v>
      </c>
      <c r="M77" s="105" t="s">
        <v>3015</v>
      </c>
      <c r="N77" s="105" t="s">
        <v>3016</v>
      </c>
      <c r="O77" s="102" t="s">
        <v>3017</v>
      </c>
      <c r="P77" s="106" t="s">
        <v>3018</v>
      </c>
      <c r="Q77" s="111"/>
      <c r="R77" t="str">
        <f>IF(D77="","",'[1]OPĆI DIO'!$C$1)</f>
        <v>2452 SVEUČILIŠTE J.J. STROSSMAYERA U OSIJEKU</v>
      </c>
      <c r="S77" t="str">
        <f t="shared" si="18"/>
        <v>323</v>
      </c>
      <c r="T77" t="str">
        <f t="shared" si="19"/>
        <v>32</v>
      </c>
      <c r="U77" t="str">
        <f t="shared" si="20"/>
        <v/>
      </c>
      <c r="V77" t="str">
        <f t="shared" si="21"/>
        <v>3</v>
      </c>
      <c r="AB77">
        <v>3832</v>
      </c>
      <c r="AC77" t="s">
        <v>2841</v>
      </c>
      <c r="AE77" t="str">
        <f t="shared" si="23"/>
        <v>38</v>
      </c>
      <c r="AF77" t="str">
        <f t="shared" si="24"/>
        <v>383</v>
      </c>
      <c r="AH77" s="34" t="s">
        <v>1028</v>
      </c>
      <c r="AI77" s="34" t="s">
        <v>1029</v>
      </c>
      <c r="AJ77" s="34" t="str">
        <f t="shared" si="25"/>
        <v>A848051</v>
      </c>
      <c r="AK77" s="34" t="str">
        <f>IFERROR(VLOOKUP(AJ77,[1]AKT!$E$4:$G$341,3,FALSE),"")</f>
        <v>0970</v>
      </c>
    </row>
    <row r="78" spans="1:37">
      <c r="A78" s="99">
        <f t="shared" si="14"/>
        <v>563</v>
      </c>
      <c r="B78" s="100">
        <v>563</v>
      </c>
      <c r="C78" s="101" t="str">
        <f t="shared" si="15"/>
        <v>Europski fond za regionalni razvoj – predfinanciranje iz izvora 11 Opći prihodi i primici</v>
      </c>
      <c r="D78" s="102">
        <v>3211</v>
      </c>
      <c r="E78" s="101" t="s">
        <v>3080</v>
      </c>
      <c r="F78" s="103" t="s">
        <v>874</v>
      </c>
      <c r="G78" s="101" t="str">
        <f t="shared" si="16"/>
        <v/>
      </c>
      <c r="H78" s="101" t="str">
        <f t="shared" si="17"/>
        <v/>
      </c>
      <c r="I78" s="104">
        <v>23660</v>
      </c>
      <c r="J78" s="104">
        <v>1820</v>
      </c>
      <c r="K78" s="104">
        <v>0</v>
      </c>
      <c r="L78" s="102" t="s">
        <v>3019</v>
      </c>
      <c r="M78" s="105" t="s">
        <v>3020</v>
      </c>
      <c r="N78" s="105" t="s">
        <v>3021</v>
      </c>
      <c r="O78" s="102" t="s">
        <v>3022</v>
      </c>
      <c r="P78" s="106" t="s">
        <v>3023</v>
      </c>
      <c r="Q78" s="111"/>
      <c r="R78" t="str">
        <f>IF(D78="","",'[1]OPĆI DIO'!$C$1)</f>
        <v>2452 SVEUČILIŠTE J.J. STROSSMAYERA U OSIJEKU</v>
      </c>
      <c r="S78" t="str">
        <f t="shared" si="18"/>
        <v>321</v>
      </c>
      <c r="T78" t="str">
        <f t="shared" si="19"/>
        <v>32</v>
      </c>
      <c r="U78" t="str">
        <f t="shared" si="20"/>
        <v/>
      </c>
      <c r="V78" t="str">
        <f t="shared" si="21"/>
        <v>3</v>
      </c>
      <c r="AB78">
        <v>3833</v>
      </c>
      <c r="AC78" t="s">
        <v>2842</v>
      </c>
      <c r="AE78" t="str">
        <f t="shared" si="23"/>
        <v>38</v>
      </c>
      <c r="AF78" t="str">
        <f t="shared" si="24"/>
        <v>383</v>
      </c>
      <c r="AH78" s="34" t="s">
        <v>1030</v>
      </c>
      <c r="AI78" s="34" t="s">
        <v>1031</v>
      </c>
      <c r="AJ78" s="34" t="str">
        <f t="shared" si="25"/>
        <v>A848051</v>
      </c>
      <c r="AK78" s="34" t="str">
        <f>IFERROR(VLOOKUP(AJ78,[1]AKT!$E$4:$G$341,3,FALSE),"")</f>
        <v>0970</v>
      </c>
    </row>
    <row r="79" spans="1:37">
      <c r="A79" s="99">
        <f t="shared" si="14"/>
        <v>563</v>
      </c>
      <c r="B79" s="100">
        <v>563</v>
      </c>
      <c r="C79" s="101" t="str">
        <f t="shared" si="15"/>
        <v>Europski fond za regionalni razvoj – predfinanciranje iz izvora 11 Opći prihodi i primici</v>
      </c>
      <c r="D79" s="102">
        <v>4221</v>
      </c>
      <c r="E79" s="101" t="str">
        <f t="shared" si="22"/>
        <v>Uredska oprema i namještaj</v>
      </c>
      <c r="F79" s="103" t="s">
        <v>874</v>
      </c>
      <c r="G79" s="101" t="str">
        <f t="shared" si="16"/>
        <v/>
      </c>
      <c r="H79" s="101" t="str">
        <f t="shared" si="17"/>
        <v/>
      </c>
      <c r="I79" s="104">
        <v>5000</v>
      </c>
      <c r="J79" s="104">
        <v>7000</v>
      </c>
      <c r="K79" s="104">
        <v>0</v>
      </c>
      <c r="L79" s="102" t="s">
        <v>3019</v>
      </c>
      <c r="M79" s="105" t="s">
        <v>3020</v>
      </c>
      <c r="N79" s="105" t="s">
        <v>3021</v>
      </c>
      <c r="O79" s="102" t="s">
        <v>3022</v>
      </c>
      <c r="P79" s="106" t="s">
        <v>3023</v>
      </c>
      <c r="Q79" s="111"/>
      <c r="R79" t="str">
        <f>IF(D79="","",'[1]OPĆI DIO'!$C$1)</f>
        <v>2452 SVEUČILIŠTE J.J. STROSSMAYERA U OSIJEKU</v>
      </c>
      <c r="S79" t="str">
        <f t="shared" si="18"/>
        <v>422</v>
      </c>
      <c r="T79" t="str">
        <f t="shared" si="19"/>
        <v>42</v>
      </c>
      <c r="U79" t="str">
        <f t="shared" si="20"/>
        <v/>
      </c>
      <c r="V79" t="str">
        <f t="shared" si="21"/>
        <v>4</v>
      </c>
      <c r="AB79">
        <v>3834</v>
      </c>
      <c r="AC79" t="s">
        <v>2843</v>
      </c>
      <c r="AE79" t="str">
        <f t="shared" si="23"/>
        <v>38</v>
      </c>
      <c r="AF79" t="str">
        <f t="shared" si="24"/>
        <v>383</v>
      </c>
      <c r="AH79" s="34" t="s">
        <v>1032</v>
      </c>
      <c r="AI79" s="34" t="s">
        <v>1033</v>
      </c>
      <c r="AJ79" s="34" t="str">
        <f t="shared" si="25"/>
        <v>A848051</v>
      </c>
      <c r="AK79" s="34" t="str">
        <f>IFERROR(VLOOKUP(AJ79,[1]AKT!$E$4:$G$341,3,FALSE),"")</f>
        <v>0970</v>
      </c>
    </row>
    <row r="80" spans="1:37">
      <c r="A80" s="99">
        <f t="shared" si="14"/>
        <v>563</v>
      </c>
      <c r="B80" s="100">
        <v>563</v>
      </c>
      <c r="C80" s="101" t="str">
        <f t="shared" si="15"/>
        <v>Europski fond za regionalni razvoj – predfinanciranje iz izvora 11 Opći prihodi i primici</v>
      </c>
      <c r="D80" s="102">
        <v>4225</v>
      </c>
      <c r="E80" s="101" t="str">
        <f t="shared" si="22"/>
        <v>Instrumenti, uređaji i strojevi</v>
      </c>
      <c r="F80" s="103" t="s">
        <v>874</v>
      </c>
      <c r="G80" s="101" t="str">
        <f t="shared" si="16"/>
        <v/>
      </c>
      <c r="H80" s="101" t="str">
        <f t="shared" si="17"/>
        <v/>
      </c>
      <c r="I80" s="104">
        <v>86000</v>
      </c>
      <c r="J80" s="104">
        <v>0</v>
      </c>
      <c r="K80" s="104">
        <v>0</v>
      </c>
      <c r="L80" s="102" t="s">
        <v>3019</v>
      </c>
      <c r="M80" s="105" t="s">
        <v>3020</v>
      </c>
      <c r="N80" s="105" t="s">
        <v>3021</v>
      </c>
      <c r="O80" s="102" t="s">
        <v>3022</v>
      </c>
      <c r="P80" s="106" t="s">
        <v>3023</v>
      </c>
      <c r="Q80" s="111"/>
      <c r="R80" t="str">
        <f>IF(D80="","",'[1]OPĆI DIO'!$C$1)</f>
        <v>2452 SVEUČILIŠTE J.J. STROSSMAYERA U OSIJEKU</v>
      </c>
      <c r="S80" t="str">
        <f t="shared" si="18"/>
        <v>422</v>
      </c>
      <c r="T80" t="str">
        <f t="shared" si="19"/>
        <v>42</v>
      </c>
      <c r="U80" t="str">
        <f t="shared" si="20"/>
        <v/>
      </c>
      <c r="V80" t="str">
        <f t="shared" si="21"/>
        <v>4</v>
      </c>
      <c r="AB80">
        <v>3835</v>
      </c>
      <c r="AC80" t="s">
        <v>2844</v>
      </c>
      <c r="AE80" t="str">
        <f t="shared" si="23"/>
        <v>38</v>
      </c>
      <c r="AF80" t="str">
        <f t="shared" si="24"/>
        <v>383</v>
      </c>
      <c r="AH80" s="34" t="s">
        <v>1034</v>
      </c>
      <c r="AI80" s="34" t="s">
        <v>1035</v>
      </c>
      <c r="AJ80" s="34" t="str">
        <f t="shared" si="25"/>
        <v>A848051</v>
      </c>
      <c r="AK80" s="34" t="str">
        <f>IFERROR(VLOOKUP(AJ80,[1]AKT!$E$4:$G$341,3,FALSE),"")</f>
        <v>0970</v>
      </c>
    </row>
    <row r="81" spans="1:37">
      <c r="A81" s="99">
        <f t="shared" si="14"/>
        <v>563</v>
      </c>
      <c r="B81" s="100">
        <v>563</v>
      </c>
      <c r="C81" s="101" t="str">
        <f t="shared" si="15"/>
        <v>Europski fond za regionalni razvoj – predfinanciranje iz izvora 11 Opći prihodi i primici</v>
      </c>
      <c r="D81" s="102">
        <v>3111</v>
      </c>
      <c r="E81" s="101" t="s">
        <v>3077</v>
      </c>
      <c r="F81" s="103" t="s">
        <v>874</v>
      </c>
      <c r="G81" s="101" t="str">
        <f t="shared" si="16"/>
        <v/>
      </c>
      <c r="H81" s="101" t="str">
        <f t="shared" si="17"/>
        <v/>
      </c>
      <c r="I81" s="104">
        <v>30600</v>
      </c>
      <c r="J81" s="104">
        <v>19350</v>
      </c>
      <c r="K81" s="104">
        <v>0</v>
      </c>
      <c r="L81" s="102" t="s">
        <v>3024</v>
      </c>
      <c r="M81" s="105" t="s">
        <v>3025</v>
      </c>
      <c r="N81" s="105" t="s">
        <v>3026</v>
      </c>
      <c r="O81" s="102" t="s">
        <v>3027</v>
      </c>
      <c r="P81" s="106" t="s">
        <v>3028</v>
      </c>
      <c r="Q81" s="111"/>
      <c r="R81" t="str">
        <f>IF(D81="","",'[1]OPĆI DIO'!$C$1)</f>
        <v>2452 SVEUČILIŠTE J.J. STROSSMAYERA U OSIJEKU</v>
      </c>
      <c r="S81" t="str">
        <f t="shared" si="18"/>
        <v>311</v>
      </c>
      <c r="T81" t="str">
        <f t="shared" si="19"/>
        <v>31</v>
      </c>
      <c r="U81" t="str">
        <f t="shared" si="20"/>
        <v/>
      </c>
      <c r="V81" t="str">
        <f t="shared" si="21"/>
        <v>3</v>
      </c>
      <c r="AB81">
        <v>3861</v>
      </c>
      <c r="AC81" s="114" t="s">
        <v>2845</v>
      </c>
      <c r="AE81" t="str">
        <f t="shared" si="23"/>
        <v>38</v>
      </c>
      <c r="AF81" t="str">
        <f t="shared" si="24"/>
        <v>386</v>
      </c>
      <c r="AH81" s="34" t="s">
        <v>1036</v>
      </c>
      <c r="AI81" s="34" t="s">
        <v>1037</v>
      </c>
      <c r="AJ81" s="34" t="str">
        <f t="shared" si="25"/>
        <v>A848051</v>
      </c>
      <c r="AK81" s="34" t="str">
        <f>IFERROR(VLOOKUP(AJ81,[1]AKT!$E$4:$G$341,3,FALSE),"")</f>
        <v>0970</v>
      </c>
    </row>
    <row r="82" spans="1:37">
      <c r="A82" s="99">
        <f t="shared" si="14"/>
        <v>563</v>
      </c>
      <c r="B82" s="100">
        <v>563</v>
      </c>
      <c r="C82" s="101" t="str">
        <f t="shared" si="15"/>
        <v>Europski fond za regionalni razvoj – predfinanciranje iz izvora 11 Opći prihodi i primici</v>
      </c>
      <c r="D82" s="102">
        <v>3211</v>
      </c>
      <c r="E82" s="101" t="s">
        <v>3080</v>
      </c>
      <c r="F82" s="103" t="s">
        <v>874</v>
      </c>
      <c r="G82" s="101" t="str">
        <f t="shared" si="16"/>
        <v/>
      </c>
      <c r="H82" s="101" t="str">
        <f t="shared" si="17"/>
        <v/>
      </c>
      <c r="I82" s="104">
        <v>4590</v>
      </c>
      <c r="J82" s="104">
        <v>2903</v>
      </c>
      <c r="K82" s="104">
        <v>0</v>
      </c>
      <c r="L82" s="102" t="s">
        <v>3024</v>
      </c>
      <c r="M82" s="105" t="s">
        <v>3025</v>
      </c>
      <c r="N82" s="105" t="s">
        <v>3026</v>
      </c>
      <c r="O82" s="102" t="s">
        <v>3027</v>
      </c>
      <c r="P82" s="106" t="s">
        <v>3028</v>
      </c>
      <c r="Q82" s="111"/>
      <c r="R82" t="str">
        <f>IF(D82="","",'[1]OPĆI DIO'!$C$1)</f>
        <v>2452 SVEUČILIŠTE J.J. STROSSMAYERA U OSIJEKU</v>
      </c>
      <c r="S82" t="str">
        <f t="shared" si="18"/>
        <v>321</v>
      </c>
      <c r="T82" t="str">
        <f t="shared" si="19"/>
        <v>32</v>
      </c>
      <c r="U82" t="str">
        <f t="shared" si="20"/>
        <v/>
      </c>
      <c r="V82" t="str">
        <f t="shared" si="21"/>
        <v>3</v>
      </c>
      <c r="AB82">
        <v>3862</v>
      </c>
      <c r="AC82" t="s">
        <v>2846</v>
      </c>
      <c r="AE82" t="str">
        <f t="shared" si="23"/>
        <v>38</v>
      </c>
      <c r="AF82" t="str">
        <f t="shared" si="24"/>
        <v>386</v>
      </c>
      <c r="AH82" s="34" t="s">
        <v>1038</v>
      </c>
      <c r="AI82" s="34" t="s">
        <v>1039</v>
      </c>
      <c r="AJ82" s="34" t="str">
        <f t="shared" si="25"/>
        <v>A848051</v>
      </c>
      <c r="AK82" s="34" t="str">
        <f>IFERROR(VLOOKUP(AJ82,[1]AKT!$E$4:$G$341,3,FALSE),"")</f>
        <v>0970</v>
      </c>
    </row>
    <row r="83" spans="1:37">
      <c r="A83" s="99">
        <f t="shared" si="14"/>
        <v>563</v>
      </c>
      <c r="B83" s="100">
        <v>563</v>
      </c>
      <c r="C83" s="101" t="str">
        <f t="shared" si="15"/>
        <v>Europski fond za regionalni razvoj – predfinanciranje iz izvora 11 Opći prihodi i primici</v>
      </c>
      <c r="D83" s="102">
        <v>3237</v>
      </c>
      <c r="E83" s="101" t="str">
        <f t="shared" si="22"/>
        <v>Intelektualne i osobne usluge</v>
      </c>
      <c r="F83" s="103" t="s">
        <v>874</v>
      </c>
      <c r="G83" s="101" t="str">
        <f t="shared" si="16"/>
        <v/>
      </c>
      <c r="H83" s="101" t="str">
        <f t="shared" si="17"/>
        <v/>
      </c>
      <c r="I83" s="104">
        <v>4600</v>
      </c>
      <c r="J83" s="104">
        <v>9300</v>
      </c>
      <c r="K83" s="104">
        <v>0</v>
      </c>
      <c r="L83" s="102" t="s">
        <v>3024</v>
      </c>
      <c r="M83" s="105" t="s">
        <v>3025</v>
      </c>
      <c r="N83" s="105" t="s">
        <v>3026</v>
      </c>
      <c r="O83" s="102" t="s">
        <v>3027</v>
      </c>
      <c r="P83" s="106" t="s">
        <v>3028</v>
      </c>
      <c r="Q83" s="111"/>
      <c r="R83" t="str">
        <f>IF(D83="","",'[1]OPĆI DIO'!$C$1)</f>
        <v>2452 SVEUČILIŠTE J.J. STROSSMAYERA U OSIJEKU</v>
      </c>
      <c r="S83" t="str">
        <f t="shared" si="18"/>
        <v>323</v>
      </c>
      <c r="T83" t="str">
        <f t="shared" si="19"/>
        <v>32</v>
      </c>
      <c r="U83" t="str">
        <f t="shared" si="20"/>
        <v/>
      </c>
      <c r="V83" t="str">
        <f t="shared" si="21"/>
        <v>3</v>
      </c>
      <c r="AB83">
        <v>3863</v>
      </c>
      <c r="AC83" t="s">
        <v>2847</v>
      </c>
      <c r="AE83" t="str">
        <f t="shared" si="23"/>
        <v>38</v>
      </c>
      <c r="AF83" t="str">
        <f t="shared" si="24"/>
        <v>386</v>
      </c>
      <c r="AH83" s="34" t="s">
        <v>1040</v>
      </c>
      <c r="AI83" s="34" t="s">
        <v>1041</v>
      </c>
      <c r="AJ83" s="34" t="str">
        <f t="shared" si="25"/>
        <v>A848051</v>
      </c>
      <c r="AK83" s="34" t="str">
        <f>IFERROR(VLOOKUP(AJ83,[1]AKT!$E$4:$G$341,3,FALSE),"")</f>
        <v>0970</v>
      </c>
    </row>
    <row r="84" spans="1:37">
      <c r="A84" s="99">
        <f t="shared" si="14"/>
        <v>563</v>
      </c>
      <c r="B84" s="100">
        <v>563</v>
      </c>
      <c r="C84" s="101" t="str">
        <f t="shared" si="15"/>
        <v>Europski fond za regionalni razvoj – predfinanciranje iz izvora 11 Opći prihodi i primici</v>
      </c>
      <c r="D84" s="102">
        <v>3299</v>
      </c>
      <c r="E84" s="101" t="str">
        <f t="shared" si="22"/>
        <v>Ostali nespomenuti rashodi poslovanja</v>
      </c>
      <c r="F84" s="103" t="s">
        <v>874</v>
      </c>
      <c r="G84" s="101" t="str">
        <f t="shared" si="16"/>
        <v/>
      </c>
      <c r="H84" s="101" t="str">
        <f t="shared" si="17"/>
        <v/>
      </c>
      <c r="I84" s="104">
        <v>4590</v>
      </c>
      <c r="J84" s="104">
        <v>9300</v>
      </c>
      <c r="K84" s="104">
        <v>0</v>
      </c>
      <c r="L84" s="102" t="s">
        <v>3024</v>
      </c>
      <c r="M84" s="105" t="s">
        <v>3025</v>
      </c>
      <c r="N84" s="105" t="s">
        <v>3026</v>
      </c>
      <c r="O84" s="102" t="s">
        <v>3027</v>
      </c>
      <c r="P84" s="106" t="s">
        <v>3028</v>
      </c>
      <c r="Q84" s="111"/>
      <c r="R84" t="str">
        <f>IF(D84="","",'[1]OPĆI DIO'!$C$1)</f>
        <v>2452 SVEUČILIŠTE J.J. STROSSMAYERA U OSIJEKU</v>
      </c>
      <c r="S84" t="str">
        <f t="shared" si="18"/>
        <v>329</v>
      </c>
      <c r="T84" t="str">
        <f t="shared" si="19"/>
        <v>32</v>
      </c>
      <c r="U84" t="str">
        <f t="shared" si="20"/>
        <v/>
      </c>
      <c r="V84" t="str">
        <f t="shared" si="21"/>
        <v>3</v>
      </c>
      <c r="AB84">
        <v>4111</v>
      </c>
      <c r="AC84" t="s">
        <v>2848</v>
      </c>
      <c r="AE84" t="str">
        <f t="shared" si="23"/>
        <v>41</v>
      </c>
      <c r="AF84" t="str">
        <f t="shared" si="24"/>
        <v>411</v>
      </c>
      <c r="AH84" s="34" t="s">
        <v>1042</v>
      </c>
      <c r="AI84" s="34" t="s">
        <v>1043</v>
      </c>
      <c r="AJ84" s="34" t="str">
        <f t="shared" si="25"/>
        <v>A848051</v>
      </c>
      <c r="AK84" s="34" t="str">
        <f>IFERROR(VLOOKUP(AJ84,[1]AKT!$E$4:$G$341,3,FALSE),"")</f>
        <v>0970</v>
      </c>
    </row>
    <row r="85" spans="1:37">
      <c r="A85" s="99" t="str">
        <f t="shared" si="14"/>
        <v/>
      </c>
      <c r="B85" s="100">
        <v>51000</v>
      </c>
      <c r="C85" s="101" t="str">
        <f t="shared" si="15"/>
        <v/>
      </c>
      <c r="D85" s="102">
        <v>3211</v>
      </c>
      <c r="E85" s="101" t="s">
        <v>3080</v>
      </c>
      <c r="F85" s="103" t="s">
        <v>874</v>
      </c>
      <c r="G85" s="101" t="str">
        <f t="shared" si="16"/>
        <v/>
      </c>
      <c r="H85" s="101" t="str">
        <f t="shared" si="17"/>
        <v/>
      </c>
      <c r="I85" s="104">
        <v>7760</v>
      </c>
      <c r="J85" s="104">
        <v>6970</v>
      </c>
      <c r="K85" s="104">
        <v>0</v>
      </c>
      <c r="L85" s="102" t="s">
        <v>3029</v>
      </c>
      <c r="M85" s="105" t="s">
        <v>3030</v>
      </c>
      <c r="N85" s="105" t="s">
        <v>3031</v>
      </c>
      <c r="O85" s="102" t="s">
        <v>3032</v>
      </c>
      <c r="P85" s="106" t="s">
        <v>3033</v>
      </c>
      <c r="Q85" s="111"/>
      <c r="R85" t="str">
        <f>IF(D85="","",'[1]OPĆI DIO'!$C$1)</f>
        <v>2452 SVEUČILIŠTE J.J. STROSSMAYERA U OSIJEKU</v>
      </c>
      <c r="S85" t="str">
        <f t="shared" si="18"/>
        <v>321</v>
      </c>
      <c r="T85" t="str">
        <f t="shared" si="19"/>
        <v>32</v>
      </c>
      <c r="U85" t="str">
        <f t="shared" si="20"/>
        <v/>
      </c>
      <c r="V85" t="str">
        <f t="shared" si="21"/>
        <v>3</v>
      </c>
      <c r="AB85">
        <v>4113</v>
      </c>
      <c r="AC85" t="s">
        <v>2849</v>
      </c>
      <c r="AE85" t="str">
        <f t="shared" si="23"/>
        <v>41</v>
      </c>
      <c r="AF85" t="str">
        <f t="shared" si="24"/>
        <v>411</v>
      </c>
      <c r="AH85" s="34" t="s">
        <v>1044</v>
      </c>
      <c r="AI85" s="34" t="s">
        <v>1045</v>
      </c>
      <c r="AJ85" s="34" t="str">
        <f t="shared" si="25"/>
        <v>K848038</v>
      </c>
      <c r="AK85" s="34" t="str">
        <f>IFERROR(VLOOKUP(AJ85,[1]AKT!$E$4:$G$341,3,FALSE),"")</f>
        <v>0950</v>
      </c>
    </row>
    <row r="86" spans="1:37">
      <c r="A86" s="99" t="str">
        <f t="shared" si="14"/>
        <v/>
      </c>
      <c r="B86" s="100">
        <v>51000</v>
      </c>
      <c r="C86" s="101" t="str">
        <f t="shared" si="15"/>
        <v/>
      </c>
      <c r="D86" s="102">
        <v>3237</v>
      </c>
      <c r="E86" s="101" t="str">
        <f t="shared" si="22"/>
        <v>Intelektualne i osobne usluge</v>
      </c>
      <c r="F86" s="103" t="s">
        <v>874</v>
      </c>
      <c r="G86" s="101" t="str">
        <f t="shared" si="16"/>
        <v/>
      </c>
      <c r="H86" s="101" t="str">
        <f t="shared" si="17"/>
        <v/>
      </c>
      <c r="I86" s="104">
        <v>5000</v>
      </c>
      <c r="J86" s="104">
        <v>2000</v>
      </c>
      <c r="K86" s="104">
        <v>0</v>
      </c>
      <c r="L86" s="102" t="s">
        <v>3029</v>
      </c>
      <c r="M86" s="105" t="s">
        <v>3030</v>
      </c>
      <c r="N86" s="105" t="s">
        <v>3031</v>
      </c>
      <c r="O86" s="102" t="s">
        <v>3032</v>
      </c>
      <c r="P86" s="106" t="s">
        <v>3033</v>
      </c>
      <c r="Q86" s="111"/>
      <c r="R86" t="str">
        <f>IF(D86="","",'[1]OPĆI DIO'!$C$1)</f>
        <v>2452 SVEUČILIŠTE J.J. STROSSMAYERA U OSIJEKU</v>
      </c>
      <c r="S86" t="str">
        <f t="shared" si="18"/>
        <v>323</v>
      </c>
      <c r="T86" t="str">
        <f t="shared" si="19"/>
        <v>32</v>
      </c>
      <c r="U86" t="str">
        <f t="shared" si="20"/>
        <v/>
      </c>
      <c r="V86" t="str">
        <f t="shared" si="21"/>
        <v>3</v>
      </c>
      <c r="AB86">
        <v>4122</v>
      </c>
      <c r="AC86" t="s">
        <v>2850</v>
      </c>
      <c r="AE86" t="str">
        <f t="shared" si="23"/>
        <v>41</v>
      </c>
      <c r="AF86" t="str">
        <f t="shared" si="24"/>
        <v>412</v>
      </c>
      <c r="AH86" s="34" t="s">
        <v>1046</v>
      </c>
      <c r="AI86" s="34" t="s">
        <v>1047</v>
      </c>
      <c r="AJ86" s="34" t="str">
        <f t="shared" si="25"/>
        <v>K848038</v>
      </c>
      <c r="AK86" s="34" t="str">
        <f>IFERROR(VLOOKUP(AJ86,[1]AKT!$E$4:$G$341,3,FALSE),"")</f>
        <v>0950</v>
      </c>
    </row>
    <row r="87" spans="1:37">
      <c r="A87" s="99">
        <f t="shared" si="14"/>
        <v>61</v>
      </c>
      <c r="B87" s="100">
        <v>61</v>
      </c>
      <c r="C87" s="101" t="str">
        <f t="shared" si="15"/>
        <v>Donacije</v>
      </c>
      <c r="D87" s="102">
        <v>3111</v>
      </c>
      <c r="E87" s="101" t="s">
        <v>3077</v>
      </c>
      <c r="F87" s="103" t="s">
        <v>874</v>
      </c>
      <c r="G87" s="101" t="str">
        <f t="shared" si="16"/>
        <v/>
      </c>
      <c r="H87" s="101" t="str">
        <f t="shared" si="17"/>
        <v/>
      </c>
      <c r="I87" s="104">
        <v>28829</v>
      </c>
      <c r="J87" s="104">
        <v>0</v>
      </c>
      <c r="K87" s="104">
        <v>0</v>
      </c>
      <c r="L87" s="102" t="s">
        <v>3034</v>
      </c>
      <c r="M87" s="105" t="s">
        <v>2949</v>
      </c>
      <c r="N87" s="105" t="s">
        <v>2995</v>
      </c>
      <c r="O87" s="102" t="s">
        <v>3035</v>
      </c>
      <c r="P87" s="106" t="s">
        <v>3036</v>
      </c>
      <c r="Q87" s="111"/>
      <c r="R87" t="str">
        <f>IF(D87="","",'[1]OPĆI DIO'!$C$1)</f>
        <v>2452 SVEUČILIŠTE J.J. STROSSMAYERA U OSIJEKU</v>
      </c>
      <c r="S87" t="str">
        <f t="shared" si="18"/>
        <v>311</v>
      </c>
      <c r="T87" t="str">
        <f t="shared" si="19"/>
        <v>31</v>
      </c>
      <c r="U87" t="str">
        <f t="shared" si="20"/>
        <v/>
      </c>
      <c r="V87" t="str">
        <f t="shared" si="21"/>
        <v>3</v>
      </c>
      <c r="AB87">
        <v>4123</v>
      </c>
      <c r="AC87" t="s">
        <v>2851</v>
      </c>
      <c r="AE87" t="str">
        <f t="shared" si="23"/>
        <v>41</v>
      </c>
      <c r="AF87" t="str">
        <f t="shared" si="24"/>
        <v>412</v>
      </c>
      <c r="AH87" s="34" t="s">
        <v>1048</v>
      </c>
      <c r="AI87" s="34" t="s">
        <v>1049</v>
      </c>
      <c r="AJ87" s="34" t="str">
        <f t="shared" si="25"/>
        <v>K848038</v>
      </c>
      <c r="AK87" s="34" t="str">
        <f>IFERROR(VLOOKUP(AJ87,[1]AKT!$E$4:$G$341,3,FALSE),"")</f>
        <v>0950</v>
      </c>
    </row>
    <row r="88" spans="1:37">
      <c r="A88" s="99">
        <f t="shared" si="14"/>
        <v>61</v>
      </c>
      <c r="B88" s="100">
        <v>61</v>
      </c>
      <c r="C88" s="101" t="str">
        <f t="shared" si="15"/>
        <v>Donacije</v>
      </c>
      <c r="D88" s="102">
        <v>3111</v>
      </c>
      <c r="E88" s="101" t="s">
        <v>3077</v>
      </c>
      <c r="F88" s="103" t="s">
        <v>874</v>
      </c>
      <c r="G88" s="101" t="str">
        <f t="shared" si="16"/>
        <v/>
      </c>
      <c r="H88" s="101" t="str">
        <f t="shared" si="17"/>
        <v/>
      </c>
      <c r="I88" s="104">
        <v>29952</v>
      </c>
      <c r="J88" s="104">
        <v>29952</v>
      </c>
      <c r="K88" s="104">
        <v>0</v>
      </c>
      <c r="L88" s="102" t="s">
        <v>3037</v>
      </c>
      <c r="M88" s="105" t="s">
        <v>2949</v>
      </c>
      <c r="N88" s="105" t="s">
        <v>2995</v>
      </c>
      <c r="O88" s="102" t="s">
        <v>3038</v>
      </c>
      <c r="P88" s="106" t="s">
        <v>3039</v>
      </c>
      <c r="Q88" s="111"/>
      <c r="R88" t="str">
        <f>IF(D88="","",'[1]OPĆI DIO'!$C$1)</f>
        <v>2452 SVEUČILIŠTE J.J. STROSSMAYERA U OSIJEKU</v>
      </c>
      <c r="S88" t="str">
        <f t="shared" si="18"/>
        <v>311</v>
      </c>
      <c r="T88" t="str">
        <f t="shared" si="19"/>
        <v>31</v>
      </c>
      <c r="U88" t="str">
        <f t="shared" si="20"/>
        <v/>
      </c>
      <c r="V88" t="str">
        <f t="shared" si="21"/>
        <v>3</v>
      </c>
      <c r="AB88">
        <v>4124</v>
      </c>
      <c r="AC88" t="s">
        <v>2852</v>
      </c>
      <c r="AE88" t="str">
        <f t="shared" si="23"/>
        <v>41</v>
      </c>
      <c r="AF88" t="str">
        <f t="shared" si="24"/>
        <v>412</v>
      </c>
      <c r="AH88" s="34" t="s">
        <v>1050</v>
      </c>
      <c r="AI88" s="34" t="s">
        <v>1051</v>
      </c>
      <c r="AJ88" s="34" t="str">
        <f t="shared" si="25"/>
        <v>K848038</v>
      </c>
      <c r="AK88" s="34" t="str">
        <f>IFERROR(VLOOKUP(AJ88,[1]AKT!$E$4:$G$341,3,FALSE),"")</f>
        <v>0950</v>
      </c>
    </row>
    <row r="89" spans="1:37">
      <c r="A89" s="99" t="str">
        <f t="shared" si="14"/>
        <v/>
      </c>
      <c r="B89" s="100">
        <v>51000</v>
      </c>
      <c r="C89" s="101" t="str">
        <f t="shared" si="15"/>
        <v/>
      </c>
      <c r="D89" s="102">
        <v>3111</v>
      </c>
      <c r="E89" s="101" t="s">
        <v>3077</v>
      </c>
      <c r="F89" s="103" t="s">
        <v>874</v>
      </c>
      <c r="G89" s="101" t="str">
        <f t="shared" si="16"/>
        <v/>
      </c>
      <c r="H89" s="101" t="str">
        <f t="shared" si="17"/>
        <v/>
      </c>
      <c r="I89" s="104">
        <v>21687</v>
      </c>
      <c r="J89" s="104">
        <v>21687</v>
      </c>
      <c r="K89" s="104">
        <v>0</v>
      </c>
      <c r="L89" s="102" t="s">
        <v>3044</v>
      </c>
      <c r="M89" s="105" t="s">
        <v>3045</v>
      </c>
      <c r="N89" s="105" t="s">
        <v>2995</v>
      </c>
      <c r="O89" s="102" t="s">
        <v>3046</v>
      </c>
      <c r="P89" s="106" t="s">
        <v>3047</v>
      </c>
      <c r="Q89" s="111"/>
      <c r="R89" t="str">
        <f>IF(D89="","",'[1]OPĆI DIO'!$C$1)</f>
        <v>2452 SVEUČILIŠTE J.J. STROSSMAYERA U OSIJEKU</v>
      </c>
      <c r="S89" t="str">
        <f t="shared" si="18"/>
        <v>311</v>
      </c>
      <c r="T89" t="str">
        <f t="shared" si="19"/>
        <v>31</v>
      </c>
      <c r="U89" t="str">
        <f t="shared" si="20"/>
        <v/>
      </c>
      <c r="V89" t="str">
        <f t="shared" si="21"/>
        <v>3</v>
      </c>
      <c r="AB89">
        <v>4126</v>
      </c>
      <c r="AC89" t="s">
        <v>2853</v>
      </c>
      <c r="AE89" t="str">
        <f t="shared" si="23"/>
        <v>41</v>
      </c>
      <c r="AF89" t="str">
        <f t="shared" si="24"/>
        <v>412</v>
      </c>
      <c r="AH89" s="34" t="s">
        <v>1052</v>
      </c>
      <c r="AI89" s="34" t="s">
        <v>1053</v>
      </c>
      <c r="AJ89" s="34" t="str">
        <f t="shared" si="25"/>
        <v>K848038</v>
      </c>
      <c r="AK89" s="34" t="str">
        <f>IFERROR(VLOOKUP(AJ89,[1]AKT!$E$4:$G$341,3,FALSE),"")</f>
        <v>0950</v>
      </c>
    </row>
    <row r="90" spans="1:37">
      <c r="A90" s="99" t="str">
        <f t="shared" si="14"/>
        <v/>
      </c>
      <c r="B90" s="100">
        <v>51000</v>
      </c>
      <c r="C90" s="101" t="str">
        <f t="shared" si="15"/>
        <v/>
      </c>
      <c r="D90" s="102">
        <v>3121</v>
      </c>
      <c r="E90" s="101" t="s">
        <v>3084</v>
      </c>
      <c r="F90" s="103" t="s">
        <v>874</v>
      </c>
      <c r="G90" s="101" t="str">
        <f t="shared" si="16"/>
        <v/>
      </c>
      <c r="H90" s="101" t="str">
        <f t="shared" si="17"/>
        <v/>
      </c>
      <c r="I90" s="104">
        <v>55000</v>
      </c>
      <c r="J90" s="104">
        <v>55000</v>
      </c>
      <c r="K90" s="104">
        <v>0</v>
      </c>
      <c r="L90" s="102" t="s">
        <v>3044</v>
      </c>
      <c r="M90" s="105" t="s">
        <v>3045</v>
      </c>
      <c r="N90" s="105" t="s">
        <v>2995</v>
      </c>
      <c r="O90" s="102" t="s">
        <v>3046</v>
      </c>
      <c r="P90" s="106" t="s">
        <v>3047</v>
      </c>
      <c r="Q90" s="111"/>
      <c r="R90" t="str">
        <f>IF(D90="","",'[1]OPĆI DIO'!$C$1)</f>
        <v>2452 SVEUČILIŠTE J.J. STROSSMAYERA U OSIJEKU</v>
      </c>
      <c r="S90" t="str">
        <f t="shared" si="18"/>
        <v>312</v>
      </c>
      <c r="T90" t="str">
        <f t="shared" si="19"/>
        <v>31</v>
      </c>
      <c r="U90" t="str">
        <f t="shared" si="20"/>
        <v/>
      </c>
      <c r="V90" t="str">
        <f t="shared" si="21"/>
        <v>3</v>
      </c>
      <c r="AB90">
        <v>4211</v>
      </c>
      <c r="AC90" t="s">
        <v>2854</v>
      </c>
      <c r="AE90" t="str">
        <f t="shared" si="23"/>
        <v>42</v>
      </c>
      <c r="AF90" t="str">
        <f t="shared" si="24"/>
        <v>421</v>
      </c>
      <c r="AH90" s="34" t="s">
        <v>1055</v>
      </c>
      <c r="AI90" s="34" t="s">
        <v>1056</v>
      </c>
      <c r="AJ90" s="34" t="str">
        <f t="shared" si="25"/>
        <v>K848050</v>
      </c>
      <c r="AK90" s="34" t="str">
        <f>IFERROR(VLOOKUP(AJ90,[1]AKT!$E$4:$G$341,3,FALSE),"")</f>
        <v>0950</v>
      </c>
    </row>
    <row r="91" spans="1:37">
      <c r="A91" s="99" t="str">
        <f t="shared" si="14"/>
        <v/>
      </c>
      <c r="B91" s="100">
        <v>51000</v>
      </c>
      <c r="C91" s="101" t="str">
        <f t="shared" si="15"/>
        <v/>
      </c>
      <c r="D91" s="102">
        <v>3132</v>
      </c>
      <c r="E91" s="101" t="s">
        <v>3079</v>
      </c>
      <c r="F91" s="103" t="s">
        <v>874</v>
      </c>
      <c r="G91" s="101" t="str">
        <f t="shared" si="16"/>
        <v/>
      </c>
      <c r="H91" s="101" t="str">
        <f t="shared" si="17"/>
        <v/>
      </c>
      <c r="I91" s="104">
        <v>3578</v>
      </c>
      <c r="J91" s="104">
        <v>3578</v>
      </c>
      <c r="K91" s="104">
        <v>0</v>
      </c>
      <c r="L91" s="102" t="s">
        <v>3044</v>
      </c>
      <c r="M91" s="105" t="s">
        <v>3045</v>
      </c>
      <c r="N91" s="105" t="s">
        <v>2995</v>
      </c>
      <c r="O91" s="102" t="s">
        <v>3046</v>
      </c>
      <c r="P91" s="106" t="s">
        <v>3047</v>
      </c>
      <c r="Q91" s="111"/>
      <c r="R91" t="str">
        <f>IF(D91="","",'[1]OPĆI DIO'!$C$1)</f>
        <v>2452 SVEUČILIŠTE J.J. STROSSMAYERA U OSIJEKU</v>
      </c>
      <c r="S91" t="str">
        <f t="shared" si="18"/>
        <v>313</v>
      </c>
      <c r="T91" t="str">
        <f t="shared" si="19"/>
        <v>31</v>
      </c>
      <c r="U91" t="str">
        <f t="shared" si="20"/>
        <v/>
      </c>
      <c r="V91" t="str">
        <f t="shared" si="21"/>
        <v>3</v>
      </c>
      <c r="AB91">
        <v>4212</v>
      </c>
      <c r="AC91" t="s">
        <v>2855</v>
      </c>
      <c r="AE91" t="str">
        <f t="shared" si="23"/>
        <v>42</v>
      </c>
      <c r="AF91" t="str">
        <f t="shared" si="24"/>
        <v>421</v>
      </c>
      <c r="AH91" s="34" t="s">
        <v>1057</v>
      </c>
      <c r="AI91" s="34" t="s">
        <v>1058</v>
      </c>
      <c r="AJ91" s="34" t="str">
        <f t="shared" si="25"/>
        <v>K848050</v>
      </c>
      <c r="AK91" s="34" t="str">
        <f>IFERROR(VLOOKUP(AJ91,[1]AKT!$E$4:$G$341,3,FALSE),"")</f>
        <v>0950</v>
      </c>
    </row>
    <row r="92" spans="1:37">
      <c r="A92" s="99" t="str">
        <f t="shared" si="14"/>
        <v/>
      </c>
      <c r="B92" s="100">
        <v>51000</v>
      </c>
      <c r="C92" s="101" t="str">
        <f t="shared" si="15"/>
        <v/>
      </c>
      <c r="D92" s="102">
        <v>3211</v>
      </c>
      <c r="E92" s="101" t="s">
        <v>3080</v>
      </c>
      <c r="F92" s="103" t="s">
        <v>874</v>
      </c>
      <c r="G92" s="101" t="str">
        <f t="shared" si="16"/>
        <v/>
      </c>
      <c r="H92" s="101" t="str">
        <f t="shared" si="17"/>
        <v/>
      </c>
      <c r="I92" s="104">
        <v>40000</v>
      </c>
      <c r="J92" s="104">
        <v>40000</v>
      </c>
      <c r="K92" s="104">
        <v>0</v>
      </c>
      <c r="L92" s="102" t="s">
        <v>3044</v>
      </c>
      <c r="M92" s="105" t="s">
        <v>3045</v>
      </c>
      <c r="N92" s="105" t="s">
        <v>2995</v>
      </c>
      <c r="O92" s="102" t="s">
        <v>3046</v>
      </c>
      <c r="P92" s="106" t="s">
        <v>3047</v>
      </c>
      <c r="Q92" s="111"/>
      <c r="R92" t="str">
        <f>IF(D92="","",'[1]OPĆI DIO'!$C$1)</f>
        <v>2452 SVEUČILIŠTE J.J. STROSSMAYERA U OSIJEKU</v>
      </c>
      <c r="S92" t="str">
        <f t="shared" si="18"/>
        <v>321</v>
      </c>
      <c r="T92" t="str">
        <f t="shared" si="19"/>
        <v>32</v>
      </c>
      <c r="U92" t="str">
        <f t="shared" si="20"/>
        <v/>
      </c>
      <c r="V92" t="str">
        <f t="shared" si="21"/>
        <v>3</v>
      </c>
      <c r="AB92">
        <v>4213</v>
      </c>
      <c r="AC92" t="s">
        <v>2856</v>
      </c>
      <c r="AE92" t="str">
        <f t="shared" si="23"/>
        <v>42</v>
      </c>
      <c r="AF92" t="str">
        <f t="shared" si="24"/>
        <v>421</v>
      </c>
      <c r="AH92" s="34" t="s">
        <v>1059</v>
      </c>
      <c r="AI92" s="34" t="s">
        <v>1060</v>
      </c>
      <c r="AJ92" s="34" t="str">
        <f t="shared" si="25"/>
        <v>K848050</v>
      </c>
      <c r="AK92" s="34" t="str">
        <f>IFERROR(VLOOKUP(AJ92,[1]AKT!$E$4:$G$341,3,FALSE),"")</f>
        <v>0950</v>
      </c>
    </row>
    <row r="93" spans="1:37">
      <c r="A93" s="99" t="str">
        <f t="shared" si="14"/>
        <v/>
      </c>
      <c r="B93" s="100">
        <v>51000</v>
      </c>
      <c r="C93" s="101" t="str">
        <f t="shared" si="15"/>
        <v/>
      </c>
      <c r="D93" s="102">
        <v>3212</v>
      </c>
      <c r="E93" s="101" t="s">
        <v>3085</v>
      </c>
      <c r="F93" s="103" t="s">
        <v>874</v>
      </c>
      <c r="G93" s="101" t="str">
        <f t="shared" si="16"/>
        <v/>
      </c>
      <c r="H93" s="101" t="str">
        <f t="shared" si="17"/>
        <v/>
      </c>
      <c r="I93" s="104">
        <v>366</v>
      </c>
      <c r="J93" s="104">
        <v>366</v>
      </c>
      <c r="K93" s="104">
        <v>0</v>
      </c>
      <c r="L93" s="102" t="s">
        <v>3044</v>
      </c>
      <c r="M93" s="105" t="s">
        <v>3045</v>
      </c>
      <c r="N93" s="105" t="s">
        <v>2995</v>
      </c>
      <c r="O93" s="102" t="s">
        <v>3046</v>
      </c>
      <c r="P93" s="106" t="s">
        <v>3047</v>
      </c>
      <c r="Q93" s="111"/>
      <c r="R93" t="str">
        <f>IF(D93="","",'[1]OPĆI DIO'!$C$1)</f>
        <v>2452 SVEUČILIŠTE J.J. STROSSMAYERA U OSIJEKU</v>
      </c>
      <c r="S93" t="str">
        <f t="shared" si="18"/>
        <v>321</v>
      </c>
      <c r="T93" t="str">
        <f t="shared" si="19"/>
        <v>32</v>
      </c>
      <c r="U93" t="str">
        <f t="shared" si="20"/>
        <v/>
      </c>
      <c r="V93" t="str">
        <f t="shared" si="21"/>
        <v>3</v>
      </c>
      <c r="AB93">
        <v>4214</v>
      </c>
      <c r="AC93" t="s">
        <v>2857</v>
      </c>
      <c r="AE93" t="str">
        <f t="shared" si="23"/>
        <v>42</v>
      </c>
      <c r="AF93" t="str">
        <f t="shared" si="24"/>
        <v>421</v>
      </c>
      <c r="AH93" s="34" t="s">
        <v>1061</v>
      </c>
      <c r="AI93" s="34" t="s">
        <v>1062</v>
      </c>
      <c r="AJ93" s="34" t="str">
        <f t="shared" si="25"/>
        <v>K848050</v>
      </c>
      <c r="AK93" s="34" t="str">
        <f>IFERROR(VLOOKUP(AJ93,[1]AKT!$E$4:$G$341,3,FALSE),"")</f>
        <v>0950</v>
      </c>
    </row>
    <row r="94" spans="1:37">
      <c r="A94" s="99" t="str">
        <f t="shared" si="14"/>
        <v/>
      </c>
      <c r="B94" s="100">
        <v>51000</v>
      </c>
      <c r="C94" s="101" t="str">
        <f t="shared" si="15"/>
        <v/>
      </c>
      <c r="D94" s="102">
        <v>3221</v>
      </c>
      <c r="E94" s="101" t="s">
        <v>3082</v>
      </c>
      <c r="F94" s="103" t="s">
        <v>874</v>
      </c>
      <c r="G94" s="101" t="str">
        <f t="shared" si="16"/>
        <v/>
      </c>
      <c r="H94" s="101" t="str">
        <f t="shared" si="17"/>
        <v/>
      </c>
      <c r="I94" s="104">
        <v>500</v>
      </c>
      <c r="J94" s="104">
        <v>500</v>
      </c>
      <c r="K94" s="104">
        <v>0</v>
      </c>
      <c r="L94" s="102" t="s">
        <v>3044</v>
      </c>
      <c r="M94" s="105" t="s">
        <v>3045</v>
      </c>
      <c r="N94" s="105" t="s">
        <v>2995</v>
      </c>
      <c r="O94" s="102" t="s">
        <v>3046</v>
      </c>
      <c r="P94" s="106" t="s">
        <v>3047</v>
      </c>
      <c r="Q94" s="111"/>
      <c r="R94" t="str">
        <f>IF(D94="","",'[1]OPĆI DIO'!$C$1)</f>
        <v>2452 SVEUČILIŠTE J.J. STROSSMAYERA U OSIJEKU</v>
      </c>
      <c r="S94" t="str">
        <f t="shared" si="18"/>
        <v>322</v>
      </c>
      <c r="T94" t="str">
        <f t="shared" si="19"/>
        <v>32</v>
      </c>
      <c r="U94" t="str">
        <f t="shared" si="20"/>
        <v/>
      </c>
      <c r="V94" t="str">
        <f t="shared" si="21"/>
        <v>3</v>
      </c>
      <c r="AB94">
        <v>4221</v>
      </c>
      <c r="AC94" t="s">
        <v>2858</v>
      </c>
      <c r="AE94" t="str">
        <f t="shared" si="23"/>
        <v>42</v>
      </c>
      <c r="AF94" t="str">
        <f t="shared" si="24"/>
        <v>422</v>
      </c>
      <c r="AH94" s="34" t="s">
        <v>1063</v>
      </c>
      <c r="AI94" s="34" t="s">
        <v>1064</v>
      </c>
      <c r="AJ94" s="34" t="str">
        <f t="shared" si="25"/>
        <v>K848050</v>
      </c>
      <c r="AK94" s="34" t="str">
        <f>IFERROR(VLOOKUP(AJ94,[1]AKT!$E$4:$G$341,3,FALSE),"")</f>
        <v>0950</v>
      </c>
    </row>
    <row r="95" spans="1:37">
      <c r="A95" s="99" t="str">
        <f t="shared" si="14"/>
        <v/>
      </c>
      <c r="B95" s="100">
        <v>51000</v>
      </c>
      <c r="C95" s="101" t="str">
        <f t="shared" si="15"/>
        <v/>
      </c>
      <c r="D95" s="102">
        <v>3231</v>
      </c>
      <c r="E95" s="101" t="str">
        <f t="shared" si="22"/>
        <v>Usluge telefona, pošte i prijevoza</v>
      </c>
      <c r="F95" s="103" t="s">
        <v>874</v>
      </c>
      <c r="G95" s="101" t="str">
        <f t="shared" si="16"/>
        <v/>
      </c>
      <c r="H95" s="101" t="str">
        <f t="shared" si="17"/>
        <v/>
      </c>
      <c r="I95" s="104">
        <v>3000</v>
      </c>
      <c r="J95" s="104">
        <v>3000</v>
      </c>
      <c r="K95" s="104">
        <v>0</v>
      </c>
      <c r="L95" s="102" t="s">
        <v>3044</v>
      </c>
      <c r="M95" s="105" t="s">
        <v>3045</v>
      </c>
      <c r="N95" s="105" t="s">
        <v>2995</v>
      </c>
      <c r="O95" s="102" t="s">
        <v>3046</v>
      </c>
      <c r="P95" s="106" t="s">
        <v>3047</v>
      </c>
      <c r="Q95" s="111"/>
      <c r="R95" t="str">
        <f>IF(D95="","",'[1]OPĆI DIO'!$C$1)</f>
        <v>2452 SVEUČILIŠTE J.J. STROSSMAYERA U OSIJEKU</v>
      </c>
      <c r="S95" t="str">
        <f t="shared" si="18"/>
        <v>323</v>
      </c>
      <c r="T95" t="str">
        <f t="shared" si="19"/>
        <v>32</v>
      </c>
      <c r="U95" t="str">
        <f t="shared" si="20"/>
        <v/>
      </c>
      <c r="V95" t="str">
        <f t="shared" si="21"/>
        <v>3</v>
      </c>
      <c r="AB95">
        <v>4222</v>
      </c>
      <c r="AC95" t="s">
        <v>2859</v>
      </c>
      <c r="AE95" t="str">
        <f t="shared" si="23"/>
        <v>42</v>
      </c>
      <c r="AF95" t="str">
        <f t="shared" si="24"/>
        <v>422</v>
      </c>
      <c r="AH95" s="34" t="s">
        <v>1065</v>
      </c>
      <c r="AI95" s="34" t="s">
        <v>1066</v>
      </c>
      <c r="AJ95" s="34" t="str">
        <f t="shared" si="25"/>
        <v>T848027</v>
      </c>
      <c r="AK95" s="34" t="str">
        <f>IFERROR(VLOOKUP(AJ95,[1]AKT!$E$4:$G$341,3,FALSE),"")</f>
        <v>0950</v>
      </c>
    </row>
    <row r="96" spans="1:37">
      <c r="A96" s="99" t="str">
        <f t="shared" si="14"/>
        <v/>
      </c>
      <c r="B96" s="100">
        <v>51000</v>
      </c>
      <c r="C96" s="101" t="str">
        <f t="shared" si="15"/>
        <v/>
      </c>
      <c r="D96" s="102">
        <v>3233</v>
      </c>
      <c r="E96" s="101" t="str">
        <f t="shared" si="22"/>
        <v>Usluge promidžbe i informiranja</v>
      </c>
      <c r="F96" s="103" t="s">
        <v>874</v>
      </c>
      <c r="G96" s="101" t="str">
        <f t="shared" si="16"/>
        <v/>
      </c>
      <c r="H96" s="101" t="str">
        <f t="shared" si="17"/>
        <v/>
      </c>
      <c r="I96" s="104">
        <v>10000</v>
      </c>
      <c r="J96" s="104">
        <v>10000</v>
      </c>
      <c r="K96" s="104">
        <v>0</v>
      </c>
      <c r="L96" s="102" t="s">
        <v>3044</v>
      </c>
      <c r="M96" s="105" t="s">
        <v>3045</v>
      </c>
      <c r="N96" s="105" t="s">
        <v>2995</v>
      </c>
      <c r="O96" s="102" t="s">
        <v>3046</v>
      </c>
      <c r="P96" s="106" t="s">
        <v>3047</v>
      </c>
      <c r="Q96" s="111"/>
      <c r="R96" t="str">
        <f>IF(D96="","",'[1]OPĆI DIO'!$C$1)</f>
        <v>2452 SVEUČILIŠTE J.J. STROSSMAYERA U OSIJEKU</v>
      </c>
      <c r="S96" t="str">
        <f t="shared" si="18"/>
        <v>323</v>
      </c>
      <c r="T96" t="str">
        <f t="shared" si="19"/>
        <v>32</v>
      </c>
      <c r="U96" t="str">
        <f t="shared" si="20"/>
        <v/>
      </c>
      <c r="V96" t="str">
        <f t="shared" si="21"/>
        <v>3</v>
      </c>
      <c r="AB96">
        <v>4223</v>
      </c>
      <c r="AC96" t="s">
        <v>2860</v>
      </c>
      <c r="AE96" t="str">
        <f t="shared" si="23"/>
        <v>42</v>
      </c>
      <c r="AF96" t="str">
        <f t="shared" si="24"/>
        <v>422</v>
      </c>
      <c r="AH96" s="34" t="s">
        <v>1068</v>
      </c>
      <c r="AI96" s="34" t="s">
        <v>1069</v>
      </c>
      <c r="AJ96" s="34" t="str">
        <f t="shared" si="25"/>
        <v>K733069</v>
      </c>
      <c r="AK96" s="34" t="str">
        <f>IFERROR(VLOOKUP(AJ96,[1]AKT!$E$4:$G$341,3,FALSE),"")</f>
        <v/>
      </c>
    </row>
    <row r="97" spans="1:37">
      <c r="A97" s="99" t="str">
        <f t="shared" si="14"/>
        <v/>
      </c>
      <c r="B97" s="100">
        <v>51000</v>
      </c>
      <c r="C97" s="101" t="str">
        <f t="shared" si="15"/>
        <v/>
      </c>
      <c r="D97" s="102">
        <v>3237</v>
      </c>
      <c r="E97" s="101" t="str">
        <f t="shared" si="22"/>
        <v>Intelektualne i osobne usluge</v>
      </c>
      <c r="F97" s="103" t="s">
        <v>874</v>
      </c>
      <c r="G97" s="101" t="str">
        <f t="shared" si="16"/>
        <v/>
      </c>
      <c r="H97" s="101" t="str">
        <f t="shared" si="17"/>
        <v/>
      </c>
      <c r="I97" s="104">
        <v>30000</v>
      </c>
      <c r="J97" s="104">
        <v>30000</v>
      </c>
      <c r="K97" s="104">
        <v>0</v>
      </c>
      <c r="L97" s="102" t="s">
        <v>3044</v>
      </c>
      <c r="M97" s="105" t="s">
        <v>3045</v>
      </c>
      <c r="N97" s="105" t="s">
        <v>2995</v>
      </c>
      <c r="O97" s="102" t="s">
        <v>3046</v>
      </c>
      <c r="P97" s="106" t="s">
        <v>3047</v>
      </c>
      <c r="Q97" s="111"/>
      <c r="R97" t="str">
        <f>IF(D97="","",'[1]OPĆI DIO'!$C$1)</f>
        <v>2452 SVEUČILIŠTE J.J. STROSSMAYERA U OSIJEKU</v>
      </c>
      <c r="S97" t="str">
        <f t="shared" si="18"/>
        <v>323</v>
      </c>
      <c r="T97" t="str">
        <f t="shared" si="19"/>
        <v>32</v>
      </c>
      <c r="U97" t="str">
        <f t="shared" si="20"/>
        <v/>
      </c>
      <c r="V97" t="str">
        <f t="shared" si="21"/>
        <v>3</v>
      </c>
      <c r="AB97">
        <v>4224</v>
      </c>
      <c r="AC97" t="s">
        <v>2861</v>
      </c>
      <c r="AE97" t="str">
        <f t="shared" si="23"/>
        <v>42</v>
      </c>
      <c r="AF97" t="str">
        <f t="shared" si="24"/>
        <v>422</v>
      </c>
      <c r="AH97" s="34" t="s">
        <v>1070</v>
      </c>
      <c r="AI97" s="34" t="s">
        <v>1071</v>
      </c>
      <c r="AJ97" s="34" t="str">
        <f t="shared" si="25"/>
        <v>K733069</v>
      </c>
      <c r="AK97" s="34" t="str">
        <f>IFERROR(VLOOKUP(AJ97,[1]AKT!$E$4:$G$341,3,FALSE),"")</f>
        <v/>
      </c>
    </row>
    <row r="98" spans="1:37">
      <c r="A98" s="99" t="str">
        <f t="shared" si="14"/>
        <v/>
      </c>
      <c r="B98" s="100">
        <v>51000</v>
      </c>
      <c r="C98" s="101" t="str">
        <f t="shared" si="15"/>
        <v/>
      </c>
      <c r="D98" s="102">
        <v>3241</v>
      </c>
      <c r="E98" s="101" t="str">
        <f t="shared" si="22"/>
        <v>Naknade troškova osobama izvan radnog odnosa</v>
      </c>
      <c r="F98" s="103" t="s">
        <v>874</v>
      </c>
      <c r="G98" s="101" t="str">
        <f t="shared" si="16"/>
        <v/>
      </c>
      <c r="H98" s="101" t="str">
        <f t="shared" si="17"/>
        <v/>
      </c>
      <c r="I98" s="104">
        <v>25000</v>
      </c>
      <c r="J98" s="104">
        <v>25000</v>
      </c>
      <c r="K98" s="104">
        <v>0</v>
      </c>
      <c r="L98" s="102" t="s">
        <v>3044</v>
      </c>
      <c r="M98" s="105" t="s">
        <v>3045</v>
      </c>
      <c r="N98" s="105" t="s">
        <v>2995</v>
      </c>
      <c r="O98" s="102" t="s">
        <v>3046</v>
      </c>
      <c r="P98" s="106" t="s">
        <v>3047</v>
      </c>
      <c r="Q98" s="111"/>
      <c r="R98" t="str">
        <f>IF(D98="","",'[1]OPĆI DIO'!$C$1)</f>
        <v>2452 SVEUČILIŠTE J.J. STROSSMAYERA U OSIJEKU</v>
      </c>
      <c r="S98" t="str">
        <f t="shared" si="18"/>
        <v>324</v>
      </c>
      <c r="T98" t="str">
        <f t="shared" si="19"/>
        <v>32</v>
      </c>
      <c r="U98" t="str">
        <f t="shared" si="20"/>
        <v/>
      </c>
      <c r="V98" t="str">
        <f t="shared" si="21"/>
        <v>3</v>
      </c>
      <c r="AB98">
        <v>4225</v>
      </c>
      <c r="AC98" t="s">
        <v>2862</v>
      </c>
      <c r="AE98" t="str">
        <f t="shared" si="23"/>
        <v>42</v>
      </c>
      <c r="AF98" t="str">
        <f t="shared" si="24"/>
        <v>422</v>
      </c>
    </row>
    <row r="99" spans="1:37">
      <c r="A99" s="99" t="str">
        <f t="shared" si="14"/>
        <v/>
      </c>
      <c r="B99" s="100">
        <v>51000</v>
      </c>
      <c r="C99" s="101" t="str">
        <f t="shared" si="15"/>
        <v/>
      </c>
      <c r="D99" s="102">
        <v>3723</v>
      </c>
      <c r="E99" s="101" t="str">
        <f t="shared" si="22"/>
        <v>Naknade građanima i kućanstvima iz EU sredstava</v>
      </c>
      <c r="F99" s="103" t="s">
        <v>3043</v>
      </c>
      <c r="G99" s="101" t="str">
        <f t="shared" si="16"/>
        <v/>
      </c>
      <c r="H99" s="101" t="str">
        <f t="shared" si="17"/>
        <v/>
      </c>
      <c r="I99" s="104">
        <v>450000</v>
      </c>
      <c r="J99" s="104">
        <v>300000</v>
      </c>
      <c r="K99" s="104">
        <v>50000</v>
      </c>
      <c r="L99" s="102" t="s">
        <v>3048</v>
      </c>
      <c r="M99" s="105"/>
      <c r="N99" s="105"/>
      <c r="O99" s="102"/>
      <c r="P99" s="106"/>
      <c r="Q99" s="111"/>
      <c r="R99" t="str">
        <f>IF(D99="","",'[1]OPĆI DIO'!$C$1)</f>
        <v>2452 SVEUČILIŠTE J.J. STROSSMAYERA U OSIJEKU</v>
      </c>
      <c r="S99" t="str">
        <f t="shared" si="18"/>
        <v>372</v>
      </c>
      <c r="T99" t="str">
        <f t="shared" si="19"/>
        <v>37</v>
      </c>
      <c r="U99" t="str">
        <f t="shared" si="20"/>
        <v/>
      </c>
      <c r="V99" t="str">
        <f t="shared" si="21"/>
        <v>3</v>
      </c>
      <c r="AB99">
        <v>4226</v>
      </c>
      <c r="AC99" t="s">
        <v>2863</v>
      </c>
      <c r="AE99" t="str">
        <f t="shared" si="23"/>
        <v>42</v>
      </c>
      <c r="AF99" t="str">
        <f t="shared" si="24"/>
        <v>422</v>
      </c>
    </row>
    <row r="100" spans="1:37">
      <c r="A100" s="99" t="str">
        <f t="shared" si="14"/>
        <v/>
      </c>
      <c r="B100" s="100">
        <v>51000</v>
      </c>
      <c r="C100" s="101" t="str">
        <f t="shared" si="15"/>
        <v/>
      </c>
      <c r="D100" s="102">
        <v>3211</v>
      </c>
      <c r="E100" s="101" t="s">
        <v>3080</v>
      </c>
      <c r="F100" s="103" t="s">
        <v>3043</v>
      </c>
      <c r="G100" s="101" t="str">
        <f t="shared" si="16"/>
        <v/>
      </c>
      <c r="H100" s="101" t="str">
        <f t="shared" si="17"/>
        <v/>
      </c>
      <c r="I100" s="104">
        <v>35000</v>
      </c>
      <c r="J100" s="104">
        <v>35000</v>
      </c>
      <c r="K100" s="104">
        <v>25000</v>
      </c>
      <c r="L100" s="102" t="s">
        <v>3048</v>
      </c>
      <c r="M100" s="105"/>
      <c r="N100" s="105"/>
      <c r="O100" s="102"/>
      <c r="P100" s="106"/>
      <c r="Q100" s="111"/>
      <c r="R100" t="str">
        <f>IF(D100="","",'[1]OPĆI DIO'!$C$1)</f>
        <v>2452 SVEUČILIŠTE J.J. STROSSMAYERA U OSIJEKU</v>
      </c>
      <c r="S100" t="str">
        <f t="shared" si="18"/>
        <v>321</v>
      </c>
      <c r="T100" t="str">
        <f t="shared" si="19"/>
        <v>32</v>
      </c>
      <c r="U100" t="str">
        <f t="shared" si="20"/>
        <v/>
      </c>
      <c r="V100" t="str">
        <f t="shared" si="21"/>
        <v>3</v>
      </c>
      <c r="AB100">
        <v>4227</v>
      </c>
      <c r="AC100" t="s">
        <v>2864</v>
      </c>
      <c r="AE100" t="str">
        <f t="shared" si="23"/>
        <v>42</v>
      </c>
      <c r="AF100" t="str">
        <f t="shared" si="24"/>
        <v>422</v>
      </c>
    </row>
    <row r="101" spans="1:37">
      <c r="A101" s="99" t="str">
        <f t="shared" si="14"/>
        <v/>
      </c>
      <c r="B101" s="100">
        <v>51000</v>
      </c>
      <c r="C101" s="101" t="str">
        <f t="shared" si="15"/>
        <v/>
      </c>
      <c r="D101" s="102">
        <v>3221</v>
      </c>
      <c r="E101" s="101" t="s">
        <v>3082</v>
      </c>
      <c r="F101" s="103" t="s">
        <v>3043</v>
      </c>
      <c r="G101" s="101" t="str">
        <f t="shared" si="16"/>
        <v/>
      </c>
      <c r="H101" s="101" t="str">
        <f t="shared" si="17"/>
        <v/>
      </c>
      <c r="I101" s="104">
        <v>2000</v>
      </c>
      <c r="J101" s="104">
        <v>2000</v>
      </c>
      <c r="K101" s="104">
        <v>2000</v>
      </c>
      <c r="L101" s="102" t="s">
        <v>3048</v>
      </c>
      <c r="M101" s="105"/>
      <c r="N101" s="105"/>
      <c r="O101" s="102"/>
      <c r="P101" s="106"/>
      <c r="Q101" s="111"/>
      <c r="R101" t="str">
        <f>IF(D101="","",'[1]OPĆI DIO'!$C$1)</f>
        <v>2452 SVEUČILIŠTE J.J. STROSSMAYERA U OSIJEKU</v>
      </c>
      <c r="S101" t="str">
        <f t="shared" si="18"/>
        <v>322</v>
      </c>
      <c r="T101" t="str">
        <f t="shared" si="19"/>
        <v>32</v>
      </c>
      <c r="U101" t="str">
        <f t="shared" si="20"/>
        <v/>
      </c>
      <c r="V101" t="str">
        <f t="shared" si="21"/>
        <v>3</v>
      </c>
      <c r="AB101">
        <v>4231</v>
      </c>
      <c r="AC101" t="s">
        <v>2865</v>
      </c>
      <c r="AE101" t="str">
        <f t="shared" si="23"/>
        <v>42</v>
      </c>
      <c r="AF101" t="str">
        <f t="shared" si="24"/>
        <v>423</v>
      </c>
    </row>
    <row r="102" spans="1:37">
      <c r="A102" s="99" t="str">
        <f t="shared" si="14"/>
        <v/>
      </c>
      <c r="B102" s="100">
        <v>51000</v>
      </c>
      <c r="C102" s="101" t="str">
        <f t="shared" si="15"/>
        <v/>
      </c>
      <c r="D102" s="102">
        <v>3233</v>
      </c>
      <c r="E102" s="101" t="str">
        <f t="shared" si="22"/>
        <v>Usluge promidžbe i informiranja</v>
      </c>
      <c r="F102" s="103" t="s">
        <v>3043</v>
      </c>
      <c r="G102" s="101" t="str">
        <f t="shared" si="16"/>
        <v/>
      </c>
      <c r="H102" s="101" t="str">
        <f t="shared" si="17"/>
        <v/>
      </c>
      <c r="I102" s="104">
        <v>5000</v>
      </c>
      <c r="J102" s="104">
        <v>5000</v>
      </c>
      <c r="K102" s="104">
        <v>5000</v>
      </c>
      <c r="L102" s="102" t="s">
        <v>3048</v>
      </c>
      <c r="M102" s="105"/>
      <c r="N102" s="105"/>
      <c r="O102" s="102"/>
      <c r="P102" s="106"/>
      <c r="Q102" s="111"/>
      <c r="R102" t="str">
        <f>IF(D102="","",'[1]OPĆI DIO'!$C$1)</f>
        <v>2452 SVEUČILIŠTE J.J. STROSSMAYERA U OSIJEKU</v>
      </c>
      <c r="S102" t="str">
        <f t="shared" si="18"/>
        <v>323</v>
      </c>
      <c r="T102" t="str">
        <f t="shared" si="19"/>
        <v>32</v>
      </c>
      <c r="U102" t="str">
        <f t="shared" si="20"/>
        <v/>
      </c>
      <c r="V102" t="str">
        <f t="shared" si="21"/>
        <v>3</v>
      </c>
      <c r="AB102">
        <v>4233</v>
      </c>
      <c r="AC102" t="s">
        <v>2866</v>
      </c>
      <c r="AE102" t="str">
        <f t="shared" si="23"/>
        <v>42</v>
      </c>
      <c r="AF102" t="str">
        <f t="shared" si="24"/>
        <v>423</v>
      </c>
    </row>
    <row r="103" spans="1:37">
      <c r="A103" s="99" t="str">
        <f t="shared" si="14"/>
        <v/>
      </c>
      <c r="B103" s="100">
        <v>51000</v>
      </c>
      <c r="C103" s="101" t="str">
        <f t="shared" si="15"/>
        <v/>
      </c>
      <c r="D103" s="102">
        <v>3293</v>
      </c>
      <c r="E103" s="101" t="str">
        <f t="shared" si="22"/>
        <v>Reprezentacija</v>
      </c>
      <c r="F103" s="103" t="s">
        <v>3043</v>
      </c>
      <c r="G103" s="101" t="str">
        <f t="shared" si="16"/>
        <v/>
      </c>
      <c r="H103" s="101" t="str">
        <f t="shared" si="17"/>
        <v/>
      </c>
      <c r="I103" s="104">
        <v>15000</v>
      </c>
      <c r="J103" s="104">
        <v>15000</v>
      </c>
      <c r="K103" s="104">
        <v>10000</v>
      </c>
      <c r="L103" s="102" t="s">
        <v>3048</v>
      </c>
      <c r="M103" s="105"/>
      <c r="N103" s="105"/>
      <c r="O103" s="102"/>
      <c r="P103" s="106"/>
      <c r="Q103" s="111"/>
      <c r="R103" t="str">
        <f>IF(D103="","",'[1]OPĆI DIO'!$C$1)</f>
        <v>2452 SVEUČILIŠTE J.J. STROSSMAYERA U OSIJEKU</v>
      </c>
      <c r="S103" t="str">
        <f t="shared" si="18"/>
        <v>329</v>
      </c>
      <c r="T103" t="str">
        <f t="shared" si="19"/>
        <v>32</v>
      </c>
      <c r="U103" t="str">
        <f t="shared" si="20"/>
        <v/>
      </c>
      <c r="V103" t="str">
        <f t="shared" si="21"/>
        <v>3</v>
      </c>
      <c r="AB103">
        <v>4241</v>
      </c>
      <c r="AC103" t="s">
        <v>2867</v>
      </c>
      <c r="AE103" t="str">
        <f t="shared" si="23"/>
        <v>42</v>
      </c>
      <c r="AF103" t="str">
        <f t="shared" si="24"/>
        <v>424</v>
      </c>
    </row>
    <row r="104" spans="1:37">
      <c r="A104" s="99" t="str">
        <f t="shared" si="14"/>
        <v/>
      </c>
      <c r="B104" s="100">
        <v>51000</v>
      </c>
      <c r="C104" s="101" t="str">
        <f t="shared" si="15"/>
        <v/>
      </c>
      <c r="D104" s="102">
        <v>3299</v>
      </c>
      <c r="E104" s="101" t="str">
        <f t="shared" si="22"/>
        <v>Ostali nespomenuti rashodi poslovanja</v>
      </c>
      <c r="F104" s="103" t="s">
        <v>3043</v>
      </c>
      <c r="G104" s="101" t="str">
        <f t="shared" si="16"/>
        <v/>
      </c>
      <c r="H104" s="101" t="str">
        <f t="shared" si="17"/>
        <v/>
      </c>
      <c r="I104" s="104">
        <v>15000</v>
      </c>
      <c r="J104" s="104">
        <v>15000</v>
      </c>
      <c r="K104" s="104">
        <v>10000</v>
      </c>
      <c r="L104" s="102" t="s">
        <v>3048</v>
      </c>
      <c r="M104" s="105"/>
      <c r="N104" s="105"/>
      <c r="O104" s="102"/>
      <c r="P104" s="106"/>
      <c r="Q104" s="111"/>
      <c r="R104" t="str">
        <f>IF(D104="","",'[1]OPĆI DIO'!$C$1)</f>
        <v>2452 SVEUČILIŠTE J.J. STROSSMAYERA U OSIJEKU</v>
      </c>
      <c r="S104" t="str">
        <f t="shared" si="18"/>
        <v>329</v>
      </c>
      <c r="T104" t="str">
        <f t="shared" si="19"/>
        <v>32</v>
      </c>
      <c r="U104" t="str">
        <f t="shared" si="20"/>
        <v/>
      </c>
      <c r="V104" t="str">
        <f t="shared" si="21"/>
        <v>3</v>
      </c>
      <c r="AB104">
        <v>4242</v>
      </c>
      <c r="AC104" t="s">
        <v>2868</v>
      </c>
      <c r="AE104" t="str">
        <f t="shared" si="23"/>
        <v>42</v>
      </c>
      <c r="AF104" t="str">
        <f t="shared" si="24"/>
        <v>424</v>
      </c>
    </row>
    <row r="105" spans="1:37">
      <c r="A105" s="99" t="str">
        <f t="shared" si="14"/>
        <v/>
      </c>
      <c r="B105" s="100">
        <v>51000</v>
      </c>
      <c r="C105" s="101" t="str">
        <f t="shared" si="15"/>
        <v/>
      </c>
      <c r="D105" s="102">
        <v>3121</v>
      </c>
      <c r="E105" s="101" t="s">
        <v>3085</v>
      </c>
      <c r="F105" s="103"/>
      <c r="G105" s="101" t="str">
        <f t="shared" si="16"/>
        <v/>
      </c>
      <c r="H105" s="101" t="str">
        <f t="shared" si="17"/>
        <v/>
      </c>
      <c r="I105" s="104">
        <v>10000</v>
      </c>
      <c r="J105" s="104">
        <v>0</v>
      </c>
      <c r="K105" s="104">
        <v>0</v>
      </c>
      <c r="L105" s="102" t="s">
        <v>3049</v>
      </c>
      <c r="M105" s="105" t="s">
        <v>3050</v>
      </c>
      <c r="N105" s="105" t="s">
        <v>3051</v>
      </c>
      <c r="O105" s="102" t="s">
        <v>3052</v>
      </c>
      <c r="P105" s="106" t="s">
        <v>3053</v>
      </c>
      <c r="Q105" s="111"/>
      <c r="R105" t="str">
        <f>IF(D105="","",'[1]OPĆI DIO'!$C$1)</f>
        <v>2452 SVEUČILIŠTE J.J. STROSSMAYERA U OSIJEKU</v>
      </c>
      <c r="S105" t="str">
        <f t="shared" si="18"/>
        <v>312</v>
      </c>
      <c r="T105" t="str">
        <f t="shared" si="19"/>
        <v>31</v>
      </c>
      <c r="U105" t="str">
        <f t="shared" si="20"/>
        <v/>
      </c>
      <c r="V105" t="str">
        <f t="shared" si="21"/>
        <v>3</v>
      </c>
      <c r="AB105">
        <v>4244</v>
      </c>
      <c r="AC105" t="s">
        <v>2869</v>
      </c>
      <c r="AE105" t="str">
        <f t="shared" si="23"/>
        <v>42</v>
      </c>
      <c r="AF105" t="str">
        <f t="shared" si="24"/>
        <v>424</v>
      </c>
    </row>
    <row r="106" spans="1:37">
      <c r="A106" s="99" t="str">
        <f t="shared" si="14"/>
        <v/>
      </c>
      <c r="B106" s="100">
        <v>51000</v>
      </c>
      <c r="C106" s="101" t="str">
        <f t="shared" si="15"/>
        <v/>
      </c>
      <c r="D106" s="102">
        <v>3211</v>
      </c>
      <c r="E106" s="101" t="s">
        <v>3080</v>
      </c>
      <c r="F106" s="103"/>
      <c r="G106" s="101" t="str">
        <f t="shared" si="16"/>
        <v/>
      </c>
      <c r="H106" s="101" t="str">
        <f t="shared" si="17"/>
        <v/>
      </c>
      <c r="I106" s="104">
        <v>7000</v>
      </c>
      <c r="J106" s="104">
        <v>4000</v>
      </c>
      <c r="K106" s="104">
        <v>0</v>
      </c>
      <c r="L106" s="102" t="s">
        <v>3049</v>
      </c>
      <c r="M106" s="105" t="s">
        <v>3050</v>
      </c>
      <c r="N106" s="105" t="s">
        <v>3051</v>
      </c>
      <c r="O106" s="102" t="s">
        <v>3052</v>
      </c>
      <c r="P106" s="106" t="s">
        <v>3053</v>
      </c>
      <c r="Q106" s="111"/>
      <c r="R106" t="str">
        <f>IF(D106="","",'[1]OPĆI DIO'!$C$1)</f>
        <v>2452 SVEUČILIŠTE J.J. STROSSMAYERA U OSIJEKU</v>
      </c>
      <c r="S106" t="str">
        <f t="shared" si="18"/>
        <v>321</v>
      </c>
      <c r="T106" t="str">
        <f t="shared" si="19"/>
        <v>32</v>
      </c>
      <c r="U106" t="str">
        <f t="shared" si="20"/>
        <v/>
      </c>
      <c r="V106" t="str">
        <f t="shared" si="21"/>
        <v>3</v>
      </c>
      <c r="AB106">
        <v>4251</v>
      </c>
      <c r="AC106" t="s">
        <v>2870</v>
      </c>
      <c r="AE106" t="str">
        <f t="shared" si="23"/>
        <v>42</v>
      </c>
      <c r="AF106" t="str">
        <f t="shared" si="24"/>
        <v>425</v>
      </c>
    </row>
    <row r="107" spans="1:37">
      <c r="A107" s="99" t="str">
        <f t="shared" si="14"/>
        <v/>
      </c>
      <c r="B107" s="100">
        <v>51000</v>
      </c>
      <c r="C107" s="101" t="str">
        <f t="shared" si="15"/>
        <v/>
      </c>
      <c r="D107" s="102">
        <v>3237</v>
      </c>
      <c r="E107" s="101" t="str">
        <f t="shared" si="22"/>
        <v>Intelektualne i osobne usluge</v>
      </c>
      <c r="F107" s="103"/>
      <c r="G107" s="101" t="str">
        <f t="shared" si="16"/>
        <v/>
      </c>
      <c r="H107" s="101" t="str">
        <f t="shared" si="17"/>
        <v/>
      </c>
      <c r="I107" s="104">
        <v>22000</v>
      </c>
      <c r="J107" s="104">
        <v>10000</v>
      </c>
      <c r="K107" s="104">
        <v>0</v>
      </c>
      <c r="L107" s="102" t="s">
        <v>3049</v>
      </c>
      <c r="M107" s="105" t="s">
        <v>3050</v>
      </c>
      <c r="N107" s="105" t="s">
        <v>3051</v>
      </c>
      <c r="O107" s="102" t="s">
        <v>3052</v>
      </c>
      <c r="P107" s="106" t="s">
        <v>3053</v>
      </c>
      <c r="Q107" s="111"/>
      <c r="R107" t="str">
        <f>IF(D107="","",'[1]OPĆI DIO'!$C$1)</f>
        <v>2452 SVEUČILIŠTE J.J. STROSSMAYERA U OSIJEKU</v>
      </c>
      <c r="S107" t="str">
        <f t="shared" si="18"/>
        <v>323</v>
      </c>
      <c r="T107" t="str">
        <f t="shared" si="19"/>
        <v>32</v>
      </c>
      <c r="U107" t="str">
        <f t="shared" si="20"/>
        <v/>
      </c>
      <c r="V107" t="str">
        <f t="shared" si="21"/>
        <v>3</v>
      </c>
      <c r="AB107">
        <v>4252</v>
      </c>
      <c r="AC107" t="s">
        <v>868</v>
      </c>
      <c r="AE107" t="str">
        <f t="shared" si="23"/>
        <v>42</v>
      </c>
      <c r="AF107" t="str">
        <f t="shared" si="24"/>
        <v>425</v>
      </c>
    </row>
    <row r="108" spans="1:37">
      <c r="A108" s="99">
        <f t="shared" si="14"/>
        <v>61</v>
      </c>
      <c r="B108" s="100">
        <v>61</v>
      </c>
      <c r="C108" s="101" t="str">
        <f t="shared" si="15"/>
        <v>Donacije</v>
      </c>
      <c r="D108" s="102">
        <v>3111</v>
      </c>
      <c r="E108" s="101" t="s">
        <v>3077</v>
      </c>
      <c r="F108" s="103" t="s">
        <v>874</v>
      </c>
      <c r="G108" s="101" t="str">
        <f t="shared" si="16"/>
        <v/>
      </c>
      <c r="H108" s="101" t="str">
        <f t="shared" si="17"/>
        <v/>
      </c>
      <c r="I108" s="104">
        <v>22900</v>
      </c>
      <c r="J108" s="104">
        <v>13350</v>
      </c>
      <c r="K108" s="104">
        <v>0</v>
      </c>
      <c r="L108" s="102" t="s">
        <v>3054</v>
      </c>
      <c r="M108" s="105" t="s">
        <v>3055</v>
      </c>
      <c r="N108" s="105" t="s">
        <v>3056</v>
      </c>
      <c r="O108" s="102" t="s">
        <v>3057</v>
      </c>
      <c r="P108" s="106" t="s">
        <v>3058</v>
      </c>
      <c r="Q108" s="111"/>
      <c r="R108" t="str">
        <f>IF(D108="","",'[1]OPĆI DIO'!$C$1)</f>
        <v>2452 SVEUČILIŠTE J.J. STROSSMAYERA U OSIJEKU</v>
      </c>
      <c r="S108" t="str">
        <f t="shared" si="18"/>
        <v>311</v>
      </c>
      <c r="T108" t="str">
        <f t="shared" si="19"/>
        <v>31</v>
      </c>
      <c r="U108" t="str">
        <f t="shared" si="20"/>
        <v/>
      </c>
      <c r="V108" t="str">
        <f t="shared" si="21"/>
        <v>3</v>
      </c>
      <c r="AB108">
        <v>4262</v>
      </c>
      <c r="AC108" t="s">
        <v>2871</v>
      </c>
      <c r="AE108" t="str">
        <f t="shared" si="23"/>
        <v>42</v>
      </c>
      <c r="AF108" t="str">
        <f t="shared" si="24"/>
        <v>426</v>
      </c>
    </row>
    <row r="109" spans="1:37">
      <c r="A109" s="99">
        <f t="shared" si="14"/>
        <v>61</v>
      </c>
      <c r="B109" s="100">
        <v>61</v>
      </c>
      <c r="C109" s="101" t="str">
        <f t="shared" si="15"/>
        <v>Donacije</v>
      </c>
      <c r="D109" s="102">
        <v>3121</v>
      </c>
      <c r="E109" s="101" t="s">
        <v>3086</v>
      </c>
      <c r="F109" s="103" t="s">
        <v>874</v>
      </c>
      <c r="G109" s="101" t="str">
        <f t="shared" si="16"/>
        <v/>
      </c>
      <c r="H109" s="101" t="str">
        <f t="shared" si="17"/>
        <v/>
      </c>
      <c r="I109" s="104">
        <v>700</v>
      </c>
      <c r="J109" s="104">
        <v>400</v>
      </c>
      <c r="K109" s="104">
        <v>0</v>
      </c>
      <c r="L109" s="102" t="s">
        <v>3054</v>
      </c>
      <c r="M109" s="105" t="s">
        <v>3055</v>
      </c>
      <c r="N109" s="105" t="s">
        <v>3056</v>
      </c>
      <c r="O109" s="102" t="s">
        <v>3057</v>
      </c>
      <c r="P109" s="106" t="s">
        <v>3058</v>
      </c>
      <c r="Q109" s="111"/>
      <c r="R109" t="str">
        <f>IF(D109="","",'[1]OPĆI DIO'!$C$1)</f>
        <v>2452 SVEUČILIŠTE J.J. STROSSMAYERA U OSIJEKU</v>
      </c>
      <c r="S109" t="str">
        <f t="shared" si="18"/>
        <v>312</v>
      </c>
      <c r="T109" t="str">
        <f t="shared" si="19"/>
        <v>31</v>
      </c>
      <c r="U109" t="str">
        <f t="shared" si="20"/>
        <v/>
      </c>
      <c r="V109" t="str">
        <f t="shared" si="21"/>
        <v>3</v>
      </c>
      <c r="AB109">
        <v>4263</v>
      </c>
      <c r="AC109" t="s">
        <v>2872</v>
      </c>
      <c r="AE109" t="str">
        <f t="shared" si="23"/>
        <v>42</v>
      </c>
      <c r="AF109" t="str">
        <f t="shared" si="24"/>
        <v>426</v>
      </c>
    </row>
    <row r="110" spans="1:37">
      <c r="A110" s="99">
        <f t="shared" si="14"/>
        <v>61</v>
      </c>
      <c r="B110" s="100">
        <v>61</v>
      </c>
      <c r="C110" s="101" t="str">
        <f t="shared" si="15"/>
        <v>Donacije</v>
      </c>
      <c r="D110" s="102">
        <v>3132</v>
      </c>
      <c r="E110" s="101" t="s">
        <v>3079</v>
      </c>
      <c r="F110" s="103" t="s">
        <v>874</v>
      </c>
      <c r="G110" s="101" t="str">
        <f t="shared" si="16"/>
        <v/>
      </c>
      <c r="H110" s="101" t="str">
        <f t="shared" si="17"/>
        <v/>
      </c>
      <c r="I110" s="104">
        <v>3780</v>
      </c>
      <c r="J110" s="104">
        <v>2200</v>
      </c>
      <c r="K110" s="104">
        <v>0</v>
      </c>
      <c r="L110" s="102" t="s">
        <v>3054</v>
      </c>
      <c r="M110" s="105" t="s">
        <v>3055</v>
      </c>
      <c r="N110" s="105" t="s">
        <v>3056</v>
      </c>
      <c r="O110" s="102" t="s">
        <v>3057</v>
      </c>
      <c r="P110" s="106" t="s">
        <v>3058</v>
      </c>
      <c r="Q110" s="111"/>
      <c r="R110" t="str">
        <f>IF(D110="","",'[1]OPĆI DIO'!$C$1)</f>
        <v>2452 SVEUČILIŠTE J.J. STROSSMAYERA U OSIJEKU</v>
      </c>
      <c r="S110" t="str">
        <f t="shared" si="18"/>
        <v>313</v>
      </c>
      <c r="T110" t="str">
        <f t="shared" si="19"/>
        <v>31</v>
      </c>
      <c r="U110" t="str">
        <f t="shared" si="20"/>
        <v/>
      </c>
      <c r="V110" t="str">
        <f t="shared" si="21"/>
        <v>3</v>
      </c>
      <c r="AB110">
        <v>4264</v>
      </c>
      <c r="AC110" t="s">
        <v>2873</v>
      </c>
      <c r="AE110" t="str">
        <f t="shared" si="23"/>
        <v>42</v>
      </c>
      <c r="AF110" t="str">
        <f t="shared" si="24"/>
        <v>426</v>
      </c>
    </row>
    <row r="111" spans="1:37">
      <c r="A111" s="99">
        <f t="shared" si="14"/>
        <v>61</v>
      </c>
      <c r="B111" s="100">
        <v>61</v>
      </c>
      <c r="C111" s="101" t="str">
        <f t="shared" si="15"/>
        <v>Donacije</v>
      </c>
      <c r="D111" s="102">
        <v>3212</v>
      </c>
      <c r="E111" s="101" t="s">
        <v>3087</v>
      </c>
      <c r="F111" s="103" t="s">
        <v>874</v>
      </c>
      <c r="G111" s="101" t="str">
        <f t="shared" si="16"/>
        <v/>
      </c>
      <c r="H111" s="101" t="str">
        <f t="shared" si="17"/>
        <v/>
      </c>
      <c r="I111" s="104">
        <v>335</v>
      </c>
      <c r="J111" s="104">
        <v>183</v>
      </c>
      <c r="K111" s="104">
        <v>0</v>
      </c>
      <c r="L111" s="102" t="s">
        <v>3054</v>
      </c>
      <c r="M111" s="105" t="s">
        <v>3055</v>
      </c>
      <c r="N111" s="105" t="s">
        <v>3056</v>
      </c>
      <c r="O111" s="102" t="s">
        <v>3057</v>
      </c>
      <c r="P111" s="106" t="s">
        <v>3058</v>
      </c>
      <c r="Q111" s="111"/>
      <c r="R111" t="str">
        <f>IF(D111="","",'[1]OPĆI DIO'!$C$1)</f>
        <v>2452 SVEUČILIŠTE J.J. STROSSMAYERA U OSIJEKU</v>
      </c>
      <c r="S111" t="str">
        <f t="shared" si="18"/>
        <v>321</v>
      </c>
      <c r="T111" t="str">
        <f t="shared" si="19"/>
        <v>32</v>
      </c>
      <c r="U111" t="str">
        <f t="shared" si="20"/>
        <v/>
      </c>
      <c r="V111" t="str">
        <f t="shared" si="21"/>
        <v>3</v>
      </c>
      <c r="AB111">
        <v>4312</v>
      </c>
      <c r="AC111" t="s">
        <v>2874</v>
      </c>
      <c r="AE111" t="str">
        <f t="shared" si="23"/>
        <v>43</v>
      </c>
      <c r="AF111" t="str">
        <f t="shared" si="24"/>
        <v>431</v>
      </c>
    </row>
    <row r="112" spans="1:37">
      <c r="A112" s="99">
        <f t="shared" si="14"/>
        <v>563</v>
      </c>
      <c r="B112" s="100">
        <v>563</v>
      </c>
      <c r="C112" s="101" t="str">
        <f t="shared" si="15"/>
        <v>Europski fond za regionalni razvoj – predfinanciranje iz izvora 11 Opći prihodi i primici</v>
      </c>
      <c r="D112" s="102">
        <v>4221</v>
      </c>
      <c r="E112" s="101" t="str">
        <f t="shared" si="22"/>
        <v>Uredska oprema i namještaj</v>
      </c>
      <c r="F112" s="103"/>
      <c r="G112" s="101" t="str">
        <f t="shared" si="16"/>
        <v/>
      </c>
      <c r="H112" s="101" t="str">
        <f t="shared" si="17"/>
        <v/>
      </c>
      <c r="I112" s="104">
        <v>48260</v>
      </c>
      <c r="J112" s="104">
        <v>0</v>
      </c>
      <c r="K112" s="104">
        <v>0</v>
      </c>
      <c r="L112" s="102" t="s">
        <v>3059</v>
      </c>
      <c r="M112" s="105"/>
      <c r="N112" s="105" t="s">
        <v>3060</v>
      </c>
      <c r="O112" s="102" t="s">
        <v>3061</v>
      </c>
      <c r="P112" s="106"/>
      <c r="Q112" s="111"/>
      <c r="R112" t="str">
        <f>IF(D112="","",'[1]OPĆI DIO'!$C$1)</f>
        <v>2452 SVEUČILIŠTE J.J. STROSSMAYERA U OSIJEKU</v>
      </c>
      <c r="S112" t="str">
        <f t="shared" si="18"/>
        <v>422</v>
      </c>
      <c r="T112" t="str">
        <f t="shared" si="19"/>
        <v>42</v>
      </c>
      <c r="U112" t="str">
        <f t="shared" si="20"/>
        <v/>
      </c>
      <c r="V112" t="str">
        <f t="shared" si="21"/>
        <v>4</v>
      </c>
      <c r="AB112">
        <v>4411</v>
      </c>
      <c r="AC112" t="s">
        <v>2875</v>
      </c>
      <c r="AE112" t="str">
        <f t="shared" si="23"/>
        <v>44</v>
      </c>
      <c r="AF112" t="str">
        <f t="shared" si="24"/>
        <v>441</v>
      </c>
    </row>
    <row r="113" spans="1:32">
      <c r="A113" s="99">
        <f t="shared" si="14"/>
        <v>563</v>
      </c>
      <c r="B113" s="100">
        <v>563</v>
      </c>
      <c r="C113" s="101" t="str">
        <f t="shared" si="15"/>
        <v>Europski fond za regionalni razvoj – predfinanciranje iz izvora 11 Opći prihodi i primici</v>
      </c>
      <c r="D113" s="102">
        <v>4225</v>
      </c>
      <c r="E113" s="101" t="str">
        <f t="shared" si="22"/>
        <v>Instrumenti, uređaji i strojevi</v>
      </c>
      <c r="F113" s="103"/>
      <c r="G113" s="101" t="str">
        <f t="shared" si="16"/>
        <v/>
      </c>
      <c r="H113" s="101" t="str">
        <f t="shared" si="17"/>
        <v/>
      </c>
      <c r="I113" s="104">
        <v>28650</v>
      </c>
      <c r="J113" s="104">
        <v>0</v>
      </c>
      <c r="K113" s="104">
        <v>0</v>
      </c>
      <c r="L113" s="102" t="s">
        <v>3062</v>
      </c>
      <c r="M113" s="105"/>
      <c r="N113" s="105" t="s">
        <v>3063</v>
      </c>
      <c r="O113" s="102" t="s">
        <v>3064</v>
      </c>
      <c r="P113" s="106"/>
      <c r="Q113" s="111"/>
      <c r="R113" t="str">
        <f>IF(D113="","",'[1]OPĆI DIO'!$C$1)</f>
        <v>2452 SVEUČILIŠTE J.J. STROSSMAYERA U OSIJEKU</v>
      </c>
      <c r="S113" t="str">
        <f t="shared" si="18"/>
        <v>422</v>
      </c>
      <c r="T113" t="str">
        <f t="shared" si="19"/>
        <v>42</v>
      </c>
      <c r="U113" t="str">
        <f t="shared" si="20"/>
        <v/>
      </c>
      <c r="V113" t="str">
        <f t="shared" si="21"/>
        <v>4</v>
      </c>
      <c r="AB113">
        <v>4511</v>
      </c>
      <c r="AC113" t="s">
        <v>2876</v>
      </c>
      <c r="AE113" t="str">
        <f t="shared" si="23"/>
        <v>45</v>
      </c>
      <c r="AF113" t="str">
        <f t="shared" si="24"/>
        <v>451</v>
      </c>
    </row>
    <row r="114" spans="1:32">
      <c r="A114" s="99">
        <f t="shared" si="14"/>
        <v>581</v>
      </c>
      <c r="B114" s="100">
        <v>581</v>
      </c>
      <c r="C114" s="101" t="str">
        <f t="shared" si="15"/>
        <v>Mehanizam za oporavak i otpornost – bespovratna sredstva – raspoloživ predujam ili unaprijed naplaćen prihod</v>
      </c>
      <c r="D114" s="102">
        <v>4224</v>
      </c>
      <c r="E114" s="101" t="str">
        <f t="shared" si="22"/>
        <v>Medicinska i laboratorijska oprema</v>
      </c>
      <c r="F114" s="103"/>
      <c r="G114" s="101" t="str">
        <f t="shared" si="16"/>
        <v/>
      </c>
      <c r="H114" s="101" t="str">
        <f t="shared" si="17"/>
        <v/>
      </c>
      <c r="I114" s="104">
        <v>79631</v>
      </c>
      <c r="J114" s="104">
        <v>0</v>
      </c>
      <c r="K114" s="104">
        <v>0</v>
      </c>
      <c r="L114" s="102" t="s">
        <v>3065</v>
      </c>
      <c r="M114" s="105"/>
      <c r="N114" s="105" t="s">
        <v>3066</v>
      </c>
      <c r="O114" s="102" t="s">
        <v>2578</v>
      </c>
      <c r="P114" s="106"/>
      <c r="Q114" s="111"/>
      <c r="R114" t="str">
        <f>IF(D114="","",'[1]OPĆI DIO'!$C$1)</f>
        <v>2452 SVEUČILIŠTE J.J. STROSSMAYERA U OSIJEKU</v>
      </c>
      <c r="S114" t="str">
        <f t="shared" si="18"/>
        <v>422</v>
      </c>
      <c r="T114" t="str">
        <f t="shared" si="19"/>
        <v>42</v>
      </c>
      <c r="U114" t="str">
        <f t="shared" si="20"/>
        <v/>
      </c>
      <c r="V114" t="str">
        <f t="shared" si="21"/>
        <v>4</v>
      </c>
      <c r="AB114">
        <v>4521</v>
      </c>
      <c r="AC114" t="s">
        <v>2877</v>
      </c>
      <c r="AE114" t="str">
        <f t="shared" si="23"/>
        <v>45</v>
      </c>
      <c r="AF114" t="str">
        <f t="shared" si="24"/>
        <v>452</v>
      </c>
    </row>
    <row r="115" spans="1:32">
      <c r="A115" s="99" t="str">
        <f t="shared" si="14"/>
        <v/>
      </c>
      <c r="B115" s="100">
        <v>51000</v>
      </c>
      <c r="C115" s="101" t="str">
        <f t="shared" si="15"/>
        <v/>
      </c>
      <c r="D115" s="102">
        <v>3121</v>
      </c>
      <c r="E115" s="101" t="s">
        <v>3084</v>
      </c>
      <c r="F115" s="103"/>
      <c r="G115" s="101" t="str">
        <f t="shared" si="16"/>
        <v/>
      </c>
      <c r="H115" s="101" t="str">
        <f t="shared" si="17"/>
        <v/>
      </c>
      <c r="I115" s="104">
        <v>8447</v>
      </c>
      <c r="J115" s="104">
        <v>2092</v>
      </c>
      <c r="K115" s="104"/>
      <c r="L115" s="102" t="s">
        <v>3071</v>
      </c>
      <c r="M115" s="105"/>
      <c r="N115" s="105"/>
      <c r="O115" s="102"/>
      <c r="P115" s="106"/>
      <c r="Q115" s="111"/>
      <c r="R115" t="str">
        <f>IF(D115="","",'[1]OPĆI DIO'!$C$1)</f>
        <v>2452 SVEUČILIŠTE J.J. STROSSMAYERA U OSIJEKU</v>
      </c>
      <c r="S115" t="str">
        <f t="shared" si="18"/>
        <v>312</v>
      </c>
      <c r="T115" t="str">
        <f t="shared" si="19"/>
        <v>31</v>
      </c>
      <c r="U115" t="str">
        <f t="shared" si="20"/>
        <v/>
      </c>
      <c r="V115" t="str">
        <f t="shared" si="21"/>
        <v>3</v>
      </c>
      <c r="AB115">
        <v>4531</v>
      </c>
      <c r="AC115" t="s">
        <v>2878</v>
      </c>
      <c r="AE115" t="str">
        <f t="shared" si="23"/>
        <v>45</v>
      </c>
      <c r="AF115" t="str">
        <f t="shared" si="24"/>
        <v>453</v>
      </c>
    </row>
    <row r="116" spans="1:32">
      <c r="A116" s="99" t="str">
        <f t="shared" si="14"/>
        <v/>
      </c>
      <c r="B116" s="100">
        <v>51000</v>
      </c>
      <c r="C116" s="101" t="str">
        <f t="shared" si="15"/>
        <v/>
      </c>
      <c r="D116" s="102">
        <v>3211</v>
      </c>
      <c r="E116" s="101" t="s">
        <v>3080</v>
      </c>
      <c r="F116" s="103"/>
      <c r="G116" s="101" t="str">
        <f t="shared" si="16"/>
        <v/>
      </c>
      <c r="H116" s="101" t="str">
        <f t="shared" si="17"/>
        <v/>
      </c>
      <c r="I116" s="104">
        <v>15000</v>
      </c>
      <c r="J116" s="104">
        <v>10000</v>
      </c>
      <c r="K116" s="104"/>
      <c r="L116" s="102" t="s">
        <v>3071</v>
      </c>
      <c r="M116" s="105"/>
      <c r="N116" s="105"/>
      <c r="O116" s="102"/>
      <c r="P116" s="106"/>
      <c r="Q116" s="111"/>
      <c r="R116" t="str">
        <f>IF(D116="","",'[1]OPĆI DIO'!$C$1)</f>
        <v>2452 SVEUČILIŠTE J.J. STROSSMAYERA U OSIJEKU</v>
      </c>
      <c r="S116" t="str">
        <f t="shared" si="18"/>
        <v>321</v>
      </c>
      <c r="T116" t="str">
        <f t="shared" si="19"/>
        <v>32</v>
      </c>
      <c r="U116" t="str">
        <f t="shared" si="20"/>
        <v/>
      </c>
      <c r="V116" t="str">
        <f t="shared" si="21"/>
        <v>3</v>
      </c>
      <c r="AB116">
        <v>4541</v>
      </c>
      <c r="AC116" t="s">
        <v>2879</v>
      </c>
      <c r="AE116" t="str">
        <f t="shared" si="23"/>
        <v>45</v>
      </c>
      <c r="AF116" t="str">
        <f t="shared" si="24"/>
        <v>454</v>
      </c>
    </row>
    <row r="117" spans="1:32">
      <c r="A117" s="99" t="str">
        <f t="shared" si="14"/>
        <v/>
      </c>
      <c r="B117" s="100">
        <v>51000</v>
      </c>
      <c r="C117" s="101" t="str">
        <f t="shared" si="15"/>
        <v/>
      </c>
      <c r="D117" s="102">
        <v>3213</v>
      </c>
      <c r="E117" s="101" t="s">
        <v>3081</v>
      </c>
      <c r="F117" s="103"/>
      <c r="G117" s="101" t="str">
        <f t="shared" si="16"/>
        <v/>
      </c>
      <c r="H117" s="101" t="str">
        <f t="shared" si="17"/>
        <v/>
      </c>
      <c r="I117" s="104">
        <v>10000</v>
      </c>
      <c r="J117" s="104">
        <v>8000</v>
      </c>
      <c r="K117" s="104"/>
      <c r="L117" s="102" t="s">
        <v>3071</v>
      </c>
      <c r="M117" s="105"/>
      <c r="N117" s="105"/>
      <c r="O117" s="102"/>
      <c r="P117" s="106"/>
      <c r="Q117" s="111"/>
      <c r="R117" t="str">
        <f>IF(D117="","",'[1]OPĆI DIO'!$C$1)</f>
        <v>2452 SVEUČILIŠTE J.J. STROSSMAYERA U OSIJEKU</v>
      </c>
      <c r="S117" t="str">
        <f t="shared" si="18"/>
        <v>321</v>
      </c>
      <c r="T117" t="str">
        <f t="shared" si="19"/>
        <v>32</v>
      </c>
      <c r="U117" t="str">
        <f t="shared" si="20"/>
        <v/>
      </c>
      <c r="V117" t="str">
        <f t="shared" si="21"/>
        <v>3</v>
      </c>
      <c r="AB117">
        <v>5121</v>
      </c>
      <c r="AC117" t="s">
        <v>2880</v>
      </c>
      <c r="AE117" t="str">
        <f t="shared" si="23"/>
        <v>51</v>
      </c>
      <c r="AF117" t="str">
        <f t="shared" si="24"/>
        <v>512</v>
      </c>
    </row>
    <row r="118" spans="1:32">
      <c r="A118" s="99" t="str">
        <f t="shared" si="14"/>
        <v/>
      </c>
      <c r="B118" s="100">
        <v>51000</v>
      </c>
      <c r="C118" s="101" t="str">
        <f t="shared" si="15"/>
        <v/>
      </c>
      <c r="D118" s="102">
        <v>3221</v>
      </c>
      <c r="E118" s="101" t="s">
        <v>3082</v>
      </c>
      <c r="F118" s="103"/>
      <c r="G118" s="101" t="str">
        <f t="shared" si="16"/>
        <v/>
      </c>
      <c r="H118" s="101" t="str">
        <f t="shared" si="17"/>
        <v/>
      </c>
      <c r="I118" s="104">
        <v>4000</v>
      </c>
      <c r="J118" s="104"/>
      <c r="K118" s="104"/>
      <c r="L118" s="102" t="s">
        <v>3071</v>
      </c>
      <c r="M118" s="105"/>
      <c r="N118" s="105"/>
      <c r="O118" s="102"/>
      <c r="P118" s="106"/>
      <c r="Q118" s="111"/>
      <c r="R118" t="str">
        <f>IF(D118="","",'[1]OPĆI DIO'!$C$1)</f>
        <v>2452 SVEUČILIŠTE J.J. STROSSMAYERA U OSIJEKU</v>
      </c>
      <c r="S118" t="str">
        <f t="shared" si="18"/>
        <v>322</v>
      </c>
      <c r="T118" t="str">
        <f t="shared" si="19"/>
        <v>32</v>
      </c>
      <c r="U118" t="str">
        <f t="shared" si="20"/>
        <v/>
      </c>
      <c r="V118" t="str">
        <f t="shared" si="21"/>
        <v>3</v>
      </c>
      <c r="AB118">
        <v>5443</v>
      </c>
      <c r="AC118" t="s">
        <v>2881</v>
      </c>
      <c r="AE118" t="str">
        <f t="shared" si="23"/>
        <v>54</v>
      </c>
      <c r="AF118" t="str">
        <f t="shared" si="24"/>
        <v>544</v>
      </c>
    </row>
    <row r="119" spans="1:32">
      <c r="A119" s="99" t="str">
        <f t="shared" si="14"/>
        <v/>
      </c>
      <c r="B119" s="100">
        <v>51000</v>
      </c>
      <c r="C119" s="101" t="str">
        <f t="shared" si="15"/>
        <v/>
      </c>
      <c r="D119" s="102">
        <v>3299</v>
      </c>
      <c r="E119" s="101" t="str">
        <f t="shared" si="22"/>
        <v>Ostali nespomenuti rashodi poslovanja</v>
      </c>
      <c r="F119" s="103"/>
      <c r="G119" s="101" t="str">
        <f t="shared" si="16"/>
        <v/>
      </c>
      <c r="H119" s="101" t="str">
        <f t="shared" si="17"/>
        <v/>
      </c>
      <c r="I119" s="104">
        <v>10500</v>
      </c>
      <c r="J119" s="104">
        <v>5944</v>
      </c>
      <c r="K119" s="104"/>
      <c r="L119" s="102" t="s">
        <v>3071</v>
      </c>
      <c r="M119" s="105"/>
      <c r="N119" s="105"/>
      <c r="O119" s="102"/>
      <c r="P119" s="106"/>
      <c r="Q119" s="111"/>
      <c r="R119" t="str">
        <f>IF(D119="","",'[1]OPĆI DIO'!$C$1)</f>
        <v>2452 SVEUČILIŠTE J.J. STROSSMAYERA U OSIJEKU</v>
      </c>
      <c r="S119" t="str">
        <f t="shared" si="18"/>
        <v>329</v>
      </c>
      <c r="T119" t="str">
        <f t="shared" si="19"/>
        <v>32</v>
      </c>
      <c r="U119" t="str">
        <f t="shared" si="20"/>
        <v/>
      </c>
      <c r="V119" t="str">
        <f t="shared" si="21"/>
        <v>3</v>
      </c>
      <c r="AB119">
        <v>5121</v>
      </c>
      <c r="AC119" t="s">
        <v>2882</v>
      </c>
      <c r="AE119" t="str">
        <f t="shared" si="23"/>
        <v>51</v>
      </c>
      <c r="AF119" t="str">
        <f t="shared" si="24"/>
        <v>512</v>
      </c>
    </row>
    <row r="120" spans="1:32">
      <c r="A120" s="99" t="str">
        <f t="shared" si="14"/>
        <v/>
      </c>
      <c r="B120" s="100">
        <v>51000</v>
      </c>
      <c r="C120" s="101" t="str">
        <f t="shared" si="15"/>
        <v/>
      </c>
      <c r="D120" s="102">
        <v>3293</v>
      </c>
      <c r="E120" s="101" t="str">
        <f t="shared" si="22"/>
        <v>Reprezentacija</v>
      </c>
      <c r="F120" s="103"/>
      <c r="G120" s="101" t="str">
        <f t="shared" si="16"/>
        <v/>
      </c>
      <c r="H120" s="101" t="str">
        <f t="shared" si="17"/>
        <v/>
      </c>
      <c r="I120" s="104">
        <v>5000</v>
      </c>
      <c r="J120" s="104"/>
      <c r="K120" s="104"/>
      <c r="L120" s="102" t="s">
        <v>3071</v>
      </c>
      <c r="M120" s="105"/>
      <c r="N120" s="105"/>
      <c r="O120" s="102"/>
      <c r="P120" s="106"/>
      <c r="Q120" s="111"/>
      <c r="R120" t="str">
        <f>IF(D120="","",'[1]OPĆI DIO'!$C$1)</f>
        <v>2452 SVEUČILIŠTE J.J. STROSSMAYERA U OSIJEKU</v>
      </c>
      <c r="S120" t="str">
        <f t="shared" si="18"/>
        <v>329</v>
      </c>
      <c r="T120" t="str">
        <f t="shared" si="19"/>
        <v>32</v>
      </c>
      <c r="U120" t="str">
        <f t="shared" si="20"/>
        <v/>
      </c>
      <c r="V120" t="str">
        <f t="shared" si="21"/>
        <v>3</v>
      </c>
      <c r="AB120">
        <v>5122</v>
      </c>
      <c r="AC120" t="s">
        <v>2883</v>
      </c>
      <c r="AE120" t="str">
        <f t="shared" si="23"/>
        <v>51</v>
      </c>
      <c r="AF120" t="str">
        <f t="shared" si="24"/>
        <v>512</v>
      </c>
    </row>
    <row r="121" spans="1:32">
      <c r="A121" s="99">
        <f t="shared" si="14"/>
        <v>581</v>
      </c>
      <c r="B121" s="100">
        <v>581</v>
      </c>
      <c r="C121" s="101" t="str">
        <f t="shared" si="15"/>
        <v>Mehanizam za oporavak i otpornost – bespovratna sredstva – raspoloživ predujam ili unaprijed naplaćen prihod</v>
      </c>
      <c r="D121" s="102">
        <v>3111</v>
      </c>
      <c r="E121" s="101" t="s">
        <v>3077</v>
      </c>
      <c r="F121" s="103"/>
      <c r="G121" s="101" t="str">
        <f t="shared" si="16"/>
        <v/>
      </c>
      <c r="H121" s="101" t="str">
        <f t="shared" si="17"/>
        <v/>
      </c>
      <c r="I121" s="104">
        <v>12826</v>
      </c>
      <c r="J121" s="104"/>
      <c r="K121" s="104"/>
      <c r="L121" s="102" t="s">
        <v>3072</v>
      </c>
      <c r="M121" s="105"/>
      <c r="N121" s="105"/>
      <c r="O121" s="102"/>
      <c r="P121" s="106"/>
      <c r="Q121" s="111"/>
      <c r="R121" t="str">
        <f>IF(D121="","",'[1]OPĆI DIO'!$C$1)</f>
        <v>2452 SVEUČILIŠTE J.J. STROSSMAYERA U OSIJEKU</v>
      </c>
      <c r="S121" t="str">
        <f t="shared" si="18"/>
        <v>311</v>
      </c>
      <c r="T121" t="str">
        <f t="shared" si="19"/>
        <v>31</v>
      </c>
      <c r="U121" t="str">
        <f t="shared" si="20"/>
        <v/>
      </c>
      <c r="V121" t="str">
        <f t="shared" si="21"/>
        <v>3</v>
      </c>
      <c r="AB121">
        <v>5141</v>
      </c>
      <c r="AC121" t="s">
        <v>2884</v>
      </c>
      <c r="AE121" t="str">
        <f t="shared" si="23"/>
        <v>51</v>
      </c>
      <c r="AF121" t="str">
        <f t="shared" si="24"/>
        <v>514</v>
      </c>
    </row>
    <row r="122" spans="1:32">
      <c r="A122" s="99">
        <f t="shared" si="14"/>
        <v>581</v>
      </c>
      <c r="B122" s="100">
        <v>581</v>
      </c>
      <c r="C122" s="101" t="str">
        <f t="shared" si="15"/>
        <v>Mehanizam za oporavak i otpornost – bespovratna sredstva – raspoloživ predujam ili unaprijed naplaćen prihod</v>
      </c>
      <c r="D122" s="102">
        <v>3222</v>
      </c>
      <c r="E122" s="101" t="s">
        <v>3078</v>
      </c>
      <c r="F122" s="103"/>
      <c r="G122" s="101" t="str">
        <f t="shared" si="16"/>
        <v/>
      </c>
      <c r="H122" s="101" t="str">
        <f t="shared" si="17"/>
        <v/>
      </c>
      <c r="I122" s="104">
        <v>29000</v>
      </c>
      <c r="J122" s="104"/>
      <c r="K122" s="104"/>
      <c r="L122" s="102" t="s">
        <v>3072</v>
      </c>
      <c r="M122" s="105"/>
      <c r="N122" s="105"/>
      <c r="O122" s="102"/>
      <c r="P122" s="106"/>
      <c r="Q122" s="111"/>
      <c r="R122" t="str">
        <f>IF(D122="","",'[1]OPĆI DIO'!$C$1)</f>
        <v>2452 SVEUČILIŠTE J.J. STROSSMAYERA U OSIJEKU</v>
      </c>
      <c r="S122" t="str">
        <f t="shared" si="18"/>
        <v>322</v>
      </c>
      <c r="T122" t="str">
        <f t="shared" si="19"/>
        <v>32</v>
      </c>
      <c r="U122" t="str">
        <f t="shared" si="20"/>
        <v/>
      </c>
      <c r="V122" t="str">
        <f t="shared" si="21"/>
        <v>3</v>
      </c>
      <c r="AB122">
        <v>5181</v>
      </c>
      <c r="AC122" t="s">
        <v>2885</v>
      </c>
      <c r="AE122" t="str">
        <f t="shared" si="23"/>
        <v>51</v>
      </c>
      <c r="AF122" t="str">
        <f t="shared" si="24"/>
        <v>518</v>
      </c>
    </row>
    <row r="123" spans="1:32">
      <c r="A123" s="99">
        <f t="shared" si="14"/>
        <v>581</v>
      </c>
      <c r="B123" s="100">
        <v>581</v>
      </c>
      <c r="C123" s="101" t="str">
        <f t="shared" si="15"/>
        <v>Mehanizam za oporavak i otpornost – bespovratna sredstva – raspoloživ predujam ili unaprijed naplaćen prihod</v>
      </c>
      <c r="D123" s="102">
        <v>3213</v>
      </c>
      <c r="E123" s="101" t="s">
        <v>3081</v>
      </c>
      <c r="F123" s="103"/>
      <c r="G123" s="101" t="str">
        <f t="shared" si="16"/>
        <v/>
      </c>
      <c r="H123" s="101" t="str">
        <f t="shared" si="17"/>
        <v/>
      </c>
      <c r="I123" s="104">
        <v>18000</v>
      </c>
      <c r="J123" s="104"/>
      <c r="K123" s="104"/>
      <c r="L123" s="102" t="s">
        <v>3072</v>
      </c>
      <c r="M123" s="105"/>
      <c r="N123" s="105"/>
      <c r="O123" s="102"/>
      <c r="P123" s="106"/>
      <c r="Q123" s="111"/>
      <c r="R123" t="str">
        <f>IF(D123="","",'[1]OPĆI DIO'!$C$1)</f>
        <v>2452 SVEUČILIŠTE J.J. STROSSMAYERA U OSIJEKU</v>
      </c>
      <c r="S123" t="str">
        <f t="shared" si="18"/>
        <v>321</v>
      </c>
      <c r="T123" t="str">
        <f t="shared" si="19"/>
        <v>32</v>
      </c>
      <c r="U123" t="str">
        <f t="shared" si="20"/>
        <v/>
      </c>
      <c r="V123" t="str">
        <f t="shared" si="21"/>
        <v>3</v>
      </c>
      <c r="AB123">
        <v>5183</v>
      </c>
      <c r="AC123" t="s">
        <v>2886</v>
      </c>
      <c r="AE123" t="str">
        <f t="shared" si="23"/>
        <v>51</v>
      </c>
      <c r="AF123" t="str">
        <f t="shared" si="24"/>
        <v>518</v>
      </c>
    </row>
    <row r="124" spans="1:32">
      <c r="A124" s="99">
        <f t="shared" si="14"/>
        <v>581</v>
      </c>
      <c r="B124" s="100">
        <v>581</v>
      </c>
      <c r="C124" s="101" t="str">
        <f t="shared" si="15"/>
        <v>Mehanizam za oporavak i otpornost – bespovratna sredstva – raspoloživ predujam ili unaprijed naplaćen prihod</v>
      </c>
      <c r="D124" s="102">
        <v>3299</v>
      </c>
      <c r="E124" s="101" t="str">
        <f t="shared" si="22"/>
        <v>Ostali nespomenuti rashodi poslovanja</v>
      </c>
      <c r="F124" s="103"/>
      <c r="G124" s="101" t="str">
        <f t="shared" si="16"/>
        <v/>
      </c>
      <c r="H124" s="101" t="str">
        <f t="shared" si="17"/>
        <v/>
      </c>
      <c r="I124" s="104">
        <v>25000</v>
      </c>
      <c r="J124" s="104"/>
      <c r="K124" s="104"/>
      <c r="L124" s="102" t="s">
        <v>3072</v>
      </c>
      <c r="M124" s="105"/>
      <c r="N124" s="105"/>
      <c r="O124" s="102"/>
      <c r="P124" s="106"/>
      <c r="Q124" s="111"/>
      <c r="R124" t="str">
        <f>IF(D124="","",'[1]OPĆI DIO'!$C$1)</f>
        <v>2452 SVEUČILIŠTE J.J. STROSSMAYERA U OSIJEKU</v>
      </c>
      <c r="S124" t="str">
        <f t="shared" si="18"/>
        <v>329</v>
      </c>
      <c r="T124" t="str">
        <f t="shared" si="19"/>
        <v>32</v>
      </c>
      <c r="U124" t="str">
        <f t="shared" si="20"/>
        <v/>
      </c>
      <c r="V124" t="str">
        <f t="shared" si="21"/>
        <v>3</v>
      </c>
      <c r="AB124">
        <v>5422</v>
      </c>
      <c r="AC124" t="s">
        <v>2887</v>
      </c>
      <c r="AE124" t="str">
        <f t="shared" si="23"/>
        <v>54</v>
      </c>
      <c r="AF124" t="str">
        <f t="shared" si="24"/>
        <v>542</v>
      </c>
    </row>
    <row r="125" spans="1:32">
      <c r="A125" s="99">
        <f t="shared" si="14"/>
        <v>581</v>
      </c>
      <c r="B125" s="100">
        <v>581</v>
      </c>
      <c r="C125" s="101" t="str">
        <f t="shared" si="15"/>
        <v>Mehanizam za oporavak i otpornost – bespovratna sredstva – raspoloživ predujam ili unaprijed naplaćen prihod</v>
      </c>
      <c r="D125" s="102">
        <v>3211</v>
      </c>
      <c r="E125" s="101" t="s">
        <v>3080</v>
      </c>
      <c r="F125" s="103"/>
      <c r="G125" s="101" t="str">
        <f t="shared" si="16"/>
        <v/>
      </c>
      <c r="H125" s="101" t="str">
        <f t="shared" si="17"/>
        <v/>
      </c>
      <c r="I125" s="104">
        <v>14830</v>
      </c>
      <c r="J125" s="104"/>
      <c r="K125" s="104"/>
      <c r="L125" s="102" t="s">
        <v>3072</v>
      </c>
      <c r="M125" s="105"/>
      <c r="N125" s="105"/>
      <c r="O125" s="102"/>
      <c r="P125" s="106"/>
      <c r="Q125" s="111"/>
      <c r="R125" t="str">
        <f>IF(D125="","",'[1]OPĆI DIO'!$C$1)</f>
        <v>2452 SVEUČILIŠTE J.J. STROSSMAYERA U OSIJEKU</v>
      </c>
      <c r="S125" t="str">
        <f t="shared" si="18"/>
        <v>321</v>
      </c>
      <c r="T125" t="str">
        <f t="shared" si="19"/>
        <v>32</v>
      </c>
      <c r="U125" t="str">
        <f t="shared" si="20"/>
        <v/>
      </c>
      <c r="V125" t="str">
        <f t="shared" si="21"/>
        <v>3</v>
      </c>
      <c r="AB125">
        <v>5431</v>
      </c>
      <c r="AC125" t="s">
        <v>2888</v>
      </c>
      <c r="AE125" t="str">
        <f t="shared" si="23"/>
        <v>54</v>
      </c>
      <c r="AF125" t="str">
        <f t="shared" si="24"/>
        <v>543</v>
      </c>
    </row>
    <row r="126" spans="1:32">
      <c r="A126" s="99">
        <f t="shared" si="14"/>
        <v>581</v>
      </c>
      <c r="B126" s="100">
        <v>581</v>
      </c>
      <c r="C126" s="101" t="str">
        <f t="shared" si="15"/>
        <v>Mehanizam za oporavak i otpornost – bespovratna sredstva – raspoloživ predujam ili unaprijed naplaćen prihod</v>
      </c>
      <c r="D126" s="102">
        <v>3111</v>
      </c>
      <c r="E126" s="101" t="s">
        <v>3077</v>
      </c>
      <c r="F126" s="103"/>
      <c r="G126" s="101" t="str">
        <f t="shared" si="16"/>
        <v/>
      </c>
      <c r="H126" s="101" t="str">
        <f t="shared" si="17"/>
        <v/>
      </c>
      <c r="I126" s="104">
        <v>39665</v>
      </c>
      <c r="J126" s="104"/>
      <c r="K126" s="104"/>
      <c r="L126" s="102" t="s">
        <v>3073</v>
      </c>
      <c r="M126" s="105"/>
      <c r="N126" s="105"/>
      <c r="O126" s="102"/>
      <c r="P126" s="106"/>
      <c r="Q126" s="111"/>
      <c r="R126" t="str">
        <f>IF(D126="","",'[1]OPĆI DIO'!$C$1)</f>
        <v>2452 SVEUČILIŠTE J.J. STROSSMAYERA U OSIJEKU</v>
      </c>
      <c r="S126" t="str">
        <f t="shared" si="18"/>
        <v>311</v>
      </c>
      <c r="T126" t="str">
        <f t="shared" si="19"/>
        <v>31</v>
      </c>
      <c r="U126" t="str">
        <f t="shared" si="20"/>
        <v/>
      </c>
      <c r="V126" t="str">
        <f t="shared" si="21"/>
        <v>3</v>
      </c>
      <c r="AB126">
        <v>5443</v>
      </c>
      <c r="AC126" t="s">
        <v>2889</v>
      </c>
      <c r="AE126" t="str">
        <f t="shared" si="23"/>
        <v>54</v>
      </c>
      <c r="AF126" t="str">
        <f t="shared" si="24"/>
        <v>544</v>
      </c>
    </row>
    <row r="127" spans="1:32">
      <c r="A127" s="99">
        <f t="shared" si="14"/>
        <v>581</v>
      </c>
      <c r="B127" s="100">
        <v>581</v>
      </c>
      <c r="C127" s="101" t="str">
        <f t="shared" si="15"/>
        <v>Mehanizam za oporavak i otpornost – bespovratna sredstva – raspoloživ predujam ili unaprijed naplaćen prihod</v>
      </c>
      <c r="D127" s="102">
        <v>3299</v>
      </c>
      <c r="E127" s="101" t="str">
        <f t="shared" si="22"/>
        <v>Ostali nespomenuti rashodi poslovanja</v>
      </c>
      <c r="F127" s="103"/>
      <c r="G127" s="101" t="str">
        <f t="shared" si="16"/>
        <v/>
      </c>
      <c r="H127" s="101" t="str">
        <f t="shared" si="17"/>
        <v/>
      </c>
      <c r="I127" s="104">
        <v>302451</v>
      </c>
      <c r="J127" s="104">
        <v>40609</v>
      </c>
      <c r="K127" s="104"/>
      <c r="L127" s="102"/>
      <c r="M127" s="105"/>
      <c r="N127" s="105"/>
      <c r="O127" s="102"/>
      <c r="P127" s="106"/>
      <c r="Q127" s="111"/>
      <c r="R127" t="str">
        <f>IF(D127="","",'[1]OPĆI DIO'!$C$1)</f>
        <v>2452 SVEUČILIŠTE J.J. STROSSMAYERA U OSIJEKU</v>
      </c>
      <c r="S127" t="str">
        <f t="shared" si="18"/>
        <v>329</v>
      </c>
      <c r="T127" t="str">
        <f t="shared" si="19"/>
        <v>32</v>
      </c>
      <c r="U127" t="str">
        <f t="shared" si="20"/>
        <v/>
      </c>
      <c r="V127" t="str">
        <f t="shared" si="21"/>
        <v>3</v>
      </c>
      <c r="AB127">
        <v>5445</v>
      </c>
      <c r="AC127" t="s">
        <v>2890</v>
      </c>
      <c r="AE127" t="str">
        <f t="shared" si="23"/>
        <v>54</v>
      </c>
      <c r="AF127" t="str">
        <f t="shared" si="24"/>
        <v>544</v>
      </c>
    </row>
    <row r="128" spans="1:32">
      <c r="A128" s="99"/>
      <c r="B128" s="100"/>
      <c r="C128" s="101" t="str">
        <f t="shared" si="15"/>
        <v/>
      </c>
      <c r="D128" s="102"/>
      <c r="E128" s="101" t="str">
        <f t="shared" si="22"/>
        <v/>
      </c>
      <c r="F128" s="103"/>
      <c r="G128" s="101" t="str">
        <f t="shared" si="16"/>
        <v/>
      </c>
      <c r="H128" s="101" t="str">
        <f t="shared" si="17"/>
        <v/>
      </c>
      <c r="I128" s="104"/>
      <c r="J128" s="104"/>
      <c r="K128" s="104"/>
      <c r="L128" s="102"/>
      <c r="M128" s="105"/>
      <c r="N128" s="105"/>
      <c r="O128" s="102"/>
      <c r="P128" s="106"/>
      <c r="Q128" s="111"/>
      <c r="R128" t="str">
        <f>IF(D128="","",'[1]OPĆI DIO'!$C$1)</f>
        <v/>
      </c>
      <c r="S128" t="str">
        <f t="shared" si="18"/>
        <v/>
      </c>
      <c r="T128" t="str">
        <f t="shared" si="19"/>
        <v/>
      </c>
      <c r="U128" t="str">
        <f t="shared" si="20"/>
        <v/>
      </c>
      <c r="V128" t="str">
        <f t="shared" si="21"/>
        <v/>
      </c>
      <c r="AB128">
        <v>5453</v>
      </c>
      <c r="AC128" t="s">
        <v>2891</v>
      </c>
      <c r="AE128" t="str">
        <f t="shared" si="23"/>
        <v>54</v>
      </c>
      <c r="AF128" t="str">
        <f t="shared" si="24"/>
        <v>545</v>
      </c>
    </row>
    <row r="129" spans="1:32">
      <c r="A129" s="99" t="str">
        <f t="shared" si="14"/>
        <v/>
      </c>
      <c r="B129" s="100"/>
      <c r="C129" s="101" t="str">
        <f t="shared" si="15"/>
        <v/>
      </c>
      <c r="D129" s="102"/>
      <c r="E129" s="101" t="str">
        <f t="shared" si="22"/>
        <v/>
      </c>
      <c r="F129" s="103"/>
      <c r="G129" s="101" t="str">
        <f t="shared" si="16"/>
        <v/>
      </c>
      <c r="H129" s="101" t="str">
        <f t="shared" si="17"/>
        <v/>
      </c>
      <c r="I129" s="104"/>
      <c r="J129" s="104"/>
      <c r="K129" s="104"/>
      <c r="L129" s="102"/>
      <c r="M129" s="105"/>
      <c r="N129" s="105"/>
      <c r="O129" s="102"/>
      <c r="P129" s="106"/>
      <c r="Q129" s="111"/>
      <c r="R129" t="str">
        <f>IF(D129="","",'[1]OPĆI DIO'!$C$1)</f>
        <v/>
      </c>
      <c r="S129" t="str">
        <f t="shared" si="18"/>
        <v/>
      </c>
      <c r="T129" t="str">
        <f t="shared" si="19"/>
        <v/>
      </c>
      <c r="U129" t="str">
        <f t="shared" si="20"/>
        <v/>
      </c>
      <c r="V129" t="str">
        <f t="shared" si="21"/>
        <v/>
      </c>
      <c r="AB129">
        <v>5472</v>
      </c>
      <c r="AC129" t="s">
        <v>2892</v>
      </c>
      <c r="AE129" t="str">
        <f t="shared" si="23"/>
        <v>54</v>
      </c>
      <c r="AF129" t="str">
        <f t="shared" si="24"/>
        <v>547</v>
      </c>
    </row>
    <row r="130" spans="1:32">
      <c r="A130" s="99" t="str">
        <f t="shared" si="14"/>
        <v/>
      </c>
      <c r="B130" s="100"/>
      <c r="C130" s="101" t="str">
        <f t="shared" si="15"/>
        <v/>
      </c>
      <c r="D130" s="102"/>
      <c r="E130" s="101" t="str">
        <f t="shared" si="22"/>
        <v/>
      </c>
      <c r="F130" s="103"/>
      <c r="G130" s="101" t="str">
        <f t="shared" si="16"/>
        <v/>
      </c>
      <c r="H130" s="101" t="str">
        <f t="shared" si="17"/>
        <v/>
      </c>
      <c r="I130" s="104"/>
      <c r="J130" s="104"/>
      <c r="K130" s="104"/>
      <c r="L130" s="102"/>
      <c r="M130" s="105"/>
      <c r="N130" s="105"/>
      <c r="O130" s="102"/>
      <c r="P130" s="106"/>
      <c r="Q130" s="111"/>
      <c r="R130" t="str">
        <f>IF(D130="","",'[1]OPĆI DIO'!$C$1)</f>
        <v/>
      </c>
      <c r="S130" t="str">
        <f t="shared" si="18"/>
        <v/>
      </c>
      <c r="T130" t="str">
        <f t="shared" si="19"/>
        <v/>
      </c>
      <c r="U130" t="str">
        <f t="shared" si="20"/>
        <v/>
      </c>
      <c r="V130" t="str">
        <f t="shared" si="21"/>
        <v/>
      </c>
    </row>
    <row r="131" spans="1:32">
      <c r="A131" s="99" t="str">
        <f t="shared" si="14"/>
        <v/>
      </c>
      <c r="B131" s="100"/>
      <c r="C131" s="101" t="str">
        <f t="shared" si="15"/>
        <v/>
      </c>
      <c r="D131" s="102"/>
      <c r="E131" s="101" t="str">
        <f t="shared" si="22"/>
        <v/>
      </c>
      <c r="F131" s="103"/>
      <c r="G131" s="101" t="str">
        <f t="shared" si="16"/>
        <v/>
      </c>
      <c r="H131" s="101" t="str">
        <f t="shared" si="17"/>
        <v/>
      </c>
      <c r="I131" s="104"/>
      <c r="J131" s="104"/>
      <c r="K131" s="104"/>
      <c r="L131" s="102"/>
      <c r="M131" s="105"/>
      <c r="N131" s="105"/>
      <c r="O131" s="102"/>
      <c r="P131" s="106"/>
      <c r="Q131" s="111"/>
      <c r="R131" t="str">
        <f>IF(D131="","",'[1]OPĆI DIO'!$C$1)</f>
        <v/>
      </c>
      <c r="S131" t="str">
        <f t="shared" si="18"/>
        <v/>
      </c>
      <c r="T131" t="str">
        <f t="shared" si="19"/>
        <v/>
      </c>
      <c r="U131" t="str">
        <f t="shared" si="20"/>
        <v/>
      </c>
      <c r="V131" t="str">
        <f t="shared" si="21"/>
        <v/>
      </c>
    </row>
    <row r="132" spans="1:32">
      <c r="A132" s="99" t="str">
        <f t="shared" ref="A132:A195" si="26">IFERROR(VLOOKUP(B132,$X$6:$AA$34,4,FALSE),"")</f>
        <v/>
      </c>
      <c r="B132" s="100"/>
      <c r="C132" s="101" t="str">
        <f t="shared" ref="C132:C195" si="27">IFERROR(VLOOKUP(B132,$X$6:$AA$34,2,FALSE),"")</f>
        <v/>
      </c>
      <c r="D132" s="102"/>
      <c r="E132" s="101" t="str">
        <f t="shared" ref="E132:E195" si="28">IFERROR(VLOOKUP(D132,$AB$5:$AD$129,2,FALSE),"")</f>
        <v/>
      </c>
      <c r="F132" s="103"/>
      <c r="G132" s="101" t="str">
        <f t="shared" ref="G132:G195" si="29">IFERROR(VLOOKUP(F132,$AH$6:$AI$1763,2,FALSE),"")</f>
        <v/>
      </c>
      <c r="H132" s="101" t="str">
        <f t="shared" ref="H132:H195" si="30">IFERROR(VLOOKUP(F132,$AH$6:$AK$1763,4,FALSE),"")</f>
        <v/>
      </c>
      <c r="I132" s="104"/>
      <c r="J132" s="104"/>
      <c r="K132" s="104"/>
      <c r="L132" s="102"/>
      <c r="M132" s="105"/>
      <c r="N132" s="105"/>
      <c r="O132" s="102"/>
      <c r="P132" s="106"/>
      <c r="Q132" s="111"/>
      <c r="R132" t="str">
        <f>IF(D132="","",'[1]OPĆI DIO'!$C$1)</f>
        <v/>
      </c>
      <c r="S132" t="str">
        <f t="shared" ref="S132:S195" si="31">LEFT(D132,3)</f>
        <v/>
      </c>
      <c r="T132" t="str">
        <f t="shared" ref="T132:T195" si="32">LEFT(D132,2)</f>
        <v/>
      </c>
      <c r="U132" t="str">
        <f t="shared" ref="U132:U195" si="33">MID(H132,2,2)</f>
        <v/>
      </c>
      <c r="V132" t="str">
        <f t="shared" ref="V132:V195" si="34">LEFT(D132,1)</f>
        <v/>
      </c>
    </row>
    <row r="133" spans="1:32">
      <c r="A133" s="99" t="str">
        <f t="shared" si="26"/>
        <v/>
      </c>
      <c r="B133" s="100"/>
      <c r="C133" s="101" t="str">
        <f t="shared" si="27"/>
        <v/>
      </c>
      <c r="D133" s="102"/>
      <c r="E133" s="101" t="str">
        <f t="shared" si="28"/>
        <v/>
      </c>
      <c r="F133" s="103"/>
      <c r="G133" s="101" t="str">
        <f t="shared" si="29"/>
        <v/>
      </c>
      <c r="H133" s="101" t="str">
        <f t="shared" si="30"/>
        <v/>
      </c>
      <c r="I133" s="104"/>
      <c r="J133" s="104"/>
      <c r="K133" s="104"/>
      <c r="L133" s="102"/>
      <c r="M133" s="105"/>
      <c r="N133" s="105"/>
      <c r="O133" s="102"/>
      <c r="P133" s="106"/>
      <c r="Q133" s="111"/>
      <c r="R133" t="str">
        <f>IF(D133="","",'[1]OPĆI DIO'!$C$1)</f>
        <v/>
      </c>
      <c r="S133" t="str">
        <f t="shared" si="31"/>
        <v/>
      </c>
      <c r="T133" t="str">
        <f t="shared" si="32"/>
        <v/>
      </c>
      <c r="U133" t="str">
        <f t="shared" si="33"/>
        <v/>
      </c>
      <c r="V133" t="str">
        <f t="shared" si="34"/>
        <v/>
      </c>
    </row>
    <row r="134" spans="1:32">
      <c r="A134" s="99" t="str">
        <f t="shared" si="26"/>
        <v/>
      </c>
      <c r="B134" s="100"/>
      <c r="C134" s="101" t="str">
        <f t="shared" si="27"/>
        <v/>
      </c>
      <c r="D134" s="102"/>
      <c r="E134" s="101" t="str">
        <f t="shared" si="28"/>
        <v/>
      </c>
      <c r="F134" s="103"/>
      <c r="G134" s="101" t="str">
        <f t="shared" si="29"/>
        <v/>
      </c>
      <c r="H134" s="101" t="str">
        <f t="shared" si="30"/>
        <v/>
      </c>
      <c r="I134" s="104"/>
      <c r="J134" s="104"/>
      <c r="K134" s="104"/>
      <c r="L134" s="102"/>
      <c r="M134" s="105"/>
      <c r="N134" s="105"/>
      <c r="O134" s="102"/>
      <c r="P134" s="106"/>
      <c r="Q134" s="111"/>
      <c r="R134" t="str">
        <f>IF(D134="","",'[1]OPĆI DIO'!$C$1)</f>
        <v/>
      </c>
      <c r="S134" t="str">
        <f t="shared" si="31"/>
        <v/>
      </c>
      <c r="T134" t="str">
        <f t="shared" si="32"/>
        <v/>
      </c>
      <c r="U134" t="str">
        <f t="shared" si="33"/>
        <v/>
      </c>
      <c r="V134" t="str">
        <f t="shared" si="34"/>
        <v/>
      </c>
    </row>
    <row r="135" spans="1:32">
      <c r="A135" s="99" t="str">
        <f t="shared" si="26"/>
        <v/>
      </c>
      <c r="B135" s="100"/>
      <c r="C135" s="101" t="str">
        <f t="shared" si="27"/>
        <v/>
      </c>
      <c r="D135" s="102"/>
      <c r="E135" s="101" t="str">
        <f t="shared" si="28"/>
        <v/>
      </c>
      <c r="F135" s="103"/>
      <c r="G135" s="101" t="str">
        <f t="shared" si="29"/>
        <v/>
      </c>
      <c r="H135" s="101" t="str">
        <f t="shared" si="30"/>
        <v/>
      </c>
      <c r="I135" s="104"/>
      <c r="J135" s="104"/>
      <c r="K135" s="104"/>
      <c r="L135" s="102"/>
      <c r="M135" s="105"/>
      <c r="N135" s="105"/>
      <c r="O135" s="102"/>
      <c r="P135" s="106"/>
      <c r="Q135" s="111"/>
      <c r="R135" t="str">
        <f>IF(D135="","",'[1]OPĆI DIO'!$C$1)</f>
        <v/>
      </c>
      <c r="S135" t="str">
        <f t="shared" si="31"/>
        <v/>
      </c>
      <c r="T135" t="str">
        <f t="shared" si="32"/>
        <v/>
      </c>
      <c r="U135" t="str">
        <f t="shared" si="33"/>
        <v/>
      </c>
      <c r="V135" t="str">
        <f t="shared" si="34"/>
        <v/>
      </c>
    </row>
    <row r="136" spans="1:32">
      <c r="A136" s="99" t="str">
        <f t="shared" si="26"/>
        <v/>
      </c>
      <c r="B136" s="100"/>
      <c r="C136" s="101" t="str">
        <f t="shared" si="27"/>
        <v/>
      </c>
      <c r="D136" s="102"/>
      <c r="E136" s="101" t="str">
        <f t="shared" si="28"/>
        <v/>
      </c>
      <c r="F136" s="103"/>
      <c r="G136" s="101" t="str">
        <f t="shared" si="29"/>
        <v/>
      </c>
      <c r="H136" s="101" t="str">
        <f t="shared" si="30"/>
        <v/>
      </c>
      <c r="I136" s="104"/>
      <c r="J136" s="104"/>
      <c r="K136" s="104"/>
      <c r="L136" s="102"/>
      <c r="M136" s="105"/>
      <c r="N136" s="105"/>
      <c r="O136" s="102"/>
      <c r="P136" s="106"/>
      <c r="Q136" s="111"/>
      <c r="R136" t="str">
        <f>IF(D136="","",'[1]OPĆI DIO'!$C$1)</f>
        <v/>
      </c>
      <c r="S136" t="str">
        <f t="shared" si="31"/>
        <v/>
      </c>
      <c r="T136" t="str">
        <f t="shared" si="32"/>
        <v/>
      </c>
      <c r="U136" t="str">
        <f t="shared" si="33"/>
        <v/>
      </c>
      <c r="V136" t="str">
        <f t="shared" si="34"/>
        <v/>
      </c>
    </row>
    <row r="137" spans="1:32">
      <c r="A137" s="99" t="str">
        <f t="shared" si="26"/>
        <v/>
      </c>
      <c r="B137" s="100"/>
      <c r="C137" s="101" t="str">
        <f t="shared" si="27"/>
        <v/>
      </c>
      <c r="D137" s="102"/>
      <c r="E137" s="101" t="str">
        <f t="shared" si="28"/>
        <v/>
      </c>
      <c r="F137" s="103"/>
      <c r="G137" s="101" t="str">
        <f t="shared" si="29"/>
        <v/>
      </c>
      <c r="H137" s="101" t="str">
        <f t="shared" si="30"/>
        <v/>
      </c>
      <c r="I137" s="104"/>
      <c r="J137" s="104"/>
      <c r="K137" s="104"/>
      <c r="L137" s="102"/>
      <c r="M137" s="105"/>
      <c r="N137" s="105"/>
      <c r="O137" s="102"/>
      <c r="P137" s="106"/>
      <c r="Q137" s="111"/>
      <c r="R137" t="str">
        <f>IF(D137="","",'[1]OPĆI DIO'!$C$1)</f>
        <v/>
      </c>
      <c r="S137" t="str">
        <f t="shared" si="31"/>
        <v/>
      </c>
      <c r="T137" t="str">
        <f t="shared" si="32"/>
        <v/>
      </c>
      <c r="U137" t="str">
        <f t="shared" si="33"/>
        <v/>
      </c>
      <c r="V137" t="str">
        <f t="shared" si="34"/>
        <v/>
      </c>
    </row>
    <row r="138" spans="1:32">
      <c r="A138" s="99" t="str">
        <f t="shared" si="26"/>
        <v/>
      </c>
      <c r="B138" s="100"/>
      <c r="C138" s="101" t="str">
        <f t="shared" si="27"/>
        <v/>
      </c>
      <c r="D138" s="102"/>
      <c r="E138" s="101" t="str">
        <f t="shared" si="28"/>
        <v/>
      </c>
      <c r="F138" s="103"/>
      <c r="G138" s="101" t="str">
        <f t="shared" si="29"/>
        <v/>
      </c>
      <c r="H138" s="101" t="str">
        <f t="shared" si="30"/>
        <v/>
      </c>
      <c r="I138" s="104"/>
      <c r="J138" s="104"/>
      <c r="K138" s="104"/>
      <c r="L138" s="102"/>
      <c r="M138" s="105"/>
      <c r="N138" s="105"/>
      <c r="O138" s="102"/>
      <c r="P138" s="106"/>
      <c r="Q138" s="111"/>
      <c r="R138" t="str">
        <f>IF(D138="","",'[1]OPĆI DIO'!$C$1)</f>
        <v/>
      </c>
      <c r="S138" t="str">
        <f t="shared" si="31"/>
        <v/>
      </c>
      <c r="T138" t="str">
        <f t="shared" si="32"/>
        <v/>
      </c>
      <c r="U138" t="str">
        <f t="shared" si="33"/>
        <v/>
      </c>
      <c r="V138" t="str">
        <f t="shared" si="34"/>
        <v/>
      </c>
    </row>
    <row r="139" spans="1:32">
      <c r="A139" s="99" t="str">
        <f t="shared" si="26"/>
        <v/>
      </c>
      <c r="B139" s="100"/>
      <c r="C139" s="101" t="str">
        <f t="shared" si="27"/>
        <v/>
      </c>
      <c r="D139" s="102"/>
      <c r="E139" s="101" t="str">
        <f t="shared" si="28"/>
        <v/>
      </c>
      <c r="F139" s="103"/>
      <c r="G139" s="101" t="str">
        <f t="shared" si="29"/>
        <v/>
      </c>
      <c r="H139" s="101" t="str">
        <f t="shared" si="30"/>
        <v/>
      </c>
      <c r="I139" s="104"/>
      <c r="J139" s="104"/>
      <c r="K139" s="104"/>
      <c r="L139" s="102"/>
      <c r="M139" s="105"/>
      <c r="N139" s="105"/>
      <c r="O139" s="102"/>
      <c r="P139" s="106"/>
      <c r="Q139" s="111"/>
      <c r="R139" t="str">
        <f>IF(D139="","",'[1]OPĆI DIO'!$C$1)</f>
        <v/>
      </c>
      <c r="S139" t="str">
        <f t="shared" si="31"/>
        <v/>
      </c>
      <c r="T139" t="str">
        <f t="shared" si="32"/>
        <v/>
      </c>
      <c r="U139" t="str">
        <f t="shared" si="33"/>
        <v/>
      </c>
      <c r="V139" t="str">
        <f t="shared" si="34"/>
        <v/>
      </c>
    </row>
    <row r="140" spans="1:32">
      <c r="A140" s="99" t="str">
        <f t="shared" si="26"/>
        <v/>
      </c>
      <c r="B140" s="100"/>
      <c r="C140" s="101" t="str">
        <f t="shared" si="27"/>
        <v/>
      </c>
      <c r="D140" s="102"/>
      <c r="E140" s="101" t="str">
        <f t="shared" si="28"/>
        <v/>
      </c>
      <c r="F140" s="103"/>
      <c r="G140" s="101" t="str">
        <f t="shared" si="29"/>
        <v/>
      </c>
      <c r="H140" s="101" t="str">
        <f t="shared" si="30"/>
        <v/>
      </c>
      <c r="I140" s="104"/>
      <c r="J140" s="104"/>
      <c r="K140" s="104"/>
      <c r="L140" s="102"/>
      <c r="M140" s="105"/>
      <c r="N140" s="105"/>
      <c r="O140" s="102"/>
      <c r="P140" s="106"/>
      <c r="Q140" s="111"/>
      <c r="R140" t="str">
        <f>IF(D140="","",'[1]OPĆI DIO'!$C$1)</f>
        <v/>
      </c>
      <c r="S140" t="str">
        <f t="shared" si="31"/>
        <v/>
      </c>
      <c r="T140" t="str">
        <f t="shared" si="32"/>
        <v/>
      </c>
      <c r="U140" t="str">
        <f t="shared" si="33"/>
        <v/>
      </c>
      <c r="V140" t="str">
        <f t="shared" si="34"/>
        <v/>
      </c>
    </row>
    <row r="141" spans="1:32">
      <c r="A141" s="99" t="str">
        <f t="shared" si="26"/>
        <v/>
      </c>
      <c r="B141" s="100"/>
      <c r="C141" s="101" t="str">
        <f t="shared" si="27"/>
        <v/>
      </c>
      <c r="D141" s="102"/>
      <c r="E141" s="101" t="str">
        <f t="shared" si="28"/>
        <v/>
      </c>
      <c r="F141" s="103"/>
      <c r="G141" s="101" t="str">
        <f t="shared" si="29"/>
        <v/>
      </c>
      <c r="H141" s="101" t="str">
        <f t="shared" si="30"/>
        <v/>
      </c>
      <c r="I141" s="104"/>
      <c r="J141" s="104"/>
      <c r="K141" s="104"/>
      <c r="L141" s="102"/>
      <c r="M141" s="105"/>
      <c r="N141" s="105"/>
      <c r="O141" s="102"/>
      <c r="P141" s="106"/>
      <c r="Q141" s="111"/>
      <c r="R141" t="str">
        <f>IF(D141="","",'[1]OPĆI DIO'!$C$1)</f>
        <v/>
      </c>
      <c r="S141" t="str">
        <f t="shared" si="31"/>
        <v/>
      </c>
      <c r="T141" t="str">
        <f t="shared" si="32"/>
        <v/>
      </c>
      <c r="U141" t="str">
        <f t="shared" si="33"/>
        <v/>
      </c>
      <c r="V141" t="str">
        <f t="shared" si="34"/>
        <v/>
      </c>
    </row>
    <row r="142" spans="1:32">
      <c r="A142" s="99" t="str">
        <f t="shared" si="26"/>
        <v/>
      </c>
      <c r="B142" s="100"/>
      <c r="C142" s="101" t="str">
        <f t="shared" si="27"/>
        <v/>
      </c>
      <c r="D142" s="102"/>
      <c r="E142" s="101" t="str">
        <f t="shared" si="28"/>
        <v/>
      </c>
      <c r="F142" s="103"/>
      <c r="G142" s="101" t="str">
        <f t="shared" si="29"/>
        <v/>
      </c>
      <c r="H142" s="101" t="str">
        <f t="shared" si="30"/>
        <v/>
      </c>
      <c r="I142" s="104"/>
      <c r="J142" s="104"/>
      <c r="K142" s="104"/>
      <c r="L142" s="102"/>
      <c r="M142" s="105"/>
      <c r="N142" s="105"/>
      <c r="O142" s="102"/>
      <c r="P142" s="106"/>
      <c r="Q142" s="111"/>
      <c r="R142" t="str">
        <f>IF(D142="","",'[1]OPĆI DIO'!$C$1)</f>
        <v/>
      </c>
      <c r="S142" t="str">
        <f t="shared" si="31"/>
        <v/>
      </c>
      <c r="T142" t="str">
        <f t="shared" si="32"/>
        <v/>
      </c>
      <c r="U142" t="str">
        <f t="shared" si="33"/>
        <v/>
      </c>
      <c r="V142" t="str">
        <f t="shared" si="34"/>
        <v/>
      </c>
    </row>
    <row r="143" spans="1:32">
      <c r="A143" s="99" t="str">
        <f t="shared" si="26"/>
        <v/>
      </c>
      <c r="B143" s="100"/>
      <c r="C143" s="101" t="str">
        <f t="shared" si="27"/>
        <v/>
      </c>
      <c r="D143" s="102"/>
      <c r="E143" s="101" t="str">
        <f t="shared" si="28"/>
        <v/>
      </c>
      <c r="F143" s="103"/>
      <c r="G143" s="101" t="str">
        <f t="shared" si="29"/>
        <v/>
      </c>
      <c r="H143" s="101" t="str">
        <f t="shared" si="30"/>
        <v/>
      </c>
      <c r="I143" s="104"/>
      <c r="J143" s="104"/>
      <c r="K143" s="104"/>
      <c r="L143" s="102"/>
      <c r="M143" s="105"/>
      <c r="N143" s="105"/>
      <c r="O143" s="102"/>
      <c r="P143" s="106"/>
      <c r="Q143" s="111"/>
      <c r="R143" t="str">
        <f>IF(D143="","",'[1]OPĆI DIO'!$C$1)</f>
        <v/>
      </c>
      <c r="S143" t="str">
        <f t="shared" si="31"/>
        <v/>
      </c>
      <c r="T143" t="str">
        <f t="shared" si="32"/>
        <v/>
      </c>
      <c r="U143" t="str">
        <f t="shared" si="33"/>
        <v/>
      </c>
      <c r="V143" t="str">
        <f t="shared" si="34"/>
        <v/>
      </c>
    </row>
    <row r="144" spans="1:32">
      <c r="A144" s="99" t="str">
        <f t="shared" si="26"/>
        <v/>
      </c>
      <c r="B144" s="100"/>
      <c r="C144" s="101" t="str">
        <f t="shared" si="27"/>
        <v/>
      </c>
      <c r="D144" s="102"/>
      <c r="E144" s="101" t="str">
        <f t="shared" si="28"/>
        <v/>
      </c>
      <c r="F144" s="103"/>
      <c r="G144" s="101" t="str">
        <f t="shared" si="29"/>
        <v/>
      </c>
      <c r="H144" s="101" t="str">
        <f t="shared" si="30"/>
        <v/>
      </c>
      <c r="I144" s="104"/>
      <c r="J144" s="104"/>
      <c r="K144" s="104"/>
      <c r="L144" s="102"/>
      <c r="M144" s="105"/>
      <c r="N144" s="105"/>
      <c r="O144" s="102"/>
      <c r="P144" s="106"/>
      <c r="Q144" s="111"/>
      <c r="R144" t="str">
        <f>IF(D144="","",'[1]OPĆI DIO'!$C$1)</f>
        <v/>
      </c>
      <c r="S144" t="str">
        <f t="shared" si="31"/>
        <v/>
      </c>
      <c r="T144" t="str">
        <f t="shared" si="32"/>
        <v/>
      </c>
      <c r="U144" t="str">
        <f t="shared" si="33"/>
        <v/>
      </c>
      <c r="V144" t="str">
        <f t="shared" si="34"/>
        <v/>
      </c>
    </row>
    <row r="145" spans="1:22">
      <c r="A145" s="99" t="str">
        <f t="shared" si="26"/>
        <v/>
      </c>
      <c r="B145" s="100"/>
      <c r="C145" s="101" t="str">
        <f t="shared" si="27"/>
        <v/>
      </c>
      <c r="D145" s="102"/>
      <c r="E145" s="101" t="str">
        <f t="shared" si="28"/>
        <v/>
      </c>
      <c r="F145" s="103"/>
      <c r="G145" s="101" t="str">
        <f t="shared" si="29"/>
        <v/>
      </c>
      <c r="H145" s="101" t="str">
        <f t="shared" si="30"/>
        <v/>
      </c>
      <c r="I145" s="104"/>
      <c r="J145" s="104"/>
      <c r="K145" s="104"/>
      <c r="L145" s="102"/>
      <c r="M145" s="105"/>
      <c r="N145" s="105"/>
      <c r="O145" s="102"/>
      <c r="P145" s="106"/>
      <c r="Q145" s="111"/>
      <c r="R145" t="str">
        <f>IF(D145="","",'[1]OPĆI DIO'!$C$1)</f>
        <v/>
      </c>
      <c r="S145" t="str">
        <f t="shared" si="31"/>
        <v/>
      </c>
      <c r="T145" t="str">
        <f t="shared" si="32"/>
        <v/>
      </c>
      <c r="U145" t="str">
        <f t="shared" si="33"/>
        <v/>
      </c>
      <c r="V145" t="str">
        <f t="shared" si="34"/>
        <v/>
      </c>
    </row>
    <row r="146" spans="1:22">
      <c r="A146" s="99" t="str">
        <f t="shared" si="26"/>
        <v/>
      </c>
      <c r="B146" s="100"/>
      <c r="C146" s="101" t="str">
        <f t="shared" si="27"/>
        <v/>
      </c>
      <c r="D146" s="102"/>
      <c r="E146" s="101" t="str">
        <f t="shared" si="28"/>
        <v/>
      </c>
      <c r="F146" s="103"/>
      <c r="G146" s="101" t="str">
        <f t="shared" si="29"/>
        <v/>
      </c>
      <c r="H146" s="101" t="str">
        <f t="shared" si="30"/>
        <v/>
      </c>
      <c r="I146" s="104"/>
      <c r="J146" s="104"/>
      <c r="K146" s="104"/>
      <c r="L146" s="102"/>
      <c r="M146" s="105"/>
      <c r="N146" s="105"/>
      <c r="O146" s="102"/>
      <c r="P146" s="106"/>
      <c r="Q146" s="111"/>
      <c r="R146" t="str">
        <f>IF(D146="","",'[1]OPĆI DIO'!$C$1)</f>
        <v/>
      </c>
      <c r="S146" t="str">
        <f t="shared" si="31"/>
        <v/>
      </c>
      <c r="T146" t="str">
        <f t="shared" si="32"/>
        <v/>
      </c>
      <c r="U146" t="str">
        <f t="shared" si="33"/>
        <v/>
      </c>
      <c r="V146" t="str">
        <f t="shared" si="34"/>
        <v/>
      </c>
    </row>
    <row r="147" spans="1:22">
      <c r="A147" s="99" t="str">
        <f t="shared" si="26"/>
        <v/>
      </c>
      <c r="B147" s="100"/>
      <c r="C147" s="101" t="str">
        <f t="shared" si="27"/>
        <v/>
      </c>
      <c r="D147" s="102"/>
      <c r="E147" s="101" t="str">
        <f t="shared" si="28"/>
        <v/>
      </c>
      <c r="F147" s="103"/>
      <c r="G147" s="101" t="str">
        <f t="shared" si="29"/>
        <v/>
      </c>
      <c r="H147" s="101" t="str">
        <f t="shared" si="30"/>
        <v/>
      </c>
      <c r="I147" s="104"/>
      <c r="J147" s="104"/>
      <c r="K147" s="104"/>
      <c r="L147" s="102"/>
      <c r="M147" s="105"/>
      <c r="N147" s="105"/>
      <c r="O147" s="102"/>
      <c r="P147" s="106"/>
      <c r="Q147" s="111"/>
      <c r="R147" t="str">
        <f>IF(D147="","",'[1]OPĆI DIO'!$C$1)</f>
        <v/>
      </c>
      <c r="S147" t="str">
        <f t="shared" si="31"/>
        <v/>
      </c>
      <c r="T147" t="str">
        <f t="shared" si="32"/>
        <v/>
      </c>
      <c r="U147" t="str">
        <f t="shared" si="33"/>
        <v/>
      </c>
      <c r="V147" t="str">
        <f t="shared" si="34"/>
        <v/>
      </c>
    </row>
    <row r="148" spans="1:22">
      <c r="A148" s="99" t="str">
        <f t="shared" si="26"/>
        <v/>
      </c>
      <c r="B148" s="100"/>
      <c r="C148" s="101" t="str">
        <f t="shared" si="27"/>
        <v/>
      </c>
      <c r="D148" s="102"/>
      <c r="E148" s="101" t="str">
        <f t="shared" si="28"/>
        <v/>
      </c>
      <c r="F148" s="103"/>
      <c r="G148" s="101" t="str">
        <f t="shared" si="29"/>
        <v/>
      </c>
      <c r="H148" s="101" t="str">
        <f t="shared" si="30"/>
        <v/>
      </c>
      <c r="I148" s="104"/>
      <c r="J148" s="104"/>
      <c r="K148" s="104"/>
      <c r="L148" s="102"/>
      <c r="M148" s="105"/>
      <c r="N148" s="105"/>
      <c r="O148" s="102"/>
      <c r="P148" s="106"/>
      <c r="Q148" s="111"/>
      <c r="R148" t="str">
        <f>IF(D148="","",'[1]OPĆI DIO'!$C$1)</f>
        <v/>
      </c>
      <c r="S148" t="str">
        <f t="shared" si="31"/>
        <v/>
      </c>
      <c r="T148" t="str">
        <f t="shared" si="32"/>
        <v/>
      </c>
      <c r="U148" t="str">
        <f t="shared" si="33"/>
        <v/>
      </c>
      <c r="V148" t="str">
        <f t="shared" si="34"/>
        <v/>
      </c>
    </row>
    <row r="149" spans="1:22">
      <c r="A149" s="99" t="str">
        <f t="shared" si="26"/>
        <v/>
      </c>
      <c r="B149" s="100"/>
      <c r="C149" s="101" t="str">
        <f t="shared" si="27"/>
        <v/>
      </c>
      <c r="D149" s="102"/>
      <c r="E149" s="101" t="str">
        <f t="shared" si="28"/>
        <v/>
      </c>
      <c r="F149" s="103"/>
      <c r="G149" s="101" t="str">
        <f t="shared" si="29"/>
        <v/>
      </c>
      <c r="H149" s="101" t="str">
        <f t="shared" si="30"/>
        <v/>
      </c>
      <c r="I149" s="104"/>
      <c r="J149" s="104"/>
      <c r="K149" s="104"/>
      <c r="L149" s="102"/>
      <c r="M149" s="105"/>
      <c r="N149" s="105"/>
      <c r="O149" s="102"/>
      <c r="P149" s="106"/>
      <c r="Q149" s="111"/>
      <c r="R149" t="str">
        <f>IF(D149="","",'[1]OPĆI DIO'!$C$1)</f>
        <v/>
      </c>
      <c r="S149" t="str">
        <f t="shared" si="31"/>
        <v/>
      </c>
      <c r="T149" t="str">
        <f t="shared" si="32"/>
        <v/>
      </c>
      <c r="U149" t="str">
        <f t="shared" si="33"/>
        <v/>
      </c>
      <c r="V149" t="str">
        <f t="shared" si="34"/>
        <v/>
      </c>
    </row>
    <row r="150" spans="1:22">
      <c r="A150" s="99" t="str">
        <f t="shared" si="26"/>
        <v/>
      </c>
      <c r="B150" s="100"/>
      <c r="C150" s="101" t="str">
        <f t="shared" si="27"/>
        <v/>
      </c>
      <c r="D150" s="102"/>
      <c r="E150" s="101" t="str">
        <f t="shared" si="28"/>
        <v/>
      </c>
      <c r="F150" s="103"/>
      <c r="G150" s="101" t="str">
        <f t="shared" si="29"/>
        <v/>
      </c>
      <c r="H150" s="101" t="str">
        <f t="shared" si="30"/>
        <v/>
      </c>
      <c r="I150" s="104"/>
      <c r="J150" s="104"/>
      <c r="K150" s="104"/>
      <c r="L150" s="102"/>
      <c r="M150" s="105"/>
      <c r="N150" s="105"/>
      <c r="O150" s="102"/>
      <c r="P150" s="106"/>
      <c r="Q150" s="111"/>
      <c r="R150" t="str">
        <f>IF(D150="","",'[1]OPĆI DIO'!$C$1)</f>
        <v/>
      </c>
      <c r="S150" t="str">
        <f t="shared" si="31"/>
        <v/>
      </c>
      <c r="T150" t="str">
        <f t="shared" si="32"/>
        <v/>
      </c>
      <c r="U150" t="str">
        <f t="shared" si="33"/>
        <v/>
      </c>
      <c r="V150" t="str">
        <f t="shared" si="34"/>
        <v/>
      </c>
    </row>
    <row r="151" spans="1:22">
      <c r="A151" s="99" t="str">
        <f t="shared" si="26"/>
        <v/>
      </c>
      <c r="B151" s="100"/>
      <c r="C151" s="101" t="str">
        <f t="shared" si="27"/>
        <v/>
      </c>
      <c r="D151" s="102"/>
      <c r="E151" s="101" t="str">
        <f t="shared" si="28"/>
        <v/>
      </c>
      <c r="F151" s="103"/>
      <c r="G151" s="101" t="str">
        <f t="shared" si="29"/>
        <v/>
      </c>
      <c r="H151" s="101" t="str">
        <f t="shared" si="30"/>
        <v/>
      </c>
      <c r="I151" s="104"/>
      <c r="J151" s="104"/>
      <c r="K151" s="104"/>
      <c r="L151" s="102"/>
      <c r="M151" s="105"/>
      <c r="N151" s="105"/>
      <c r="O151" s="102"/>
      <c r="P151" s="106"/>
      <c r="Q151" s="111"/>
      <c r="R151" t="str">
        <f>IF(D151="","",'[1]OPĆI DIO'!$C$1)</f>
        <v/>
      </c>
      <c r="S151" t="str">
        <f t="shared" si="31"/>
        <v/>
      </c>
      <c r="T151" t="str">
        <f t="shared" si="32"/>
        <v/>
      </c>
      <c r="U151" t="str">
        <f t="shared" si="33"/>
        <v/>
      </c>
      <c r="V151" t="str">
        <f t="shared" si="34"/>
        <v/>
      </c>
    </row>
    <row r="152" spans="1:22">
      <c r="A152" s="99" t="str">
        <f t="shared" si="26"/>
        <v/>
      </c>
      <c r="B152" s="100"/>
      <c r="C152" s="101" t="str">
        <f t="shared" si="27"/>
        <v/>
      </c>
      <c r="D152" s="102"/>
      <c r="E152" s="101" t="str">
        <f t="shared" si="28"/>
        <v/>
      </c>
      <c r="F152" s="103"/>
      <c r="G152" s="101" t="str">
        <f t="shared" si="29"/>
        <v/>
      </c>
      <c r="H152" s="101" t="str">
        <f t="shared" si="30"/>
        <v/>
      </c>
      <c r="I152" s="104"/>
      <c r="J152" s="104"/>
      <c r="K152" s="104"/>
      <c r="L152" s="102"/>
      <c r="M152" s="105"/>
      <c r="N152" s="105"/>
      <c r="O152" s="102"/>
      <c r="P152" s="106"/>
      <c r="Q152" s="111"/>
      <c r="R152" t="str">
        <f>IF(D152="","",'[1]OPĆI DIO'!$C$1)</f>
        <v/>
      </c>
      <c r="S152" t="str">
        <f t="shared" si="31"/>
        <v/>
      </c>
      <c r="T152" t="str">
        <f t="shared" si="32"/>
        <v/>
      </c>
      <c r="U152" t="str">
        <f t="shared" si="33"/>
        <v/>
      </c>
      <c r="V152" t="str">
        <f t="shared" si="34"/>
        <v/>
      </c>
    </row>
    <row r="153" spans="1:22">
      <c r="A153" s="99" t="str">
        <f t="shared" si="26"/>
        <v/>
      </c>
      <c r="B153" s="100"/>
      <c r="C153" s="101" t="str">
        <f t="shared" si="27"/>
        <v/>
      </c>
      <c r="D153" s="102"/>
      <c r="E153" s="101" t="str">
        <f t="shared" si="28"/>
        <v/>
      </c>
      <c r="F153" s="103"/>
      <c r="G153" s="101" t="str">
        <f t="shared" si="29"/>
        <v/>
      </c>
      <c r="H153" s="101" t="str">
        <f t="shared" si="30"/>
        <v/>
      </c>
      <c r="I153" s="104"/>
      <c r="J153" s="104"/>
      <c r="K153" s="104"/>
      <c r="L153" s="102"/>
      <c r="M153" s="105"/>
      <c r="N153" s="105"/>
      <c r="O153" s="102"/>
      <c r="P153" s="106"/>
      <c r="Q153" s="111"/>
      <c r="R153" t="str">
        <f>IF(D153="","",'[1]OPĆI DIO'!$C$1)</f>
        <v/>
      </c>
      <c r="S153" t="str">
        <f t="shared" si="31"/>
        <v/>
      </c>
      <c r="T153" t="str">
        <f t="shared" si="32"/>
        <v/>
      </c>
      <c r="U153" t="str">
        <f t="shared" si="33"/>
        <v/>
      </c>
      <c r="V153" t="str">
        <f t="shared" si="34"/>
        <v/>
      </c>
    </row>
    <row r="154" spans="1:22">
      <c r="A154" s="99" t="str">
        <f t="shared" si="26"/>
        <v/>
      </c>
      <c r="B154" s="100"/>
      <c r="C154" s="101" t="str">
        <f t="shared" si="27"/>
        <v/>
      </c>
      <c r="D154" s="102"/>
      <c r="E154" s="101" t="str">
        <f t="shared" si="28"/>
        <v/>
      </c>
      <c r="F154" s="103"/>
      <c r="G154" s="101" t="str">
        <f t="shared" si="29"/>
        <v/>
      </c>
      <c r="H154" s="101" t="str">
        <f t="shared" si="30"/>
        <v/>
      </c>
      <c r="I154" s="104"/>
      <c r="J154" s="104"/>
      <c r="K154" s="104"/>
      <c r="L154" s="102"/>
      <c r="M154" s="105"/>
      <c r="N154" s="105"/>
      <c r="O154" s="102"/>
      <c r="P154" s="106"/>
      <c r="Q154" s="111"/>
      <c r="R154" t="str">
        <f>IF(D154="","",'[1]OPĆI DIO'!$C$1)</f>
        <v/>
      </c>
      <c r="S154" t="str">
        <f t="shared" si="31"/>
        <v/>
      </c>
      <c r="T154" t="str">
        <f t="shared" si="32"/>
        <v/>
      </c>
      <c r="U154" t="str">
        <f t="shared" si="33"/>
        <v/>
      </c>
      <c r="V154" t="str">
        <f t="shared" si="34"/>
        <v/>
      </c>
    </row>
    <row r="155" spans="1:22">
      <c r="A155" s="99" t="str">
        <f t="shared" si="26"/>
        <v/>
      </c>
      <c r="B155" s="100"/>
      <c r="C155" s="101" t="str">
        <f t="shared" si="27"/>
        <v/>
      </c>
      <c r="D155" s="102"/>
      <c r="E155" s="101" t="str">
        <f t="shared" si="28"/>
        <v/>
      </c>
      <c r="F155" s="103"/>
      <c r="G155" s="101" t="str">
        <f t="shared" si="29"/>
        <v/>
      </c>
      <c r="H155" s="101" t="str">
        <f t="shared" si="30"/>
        <v/>
      </c>
      <c r="I155" s="104"/>
      <c r="J155" s="104"/>
      <c r="K155" s="104"/>
      <c r="L155" s="102"/>
      <c r="M155" s="105"/>
      <c r="N155" s="105"/>
      <c r="O155" s="102"/>
      <c r="P155" s="106"/>
      <c r="Q155" s="111"/>
      <c r="R155" t="str">
        <f>IF(D155="","",'[1]OPĆI DIO'!$C$1)</f>
        <v/>
      </c>
      <c r="S155" t="str">
        <f t="shared" si="31"/>
        <v/>
      </c>
      <c r="T155" t="str">
        <f t="shared" si="32"/>
        <v/>
      </c>
      <c r="U155" t="str">
        <f t="shared" si="33"/>
        <v/>
      </c>
      <c r="V155" t="str">
        <f t="shared" si="34"/>
        <v/>
      </c>
    </row>
    <row r="156" spans="1:22">
      <c r="A156" s="99" t="str">
        <f t="shared" si="26"/>
        <v/>
      </c>
      <c r="B156" s="100"/>
      <c r="C156" s="101" t="str">
        <f t="shared" si="27"/>
        <v/>
      </c>
      <c r="D156" s="102"/>
      <c r="E156" s="101" t="str">
        <f t="shared" si="28"/>
        <v/>
      </c>
      <c r="F156" s="103"/>
      <c r="G156" s="101" t="str">
        <f t="shared" si="29"/>
        <v/>
      </c>
      <c r="H156" s="101" t="str">
        <f t="shared" si="30"/>
        <v/>
      </c>
      <c r="I156" s="104"/>
      <c r="J156" s="104"/>
      <c r="K156" s="104"/>
      <c r="L156" s="102"/>
      <c r="M156" s="105"/>
      <c r="N156" s="105"/>
      <c r="O156" s="102"/>
      <c r="P156" s="106"/>
      <c r="Q156" s="111"/>
      <c r="R156" t="str">
        <f>IF(D156="","",'[1]OPĆI DIO'!$C$1)</f>
        <v/>
      </c>
      <c r="S156" t="str">
        <f t="shared" si="31"/>
        <v/>
      </c>
      <c r="T156" t="str">
        <f t="shared" si="32"/>
        <v/>
      </c>
      <c r="U156" t="str">
        <f t="shared" si="33"/>
        <v/>
      </c>
      <c r="V156" t="str">
        <f t="shared" si="34"/>
        <v/>
      </c>
    </row>
    <row r="157" spans="1:22">
      <c r="A157" s="99" t="str">
        <f t="shared" si="26"/>
        <v/>
      </c>
      <c r="B157" s="100"/>
      <c r="C157" s="101" t="str">
        <f t="shared" si="27"/>
        <v/>
      </c>
      <c r="D157" s="102"/>
      <c r="E157" s="101" t="str">
        <f t="shared" si="28"/>
        <v/>
      </c>
      <c r="F157" s="103"/>
      <c r="G157" s="101" t="str">
        <f t="shared" si="29"/>
        <v/>
      </c>
      <c r="H157" s="101" t="str">
        <f t="shared" si="30"/>
        <v/>
      </c>
      <c r="I157" s="104"/>
      <c r="J157" s="104"/>
      <c r="K157" s="104"/>
      <c r="L157" s="102"/>
      <c r="M157" s="105"/>
      <c r="N157" s="105"/>
      <c r="O157" s="102"/>
      <c r="P157" s="106"/>
      <c r="Q157" s="111"/>
      <c r="R157" t="str">
        <f>IF(D157="","",'[1]OPĆI DIO'!$C$1)</f>
        <v/>
      </c>
      <c r="S157" t="str">
        <f t="shared" si="31"/>
        <v/>
      </c>
      <c r="T157" t="str">
        <f t="shared" si="32"/>
        <v/>
      </c>
      <c r="U157" t="str">
        <f t="shared" si="33"/>
        <v/>
      </c>
      <c r="V157" t="str">
        <f t="shared" si="34"/>
        <v/>
      </c>
    </row>
    <row r="158" spans="1:22">
      <c r="A158" s="99" t="str">
        <f t="shared" si="26"/>
        <v/>
      </c>
      <c r="B158" s="100"/>
      <c r="C158" s="101" t="str">
        <f t="shared" si="27"/>
        <v/>
      </c>
      <c r="D158" s="102"/>
      <c r="E158" s="101" t="str">
        <f t="shared" si="28"/>
        <v/>
      </c>
      <c r="F158" s="103"/>
      <c r="G158" s="101" t="str">
        <f t="shared" si="29"/>
        <v/>
      </c>
      <c r="H158" s="101" t="str">
        <f t="shared" si="30"/>
        <v/>
      </c>
      <c r="I158" s="104"/>
      <c r="J158" s="104"/>
      <c r="K158" s="104"/>
      <c r="L158" s="102"/>
      <c r="M158" s="105"/>
      <c r="N158" s="105"/>
      <c r="O158" s="102"/>
      <c r="P158" s="106"/>
      <c r="Q158" s="111"/>
      <c r="R158" t="str">
        <f>IF(D158="","",'[1]OPĆI DIO'!$C$1)</f>
        <v/>
      </c>
      <c r="S158" t="str">
        <f t="shared" si="31"/>
        <v/>
      </c>
      <c r="T158" t="str">
        <f t="shared" si="32"/>
        <v/>
      </c>
      <c r="U158" t="str">
        <f t="shared" si="33"/>
        <v/>
      </c>
      <c r="V158" t="str">
        <f t="shared" si="34"/>
        <v/>
      </c>
    </row>
    <row r="159" spans="1:22">
      <c r="A159" s="99" t="str">
        <f t="shared" si="26"/>
        <v/>
      </c>
      <c r="B159" s="100"/>
      <c r="C159" s="101" t="str">
        <f t="shared" si="27"/>
        <v/>
      </c>
      <c r="D159" s="102"/>
      <c r="E159" s="101" t="str">
        <f t="shared" si="28"/>
        <v/>
      </c>
      <c r="F159" s="103"/>
      <c r="G159" s="101" t="str">
        <f t="shared" si="29"/>
        <v/>
      </c>
      <c r="H159" s="101" t="str">
        <f t="shared" si="30"/>
        <v/>
      </c>
      <c r="I159" s="104"/>
      <c r="J159" s="104"/>
      <c r="K159" s="104"/>
      <c r="L159" s="102"/>
      <c r="M159" s="105"/>
      <c r="N159" s="105"/>
      <c r="O159" s="102"/>
      <c r="P159" s="106"/>
      <c r="Q159" s="111"/>
      <c r="R159" t="str">
        <f>IF(D159="","",'[1]OPĆI DIO'!$C$1)</f>
        <v/>
      </c>
      <c r="S159" t="str">
        <f t="shared" si="31"/>
        <v/>
      </c>
      <c r="T159" t="str">
        <f t="shared" si="32"/>
        <v/>
      </c>
      <c r="U159" t="str">
        <f t="shared" si="33"/>
        <v/>
      </c>
      <c r="V159" t="str">
        <f t="shared" si="34"/>
        <v/>
      </c>
    </row>
    <row r="160" spans="1:22">
      <c r="A160" s="99" t="str">
        <f t="shared" si="26"/>
        <v/>
      </c>
      <c r="B160" s="100"/>
      <c r="C160" s="101" t="str">
        <f t="shared" si="27"/>
        <v/>
      </c>
      <c r="D160" s="102"/>
      <c r="E160" s="101" t="str">
        <f t="shared" si="28"/>
        <v/>
      </c>
      <c r="F160" s="103"/>
      <c r="G160" s="101" t="str">
        <f t="shared" si="29"/>
        <v/>
      </c>
      <c r="H160" s="101" t="str">
        <f t="shared" si="30"/>
        <v/>
      </c>
      <c r="I160" s="104"/>
      <c r="J160" s="104"/>
      <c r="K160" s="104"/>
      <c r="L160" s="102"/>
      <c r="M160" s="105"/>
      <c r="N160" s="105"/>
      <c r="O160" s="102"/>
      <c r="P160" s="106"/>
      <c r="Q160" s="111"/>
      <c r="R160" t="str">
        <f>IF(D160="","",'[1]OPĆI DIO'!$C$1)</f>
        <v/>
      </c>
      <c r="S160" t="str">
        <f t="shared" si="31"/>
        <v/>
      </c>
      <c r="T160" t="str">
        <f t="shared" si="32"/>
        <v/>
      </c>
      <c r="U160" t="str">
        <f t="shared" si="33"/>
        <v/>
      </c>
      <c r="V160" t="str">
        <f t="shared" si="34"/>
        <v/>
      </c>
    </row>
    <row r="161" spans="1:22">
      <c r="A161" s="99" t="str">
        <f t="shared" si="26"/>
        <v/>
      </c>
      <c r="B161" s="100"/>
      <c r="C161" s="101" t="str">
        <f t="shared" si="27"/>
        <v/>
      </c>
      <c r="D161" s="102"/>
      <c r="E161" s="101" t="str">
        <f t="shared" si="28"/>
        <v/>
      </c>
      <c r="F161" s="103"/>
      <c r="G161" s="101" t="str">
        <f t="shared" si="29"/>
        <v/>
      </c>
      <c r="H161" s="101" t="str">
        <f t="shared" si="30"/>
        <v/>
      </c>
      <c r="I161" s="104"/>
      <c r="J161" s="104"/>
      <c r="K161" s="104"/>
      <c r="L161" s="102"/>
      <c r="M161" s="105"/>
      <c r="N161" s="105"/>
      <c r="O161" s="102"/>
      <c r="P161" s="106"/>
      <c r="Q161" s="111"/>
      <c r="R161" t="str">
        <f>IF(D161="","",'[1]OPĆI DIO'!$C$1)</f>
        <v/>
      </c>
      <c r="S161" t="str">
        <f t="shared" si="31"/>
        <v/>
      </c>
      <c r="T161" t="str">
        <f t="shared" si="32"/>
        <v/>
      </c>
      <c r="U161" t="str">
        <f t="shared" si="33"/>
        <v/>
      </c>
      <c r="V161" t="str">
        <f t="shared" si="34"/>
        <v/>
      </c>
    </row>
    <row r="162" spans="1:22">
      <c r="A162" s="99" t="str">
        <f t="shared" si="26"/>
        <v/>
      </c>
      <c r="B162" s="100"/>
      <c r="C162" s="101" t="str">
        <f t="shared" si="27"/>
        <v/>
      </c>
      <c r="D162" s="115"/>
      <c r="E162" s="101" t="str">
        <f t="shared" si="28"/>
        <v/>
      </c>
      <c r="F162" s="103"/>
      <c r="G162" s="101" t="str">
        <f t="shared" si="29"/>
        <v/>
      </c>
      <c r="H162" s="101" t="str">
        <f t="shared" si="30"/>
        <v/>
      </c>
      <c r="I162" s="104"/>
      <c r="J162" s="104"/>
      <c r="K162" s="104"/>
      <c r="L162" s="102"/>
      <c r="M162" s="105"/>
      <c r="N162" s="105"/>
      <c r="O162" s="102"/>
      <c r="P162" s="106"/>
      <c r="Q162" s="111"/>
      <c r="R162" t="str">
        <f>IF(D162="","",'[1]OPĆI DIO'!$C$1)</f>
        <v/>
      </c>
      <c r="S162" t="str">
        <f t="shared" si="31"/>
        <v/>
      </c>
      <c r="T162" t="str">
        <f t="shared" si="32"/>
        <v/>
      </c>
      <c r="U162" t="str">
        <f t="shared" si="33"/>
        <v/>
      </c>
      <c r="V162" t="str">
        <f t="shared" si="34"/>
        <v/>
      </c>
    </row>
    <row r="163" spans="1:22">
      <c r="A163" s="99" t="str">
        <f t="shared" si="26"/>
        <v/>
      </c>
      <c r="B163" s="100"/>
      <c r="C163" s="101" t="str">
        <f t="shared" si="27"/>
        <v/>
      </c>
      <c r="D163" s="115"/>
      <c r="E163" s="101" t="str">
        <f t="shared" si="28"/>
        <v/>
      </c>
      <c r="F163" s="103"/>
      <c r="G163" s="101" t="str">
        <f t="shared" si="29"/>
        <v/>
      </c>
      <c r="H163" s="101" t="str">
        <f t="shared" si="30"/>
        <v/>
      </c>
      <c r="I163" s="104"/>
      <c r="J163" s="104"/>
      <c r="K163" s="104"/>
      <c r="L163" s="102"/>
      <c r="M163" s="105"/>
      <c r="N163" s="105"/>
      <c r="O163" s="102"/>
      <c r="P163" s="106"/>
      <c r="Q163" s="111"/>
      <c r="R163" t="str">
        <f>IF(D163="","",'[1]OPĆI DIO'!$C$1)</f>
        <v/>
      </c>
      <c r="S163" t="str">
        <f t="shared" si="31"/>
        <v/>
      </c>
      <c r="T163" t="str">
        <f t="shared" si="32"/>
        <v/>
      </c>
      <c r="U163" t="str">
        <f t="shared" si="33"/>
        <v/>
      </c>
      <c r="V163" t="str">
        <f t="shared" si="34"/>
        <v/>
      </c>
    </row>
    <row r="164" spans="1:22">
      <c r="A164" s="99" t="str">
        <f t="shared" si="26"/>
        <v/>
      </c>
      <c r="B164" s="100"/>
      <c r="C164" s="101" t="str">
        <f t="shared" si="27"/>
        <v/>
      </c>
      <c r="D164" s="115"/>
      <c r="E164" s="101" t="str">
        <f t="shared" si="28"/>
        <v/>
      </c>
      <c r="F164" s="103"/>
      <c r="G164" s="101" t="str">
        <f t="shared" si="29"/>
        <v/>
      </c>
      <c r="H164" s="101" t="str">
        <f t="shared" si="30"/>
        <v/>
      </c>
      <c r="I164" s="104"/>
      <c r="J164" s="104"/>
      <c r="K164" s="104"/>
      <c r="L164" s="102"/>
      <c r="M164" s="105"/>
      <c r="N164" s="105"/>
      <c r="O164" s="102"/>
      <c r="P164" s="106"/>
      <c r="Q164" s="111"/>
      <c r="R164" t="str">
        <f>IF(D164="","",'[1]OPĆI DIO'!$C$1)</f>
        <v/>
      </c>
      <c r="S164" t="str">
        <f t="shared" si="31"/>
        <v/>
      </c>
      <c r="T164" t="str">
        <f t="shared" si="32"/>
        <v/>
      </c>
      <c r="U164" t="str">
        <f t="shared" si="33"/>
        <v/>
      </c>
      <c r="V164" t="str">
        <f t="shared" si="34"/>
        <v/>
      </c>
    </row>
    <row r="165" spans="1:22">
      <c r="A165" s="99" t="str">
        <f t="shared" si="26"/>
        <v/>
      </c>
      <c r="B165" s="100"/>
      <c r="C165" s="101" t="str">
        <f t="shared" si="27"/>
        <v/>
      </c>
      <c r="D165" s="115"/>
      <c r="E165" s="101" t="str">
        <f t="shared" si="28"/>
        <v/>
      </c>
      <c r="F165" s="103"/>
      <c r="G165" s="101" t="str">
        <f t="shared" si="29"/>
        <v/>
      </c>
      <c r="H165" s="101" t="str">
        <f t="shared" si="30"/>
        <v/>
      </c>
      <c r="I165" s="104"/>
      <c r="J165" s="104"/>
      <c r="K165" s="104"/>
      <c r="L165" s="102"/>
      <c r="M165" s="105"/>
      <c r="N165" s="105"/>
      <c r="O165" s="102"/>
      <c r="P165" s="106"/>
      <c r="Q165" s="111"/>
      <c r="R165" t="str">
        <f>IF(D165="","",'[1]OPĆI DIO'!$C$1)</f>
        <v/>
      </c>
      <c r="S165" t="str">
        <f t="shared" si="31"/>
        <v/>
      </c>
      <c r="T165" t="str">
        <f t="shared" si="32"/>
        <v/>
      </c>
      <c r="U165" t="str">
        <f t="shared" si="33"/>
        <v/>
      </c>
      <c r="V165" t="str">
        <f t="shared" si="34"/>
        <v/>
      </c>
    </row>
    <row r="166" spans="1:22">
      <c r="A166" s="99" t="str">
        <f t="shared" si="26"/>
        <v/>
      </c>
      <c r="B166" s="100"/>
      <c r="C166" s="101" t="str">
        <f t="shared" si="27"/>
        <v/>
      </c>
      <c r="D166" s="115"/>
      <c r="E166" s="101" t="str">
        <f t="shared" si="28"/>
        <v/>
      </c>
      <c r="F166" s="103"/>
      <c r="G166" s="101" t="str">
        <f t="shared" si="29"/>
        <v/>
      </c>
      <c r="H166" s="101" t="str">
        <f t="shared" si="30"/>
        <v/>
      </c>
      <c r="I166" s="104"/>
      <c r="J166" s="104"/>
      <c r="K166" s="104"/>
      <c r="L166" s="102"/>
      <c r="M166" s="105"/>
      <c r="N166" s="105"/>
      <c r="O166" s="102"/>
      <c r="P166" s="106"/>
      <c r="Q166" s="111"/>
      <c r="R166" t="str">
        <f>IF(D166="","",'[1]OPĆI DIO'!$C$1)</f>
        <v/>
      </c>
      <c r="S166" t="str">
        <f t="shared" si="31"/>
        <v/>
      </c>
      <c r="T166" t="str">
        <f t="shared" si="32"/>
        <v/>
      </c>
      <c r="U166" t="str">
        <f t="shared" si="33"/>
        <v/>
      </c>
      <c r="V166" t="str">
        <f t="shared" si="34"/>
        <v/>
      </c>
    </row>
    <row r="167" spans="1:22">
      <c r="A167" s="99" t="str">
        <f t="shared" si="26"/>
        <v/>
      </c>
      <c r="B167" s="100"/>
      <c r="C167" s="101" t="str">
        <f t="shared" si="27"/>
        <v/>
      </c>
      <c r="D167" s="115"/>
      <c r="E167" s="101" t="str">
        <f t="shared" si="28"/>
        <v/>
      </c>
      <c r="F167" s="103"/>
      <c r="G167" s="101" t="str">
        <f t="shared" si="29"/>
        <v/>
      </c>
      <c r="H167" s="101" t="str">
        <f t="shared" si="30"/>
        <v/>
      </c>
      <c r="I167" s="104"/>
      <c r="J167" s="104"/>
      <c r="K167" s="104"/>
      <c r="L167" s="102"/>
      <c r="M167" s="105"/>
      <c r="N167" s="105"/>
      <c r="O167" s="102"/>
      <c r="P167" s="106"/>
      <c r="Q167" s="111"/>
      <c r="R167" t="str">
        <f>IF(D167="","",'[1]OPĆI DIO'!$C$1)</f>
        <v/>
      </c>
      <c r="S167" t="str">
        <f t="shared" si="31"/>
        <v/>
      </c>
      <c r="T167" t="str">
        <f t="shared" si="32"/>
        <v/>
      </c>
      <c r="U167" t="str">
        <f t="shared" si="33"/>
        <v/>
      </c>
      <c r="V167" t="str">
        <f t="shared" si="34"/>
        <v/>
      </c>
    </row>
    <row r="168" spans="1:22">
      <c r="A168" s="99" t="str">
        <f t="shared" si="26"/>
        <v/>
      </c>
      <c r="B168" s="100"/>
      <c r="C168" s="101" t="str">
        <f t="shared" si="27"/>
        <v/>
      </c>
      <c r="D168" s="115"/>
      <c r="E168" s="101" t="str">
        <f t="shared" si="28"/>
        <v/>
      </c>
      <c r="F168" s="103"/>
      <c r="G168" s="101" t="str">
        <f t="shared" si="29"/>
        <v/>
      </c>
      <c r="H168" s="101" t="str">
        <f t="shared" si="30"/>
        <v/>
      </c>
      <c r="I168" s="104"/>
      <c r="J168" s="104"/>
      <c r="K168" s="104"/>
      <c r="L168" s="102"/>
      <c r="M168" s="105"/>
      <c r="N168" s="105"/>
      <c r="O168" s="102"/>
      <c r="P168" s="106"/>
      <c r="Q168" s="111"/>
      <c r="R168" t="str">
        <f>IF(D168="","",'[1]OPĆI DIO'!$C$1)</f>
        <v/>
      </c>
      <c r="S168" t="str">
        <f t="shared" si="31"/>
        <v/>
      </c>
      <c r="T168" t="str">
        <f t="shared" si="32"/>
        <v/>
      </c>
      <c r="U168" t="str">
        <f t="shared" si="33"/>
        <v/>
      </c>
      <c r="V168" t="str">
        <f t="shared" si="34"/>
        <v/>
      </c>
    </row>
    <row r="169" spans="1:22">
      <c r="A169" s="99" t="str">
        <f t="shared" si="26"/>
        <v/>
      </c>
      <c r="B169" s="100"/>
      <c r="C169" s="101" t="str">
        <f t="shared" si="27"/>
        <v/>
      </c>
      <c r="D169" s="115"/>
      <c r="E169" s="101" t="str">
        <f t="shared" si="28"/>
        <v/>
      </c>
      <c r="F169" s="103"/>
      <c r="G169" s="101" t="str">
        <f t="shared" si="29"/>
        <v/>
      </c>
      <c r="H169" s="101" t="str">
        <f t="shared" si="30"/>
        <v/>
      </c>
      <c r="I169" s="104"/>
      <c r="J169" s="104"/>
      <c r="K169" s="104"/>
      <c r="L169" s="102"/>
      <c r="M169" s="105"/>
      <c r="N169" s="105"/>
      <c r="O169" s="102"/>
      <c r="P169" s="106"/>
      <c r="Q169" s="111"/>
      <c r="R169" t="str">
        <f>IF(D169="","",'[1]OPĆI DIO'!$C$1)</f>
        <v/>
      </c>
      <c r="S169" t="str">
        <f t="shared" si="31"/>
        <v/>
      </c>
      <c r="T169" t="str">
        <f t="shared" si="32"/>
        <v/>
      </c>
      <c r="U169" t="str">
        <f t="shared" si="33"/>
        <v/>
      </c>
      <c r="V169" t="str">
        <f t="shared" si="34"/>
        <v/>
      </c>
    </row>
    <row r="170" spans="1:22">
      <c r="A170" s="99" t="str">
        <f t="shared" si="26"/>
        <v/>
      </c>
      <c r="B170" s="100"/>
      <c r="C170" s="101" t="str">
        <f t="shared" si="27"/>
        <v/>
      </c>
      <c r="D170" s="115"/>
      <c r="E170" s="101" t="str">
        <f t="shared" si="28"/>
        <v/>
      </c>
      <c r="F170" s="103"/>
      <c r="G170" s="101" t="str">
        <f t="shared" si="29"/>
        <v/>
      </c>
      <c r="H170" s="101" t="str">
        <f t="shared" si="30"/>
        <v/>
      </c>
      <c r="I170" s="104"/>
      <c r="J170" s="104"/>
      <c r="K170" s="104"/>
      <c r="L170" s="102"/>
      <c r="M170" s="105"/>
      <c r="N170" s="105"/>
      <c r="O170" s="102"/>
      <c r="P170" s="106"/>
      <c r="Q170" s="111"/>
      <c r="R170" t="str">
        <f>IF(D170="","",'[1]OPĆI DIO'!$C$1)</f>
        <v/>
      </c>
      <c r="S170" t="str">
        <f t="shared" si="31"/>
        <v/>
      </c>
      <c r="T170" t="str">
        <f t="shared" si="32"/>
        <v/>
      </c>
      <c r="U170" t="str">
        <f t="shared" si="33"/>
        <v/>
      </c>
      <c r="V170" t="str">
        <f t="shared" si="34"/>
        <v/>
      </c>
    </row>
    <row r="171" spans="1:22">
      <c r="A171" s="99" t="str">
        <f t="shared" si="26"/>
        <v/>
      </c>
      <c r="B171" s="100"/>
      <c r="C171" s="101" t="str">
        <f t="shared" si="27"/>
        <v/>
      </c>
      <c r="D171" s="115"/>
      <c r="E171" s="101" t="str">
        <f t="shared" si="28"/>
        <v/>
      </c>
      <c r="F171" s="103"/>
      <c r="G171" s="101" t="str">
        <f t="shared" si="29"/>
        <v/>
      </c>
      <c r="H171" s="101" t="str">
        <f t="shared" si="30"/>
        <v/>
      </c>
      <c r="I171" s="104"/>
      <c r="J171" s="104"/>
      <c r="K171" s="104"/>
      <c r="L171" s="102"/>
      <c r="M171" s="105"/>
      <c r="N171" s="105"/>
      <c r="O171" s="102"/>
      <c r="P171" s="106"/>
      <c r="Q171" s="111"/>
      <c r="R171" t="str">
        <f>IF(D171="","",'[1]OPĆI DIO'!$C$1)</f>
        <v/>
      </c>
      <c r="S171" t="str">
        <f t="shared" si="31"/>
        <v/>
      </c>
      <c r="T171" t="str">
        <f t="shared" si="32"/>
        <v/>
      </c>
      <c r="U171" t="str">
        <f t="shared" si="33"/>
        <v/>
      </c>
      <c r="V171" t="str">
        <f t="shared" si="34"/>
        <v/>
      </c>
    </row>
    <row r="172" spans="1:22">
      <c r="A172" s="99" t="str">
        <f t="shared" si="26"/>
        <v/>
      </c>
      <c r="B172" s="100"/>
      <c r="C172" s="101" t="str">
        <f t="shared" si="27"/>
        <v/>
      </c>
      <c r="D172" s="115"/>
      <c r="E172" s="101" t="str">
        <f t="shared" si="28"/>
        <v/>
      </c>
      <c r="F172" s="103"/>
      <c r="G172" s="101" t="str">
        <f t="shared" si="29"/>
        <v/>
      </c>
      <c r="H172" s="101" t="str">
        <f t="shared" si="30"/>
        <v/>
      </c>
      <c r="I172" s="104"/>
      <c r="J172" s="104"/>
      <c r="K172" s="104"/>
      <c r="L172" s="102"/>
      <c r="M172" s="105"/>
      <c r="N172" s="105"/>
      <c r="O172" s="102"/>
      <c r="P172" s="106"/>
      <c r="Q172" s="111"/>
      <c r="R172" t="str">
        <f>IF(D172="","",'[1]OPĆI DIO'!$C$1)</f>
        <v/>
      </c>
      <c r="S172" t="str">
        <f t="shared" si="31"/>
        <v/>
      </c>
      <c r="T172" t="str">
        <f t="shared" si="32"/>
        <v/>
      </c>
      <c r="U172" t="str">
        <f t="shared" si="33"/>
        <v/>
      </c>
      <c r="V172" t="str">
        <f t="shared" si="34"/>
        <v/>
      </c>
    </row>
    <row r="173" spans="1:22">
      <c r="A173" s="99" t="str">
        <f t="shared" si="26"/>
        <v/>
      </c>
      <c r="B173" s="100"/>
      <c r="C173" s="101" t="str">
        <f t="shared" si="27"/>
        <v/>
      </c>
      <c r="D173" s="115"/>
      <c r="E173" s="101" t="str">
        <f t="shared" si="28"/>
        <v/>
      </c>
      <c r="F173" s="103"/>
      <c r="G173" s="101" t="str">
        <f t="shared" si="29"/>
        <v/>
      </c>
      <c r="H173" s="101" t="str">
        <f t="shared" si="30"/>
        <v/>
      </c>
      <c r="I173" s="104"/>
      <c r="J173" s="104"/>
      <c r="K173" s="104"/>
      <c r="L173" s="102"/>
      <c r="M173" s="105"/>
      <c r="N173" s="105"/>
      <c r="O173" s="102"/>
      <c r="P173" s="106"/>
      <c r="Q173" s="111"/>
      <c r="R173" t="str">
        <f>IF(D173="","",'[1]OPĆI DIO'!$C$1)</f>
        <v/>
      </c>
      <c r="S173" t="str">
        <f t="shared" si="31"/>
        <v/>
      </c>
      <c r="T173" t="str">
        <f t="shared" si="32"/>
        <v/>
      </c>
      <c r="U173" t="str">
        <f t="shared" si="33"/>
        <v/>
      </c>
      <c r="V173" t="str">
        <f t="shared" si="34"/>
        <v/>
      </c>
    </row>
    <row r="174" spans="1:22">
      <c r="A174" s="99" t="str">
        <f t="shared" si="26"/>
        <v/>
      </c>
      <c r="B174" s="100"/>
      <c r="C174" s="101" t="str">
        <f t="shared" si="27"/>
        <v/>
      </c>
      <c r="D174" s="115"/>
      <c r="E174" s="101" t="str">
        <f t="shared" si="28"/>
        <v/>
      </c>
      <c r="F174" s="103"/>
      <c r="G174" s="101" t="str">
        <f t="shared" si="29"/>
        <v/>
      </c>
      <c r="H174" s="101" t="str">
        <f t="shared" si="30"/>
        <v/>
      </c>
      <c r="I174" s="104"/>
      <c r="J174" s="104"/>
      <c r="K174" s="104"/>
      <c r="L174" s="102"/>
      <c r="M174" s="105"/>
      <c r="N174" s="105"/>
      <c r="O174" s="102"/>
      <c r="P174" s="106"/>
      <c r="Q174" s="111"/>
      <c r="R174" t="str">
        <f>IF(D174="","",'[1]OPĆI DIO'!$C$1)</f>
        <v/>
      </c>
      <c r="S174" t="str">
        <f t="shared" si="31"/>
        <v/>
      </c>
      <c r="T174" t="str">
        <f t="shared" si="32"/>
        <v/>
      </c>
      <c r="U174" t="str">
        <f t="shared" si="33"/>
        <v/>
      </c>
      <c r="V174" t="str">
        <f t="shared" si="34"/>
        <v/>
      </c>
    </row>
    <row r="175" spans="1:22">
      <c r="A175" s="99" t="str">
        <f t="shared" si="26"/>
        <v/>
      </c>
      <c r="B175" s="100"/>
      <c r="C175" s="101" t="str">
        <f t="shared" si="27"/>
        <v/>
      </c>
      <c r="D175" s="115"/>
      <c r="E175" s="101" t="str">
        <f t="shared" si="28"/>
        <v/>
      </c>
      <c r="F175" s="103"/>
      <c r="G175" s="101" t="str">
        <f t="shared" si="29"/>
        <v/>
      </c>
      <c r="H175" s="101" t="str">
        <f t="shared" si="30"/>
        <v/>
      </c>
      <c r="I175" s="104"/>
      <c r="J175" s="104"/>
      <c r="K175" s="104"/>
      <c r="L175" s="102"/>
      <c r="M175" s="105"/>
      <c r="N175" s="105"/>
      <c r="O175" s="102"/>
      <c r="P175" s="106"/>
      <c r="Q175" s="111"/>
      <c r="R175" t="str">
        <f>IF(D175="","",'[1]OPĆI DIO'!$C$1)</f>
        <v/>
      </c>
      <c r="S175" t="str">
        <f t="shared" si="31"/>
        <v/>
      </c>
      <c r="T175" t="str">
        <f t="shared" si="32"/>
        <v/>
      </c>
      <c r="U175" t="str">
        <f t="shared" si="33"/>
        <v/>
      </c>
      <c r="V175" t="str">
        <f t="shared" si="34"/>
        <v/>
      </c>
    </row>
    <row r="176" spans="1:22">
      <c r="A176" s="99" t="str">
        <f t="shared" si="26"/>
        <v/>
      </c>
      <c r="B176" s="100"/>
      <c r="C176" s="101" t="str">
        <f t="shared" si="27"/>
        <v/>
      </c>
      <c r="D176" s="109"/>
      <c r="E176" s="101" t="str">
        <f t="shared" si="28"/>
        <v/>
      </c>
      <c r="F176" s="103"/>
      <c r="G176" s="101" t="str">
        <f t="shared" si="29"/>
        <v/>
      </c>
      <c r="H176" s="101" t="str">
        <f t="shared" si="30"/>
        <v/>
      </c>
      <c r="I176" s="104"/>
      <c r="J176" s="104"/>
      <c r="K176" s="104"/>
      <c r="L176" s="102"/>
      <c r="M176" s="105"/>
      <c r="N176" s="105"/>
      <c r="O176" s="102"/>
      <c r="P176" s="106"/>
      <c r="Q176" s="111"/>
      <c r="R176" t="str">
        <f>IF(D176="","",'[1]OPĆI DIO'!$C$1)</f>
        <v/>
      </c>
      <c r="S176" t="str">
        <f t="shared" si="31"/>
        <v/>
      </c>
      <c r="T176" t="str">
        <f t="shared" si="32"/>
        <v/>
      </c>
      <c r="U176" t="str">
        <f t="shared" si="33"/>
        <v/>
      </c>
      <c r="V176" t="str">
        <f t="shared" si="34"/>
        <v/>
      </c>
    </row>
    <row r="177" spans="1:22">
      <c r="A177" s="99" t="str">
        <f t="shared" si="26"/>
        <v/>
      </c>
      <c r="B177" s="100"/>
      <c r="C177" s="101" t="str">
        <f t="shared" si="27"/>
        <v/>
      </c>
      <c r="D177" s="109"/>
      <c r="E177" s="101" t="str">
        <f t="shared" si="28"/>
        <v/>
      </c>
      <c r="F177" s="103"/>
      <c r="G177" s="101" t="str">
        <f t="shared" si="29"/>
        <v/>
      </c>
      <c r="H177" s="101" t="str">
        <f t="shared" si="30"/>
        <v/>
      </c>
      <c r="I177" s="104"/>
      <c r="J177" s="104"/>
      <c r="K177" s="104"/>
      <c r="L177" s="102"/>
      <c r="M177" s="105"/>
      <c r="N177" s="105"/>
      <c r="O177" s="102"/>
      <c r="P177" s="106"/>
      <c r="Q177" s="111"/>
      <c r="R177" t="str">
        <f>IF(D177="","",'[1]OPĆI DIO'!$C$1)</f>
        <v/>
      </c>
      <c r="S177" t="str">
        <f t="shared" si="31"/>
        <v/>
      </c>
      <c r="T177" t="str">
        <f t="shared" si="32"/>
        <v/>
      </c>
      <c r="U177" t="str">
        <f t="shared" si="33"/>
        <v/>
      </c>
      <c r="V177" t="str">
        <f t="shared" si="34"/>
        <v/>
      </c>
    </row>
    <row r="178" spans="1:22">
      <c r="A178" s="99" t="str">
        <f t="shared" si="26"/>
        <v/>
      </c>
      <c r="B178" s="100"/>
      <c r="C178" s="101" t="str">
        <f t="shared" si="27"/>
        <v/>
      </c>
      <c r="D178" s="109"/>
      <c r="E178" s="101" t="str">
        <f t="shared" si="28"/>
        <v/>
      </c>
      <c r="F178" s="103"/>
      <c r="G178" s="101" t="str">
        <f t="shared" si="29"/>
        <v/>
      </c>
      <c r="H178" s="101" t="str">
        <f t="shared" si="30"/>
        <v/>
      </c>
      <c r="I178" s="104"/>
      <c r="J178" s="104"/>
      <c r="K178" s="104"/>
      <c r="L178" s="102"/>
      <c r="M178" s="105"/>
      <c r="N178" s="105"/>
      <c r="O178" s="102"/>
      <c r="P178" s="106"/>
      <c r="Q178" s="111"/>
      <c r="R178" t="str">
        <f>IF(D178="","",'[1]OPĆI DIO'!$C$1)</f>
        <v/>
      </c>
      <c r="S178" t="str">
        <f t="shared" si="31"/>
        <v/>
      </c>
      <c r="T178" t="str">
        <f t="shared" si="32"/>
        <v/>
      </c>
      <c r="U178" t="str">
        <f t="shared" si="33"/>
        <v/>
      </c>
      <c r="V178" t="str">
        <f t="shared" si="34"/>
        <v/>
      </c>
    </row>
    <row r="179" spans="1:22">
      <c r="A179" s="99" t="str">
        <f t="shared" si="26"/>
        <v/>
      </c>
      <c r="B179" s="100"/>
      <c r="C179" s="101" t="str">
        <f t="shared" si="27"/>
        <v/>
      </c>
      <c r="D179" s="109"/>
      <c r="E179" s="101" t="str">
        <f t="shared" si="28"/>
        <v/>
      </c>
      <c r="F179" s="103"/>
      <c r="G179" s="101" t="str">
        <f t="shared" si="29"/>
        <v/>
      </c>
      <c r="H179" s="101" t="str">
        <f t="shared" si="30"/>
        <v/>
      </c>
      <c r="I179" s="104"/>
      <c r="J179" s="104"/>
      <c r="K179" s="104"/>
      <c r="L179" s="102"/>
      <c r="M179" s="105"/>
      <c r="N179" s="105"/>
      <c r="O179" s="102"/>
      <c r="P179" s="106"/>
      <c r="Q179" s="111"/>
      <c r="R179" t="str">
        <f>IF(D179="","",'[1]OPĆI DIO'!$C$1)</f>
        <v/>
      </c>
      <c r="S179" t="str">
        <f t="shared" si="31"/>
        <v/>
      </c>
      <c r="T179" t="str">
        <f t="shared" si="32"/>
        <v/>
      </c>
      <c r="U179" t="str">
        <f t="shared" si="33"/>
        <v/>
      </c>
      <c r="V179" t="str">
        <f t="shared" si="34"/>
        <v/>
      </c>
    </row>
    <row r="180" spans="1:22">
      <c r="A180" s="99" t="str">
        <f t="shared" si="26"/>
        <v/>
      </c>
      <c r="B180" s="100"/>
      <c r="C180" s="101" t="str">
        <f t="shared" si="27"/>
        <v/>
      </c>
      <c r="D180" s="109"/>
      <c r="E180" s="101" t="str">
        <f t="shared" si="28"/>
        <v/>
      </c>
      <c r="F180" s="103"/>
      <c r="G180" s="101" t="str">
        <f t="shared" si="29"/>
        <v/>
      </c>
      <c r="H180" s="101" t="str">
        <f t="shared" si="30"/>
        <v/>
      </c>
      <c r="I180" s="104"/>
      <c r="J180" s="104"/>
      <c r="K180" s="104"/>
      <c r="L180" s="102"/>
      <c r="M180" s="105"/>
      <c r="N180" s="105"/>
      <c r="O180" s="102"/>
      <c r="P180" s="106"/>
      <c r="Q180" s="111"/>
      <c r="R180" t="str">
        <f>IF(D180="","",'[1]OPĆI DIO'!$C$1)</f>
        <v/>
      </c>
      <c r="S180" t="str">
        <f t="shared" si="31"/>
        <v/>
      </c>
      <c r="T180" t="str">
        <f t="shared" si="32"/>
        <v/>
      </c>
      <c r="U180" t="str">
        <f t="shared" si="33"/>
        <v/>
      </c>
      <c r="V180" t="str">
        <f t="shared" si="34"/>
        <v/>
      </c>
    </row>
    <row r="181" spans="1:22">
      <c r="A181" s="99" t="str">
        <f t="shared" si="26"/>
        <v/>
      </c>
      <c r="B181" s="100"/>
      <c r="C181" s="101" t="str">
        <f t="shared" si="27"/>
        <v/>
      </c>
      <c r="D181" s="109"/>
      <c r="E181" s="101" t="str">
        <f t="shared" si="28"/>
        <v/>
      </c>
      <c r="F181" s="103"/>
      <c r="G181" s="101" t="str">
        <f t="shared" si="29"/>
        <v/>
      </c>
      <c r="H181" s="101" t="str">
        <f t="shared" si="30"/>
        <v/>
      </c>
      <c r="I181" s="104"/>
      <c r="J181" s="104"/>
      <c r="K181" s="104"/>
      <c r="L181" s="102"/>
      <c r="M181" s="105"/>
      <c r="N181" s="105"/>
      <c r="O181" s="102"/>
      <c r="P181" s="106"/>
      <c r="Q181" s="111"/>
      <c r="R181" t="str">
        <f>IF(D181="","",'[1]OPĆI DIO'!$C$1)</f>
        <v/>
      </c>
      <c r="S181" t="str">
        <f t="shared" si="31"/>
        <v/>
      </c>
      <c r="T181" t="str">
        <f t="shared" si="32"/>
        <v/>
      </c>
      <c r="U181" t="str">
        <f t="shared" si="33"/>
        <v/>
      </c>
      <c r="V181" t="str">
        <f t="shared" si="34"/>
        <v/>
      </c>
    </row>
    <row r="182" spans="1:22">
      <c r="A182" s="99" t="str">
        <f t="shared" si="26"/>
        <v/>
      </c>
      <c r="B182" s="100"/>
      <c r="C182" s="101" t="str">
        <f t="shared" si="27"/>
        <v/>
      </c>
      <c r="D182" s="109"/>
      <c r="E182" s="101" t="str">
        <f t="shared" si="28"/>
        <v/>
      </c>
      <c r="F182" s="103"/>
      <c r="G182" s="101" t="str">
        <f t="shared" si="29"/>
        <v/>
      </c>
      <c r="H182" s="101" t="str">
        <f t="shared" si="30"/>
        <v/>
      </c>
      <c r="I182" s="104"/>
      <c r="J182" s="104"/>
      <c r="K182" s="104"/>
      <c r="L182" s="102"/>
      <c r="M182" s="105"/>
      <c r="N182" s="105"/>
      <c r="O182" s="102"/>
      <c r="P182" s="106"/>
      <c r="Q182" s="111"/>
      <c r="R182" t="str">
        <f>IF(D182="","",'[1]OPĆI DIO'!$C$1)</f>
        <v/>
      </c>
      <c r="S182" t="str">
        <f t="shared" si="31"/>
        <v/>
      </c>
      <c r="T182" t="str">
        <f t="shared" si="32"/>
        <v/>
      </c>
      <c r="U182" t="str">
        <f t="shared" si="33"/>
        <v/>
      </c>
      <c r="V182" t="str">
        <f t="shared" si="34"/>
        <v/>
      </c>
    </row>
    <row r="183" spans="1:22">
      <c r="A183" s="99" t="str">
        <f t="shared" si="26"/>
        <v/>
      </c>
      <c r="B183" s="100"/>
      <c r="C183" s="101" t="str">
        <f t="shared" si="27"/>
        <v/>
      </c>
      <c r="D183" s="109"/>
      <c r="E183" s="101" t="str">
        <f t="shared" si="28"/>
        <v/>
      </c>
      <c r="F183" s="103"/>
      <c r="G183" s="101" t="str">
        <f t="shared" si="29"/>
        <v/>
      </c>
      <c r="H183" s="101" t="str">
        <f t="shared" si="30"/>
        <v/>
      </c>
      <c r="I183" s="104"/>
      <c r="J183" s="104"/>
      <c r="K183" s="104"/>
      <c r="L183" s="102"/>
      <c r="M183" s="105"/>
      <c r="N183" s="105"/>
      <c r="O183" s="102"/>
      <c r="P183" s="106"/>
      <c r="Q183" s="111"/>
      <c r="R183" t="str">
        <f>IF(D183="","",'[1]OPĆI DIO'!$C$1)</f>
        <v/>
      </c>
      <c r="S183" t="str">
        <f t="shared" si="31"/>
        <v/>
      </c>
      <c r="T183" t="str">
        <f t="shared" si="32"/>
        <v/>
      </c>
      <c r="U183" t="str">
        <f t="shared" si="33"/>
        <v/>
      </c>
      <c r="V183" t="str">
        <f t="shared" si="34"/>
        <v/>
      </c>
    </row>
    <row r="184" spans="1:22">
      <c r="A184" s="99" t="str">
        <f t="shared" si="26"/>
        <v/>
      </c>
      <c r="B184" s="100"/>
      <c r="C184" s="101" t="str">
        <f t="shared" si="27"/>
        <v/>
      </c>
      <c r="D184" s="109"/>
      <c r="E184" s="101" t="str">
        <f t="shared" si="28"/>
        <v/>
      </c>
      <c r="F184" s="103"/>
      <c r="G184" s="101" t="str">
        <f t="shared" si="29"/>
        <v/>
      </c>
      <c r="H184" s="101" t="str">
        <f t="shared" si="30"/>
        <v/>
      </c>
      <c r="I184" s="104"/>
      <c r="J184" s="104"/>
      <c r="K184" s="104"/>
      <c r="L184" s="102"/>
      <c r="M184" s="105"/>
      <c r="N184" s="105"/>
      <c r="O184" s="102"/>
      <c r="P184" s="106"/>
      <c r="Q184" s="111"/>
      <c r="R184" t="str">
        <f>IF(D184="","",'[1]OPĆI DIO'!$C$1)</f>
        <v/>
      </c>
      <c r="S184" t="str">
        <f t="shared" si="31"/>
        <v/>
      </c>
      <c r="T184" t="str">
        <f t="shared" si="32"/>
        <v/>
      </c>
      <c r="U184" t="str">
        <f t="shared" si="33"/>
        <v/>
      </c>
      <c r="V184" t="str">
        <f t="shared" si="34"/>
        <v/>
      </c>
    </row>
    <row r="185" spans="1:22">
      <c r="A185" s="99" t="str">
        <f t="shared" si="26"/>
        <v/>
      </c>
      <c r="B185" s="100"/>
      <c r="C185" s="101" t="str">
        <f t="shared" si="27"/>
        <v/>
      </c>
      <c r="D185" s="109"/>
      <c r="E185" s="101" t="str">
        <f t="shared" si="28"/>
        <v/>
      </c>
      <c r="F185" s="103"/>
      <c r="G185" s="101" t="str">
        <f t="shared" si="29"/>
        <v/>
      </c>
      <c r="H185" s="101" t="str">
        <f t="shared" si="30"/>
        <v/>
      </c>
      <c r="I185" s="104"/>
      <c r="J185" s="104"/>
      <c r="K185" s="104"/>
      <c r="L185" s="102"/>
      <c r="M185" s="105"/>
      <c r="N185" s="105"/>
      <c r="O185" s="102"/>
      <c r="P185" s="106"/>
      <c r="Q185" s="111"/>
      <c r="R185" t="str">
        <f>IF(D185="","",'[1]OPĆI DIO'!$C$1)</f>
        <v/>
      </c>
      <c r="S185" t="str">
        <f t="shared" si="31"/>
        <v/>
      </c>
      <c r="T185" t="str">
        <f t="shared" si="32"/>
        <v/>
      </c>
      <c r="U185" t="str">
        <f t="shared" si="33"/>
        <v/>
      </c>
      <c r="V185" t="str">
        <f t="shared" si="34"/>
        <v/>
      </c>
    </row>
    <row r="186" spans="1:22">
      <c r="A186" s="99" t="str">
        <f t="shared" si="26"/>
        <v/>
      </c>
      <c r="B186" s="100"/>
      <c r="C186" s="101" t="str">
        <f t="shared" si="27"/>
        <v/>
      </c>
      <c r="D186" s="109"/>
      <c r="E186" s="101" t="str">
        <f t="shared" si="28"/>
        <v/>
      </c>
      <c r="F186" s="103"/>
      <c r="G186" s="101" t="str">
        <f t="shared" si="29"/>
        <v/>
      </c>
      <c r="H186" s="101" t="str">
        <f t="shared" si="30"/>
        <v/>
      </c>
      <c r="I186" s="104"/>
      <c r="J186" s="104"/>
      <c r="K186" s="104"/>
      <c r="L186" s="102"/>
      <c r="M186" s="105"/>
      <c r="N186" s="105"/>
      <c r="O186" s="102"/>
      <c r="P186" s="106"/>
      <c r="Q186" s="111"/>
      <c r="R186" t="str">
        <f>IF(D186="","",'[1]OPĆI DIO'!$C$1)</f>
        <v/>
      </c>
      <c r="S186" t="str">
        <f t="shared" si="31"/>
        <v/>
      </c>
      <c r="T186" t="str">
        <f t="shared" si="32"/>
        <v/>
      </c>
      <c r="U186" t="str">
        <f t="shared" si="33"/>
        <v/>
      </c>
      <c r="V186" t="str">
        <f t="shared" si="34"/>
        <v/>
      </c>
    </row>
    <row r="187" spans="1:22">
      <c r="A187" s="99" t="str">
        <f t="shared" si="26"/>
        <v/>
      </c>
      <c r="B187" s="100"/>
      <c r="C187" s="101" t="str">
        <f t="shared" si="27"/>
        <v/>
      </c>
      <c r="D187" s="109"/>
      <c r="E187" s="101" t="str">
        <f t="shared" si="28"/>
        <v/>
      </c>
      <c r="F187" s="103"/>
      <c r="G187" s="101" t="str">
        <f t="shared" si="29"/>
        <v/>
      </c>
      <c r="H187" s="101" t="str">
        <f t="shared" si="30"/>
        <v/>
      </c>
      <c r="I187" s="104"/>
      <c r="J187" s="104"/>
      <c r="K187" s="104"/>
      <c r="L187" s="102"/>
      <c r="M187" s="105"/>
      <c r="N187" s="105"/>
      <c r="O187" s="102"/>
      <c r="P187" s="106"/>
      <c r="Q187" s="111"/>
      <c r="R187" t="str">
        <f>IF(D187="","",'[1]OPĆI DIO'!$C$1)</f>
        <v/>
      </c>
      <c r="S187" t="str">
        <f t="shared" si="31"/>
        <v/>
      </c>
      <c r="T187" t="str">
        <f t="shared" si="32"/>
        <v/>
      </c>
      <c r="U187" t="str">
        <f t="shared" si="33"/>
        <v/>
      </c>
      <c r="V187" t="str">
        <f t="shared" si="34"/>
        <v/>
      </c>
    </row>
    <row r="188" spans="1:22">
      <c r="A188" s="99" t="str">
        <f t="shared" si="26"/>
        <v/>
      </c>
      <c r="B188" s="100"/>
      <c r="C188" s="101" t="str">
        <f t="shared" si="27"/>
        <v/>
      </c>
      <c r="D188" s="109"/>
      <c r="E188" s="101" t="str">
        <f t="shared" si="28"/>
        <v/>
      </c>
      <c r="F188" s="103"/>
      <c r="G188" s="101" t="str">
        <f t="shared" si="29"/>
        <v/>
      </c>
      <c r="H188" s="101" t="str">
        <f t="shared" si="30"/>
        <v/>
      </c>
      <c r="I188" s="104"/>
      <c r="J188" s="104"/>
      <c r="K188" s="104"/>
      <c r="L188" s="102"/>
      <c r="M188" s="105"/>
      <c r="N188" s="105"/>
      <c r="O188" s="102"/>
      <c r="P188" s="106"/>
      <c r="Q188" s="111"/>
      <c r="R188" t="str">
        <f>IF(D188="","",'[1]OPĆI DIO'!$C$1)</f>
        <v/>
      </c>
      <c r="S188" t="str">
        <f t="shared" si="31"/>
        <v/>
      </c>
      <c r="T188" t="str">
        <f t="shared" si="32"/>
        <v/>
      </c>
      <c r="U188" t="str">
        <f t="shared" si="33"/>
        <v/>
      </c>
      <c r="V188" t="str">
        <f t="shared" si="34"/>
        <v/>
      </c>
    </row>
    <row r="189" spans="1:22">
      <c r="A189" s="99" t="str">
        <f t="shared" si="26"/>
        <v/>
      </c>
      <c r="B189" s="100"/>
      <c r="C189" s="101" t="str">
        <f t="shared" si="27"/>
        <v/>
      </c>
      <c r="D189" s="109"/>
      <c r="E189" s="101" t="str">
        <f t="shared" si="28"/>
        <v/>
      </c>
      <c r="F189" s="103"/>
      <c r="G189" s="101" t="str">
        <f t="shared" si="29"/>
        <v/>
      </c>
      <c r="H189" s="101" t="str">
        <f t="shared" si="30"/>
        <v/>
      </c>
      <c r="I189" s="104"/>
      <c r="J189" s="104"/>
      <c r="K189" s="104"/>
      <c r="L189" s="102"/>
      <c r="M189" s="105"/>
      <c r="N189" s="105"/>
      <c r="O189" s="102"/>
      <c r="P189" s="106"/>
      <c r="Q189" s="111"/>
      <c r="R189" t="str">
        <f>IF(D189="","",'[1]OPĆI DIO'!$C$1)</f>
        <v/>
      </c>
      <c r="S189" t="str">
        <f t="shared" si="31"/>
        <v/>
      </c>
      <c r="T189" t="str">
        <f t="shared" si="32"/>
        <v/>
      </c>
      <c r="U189" t="str">
        <f t="shared" si="33"/>
        <v/>
      </c>
      <c r="V189" t="str">
        <f t="shared" si="34"/>
        <v/>
      </c>
    </row>
    <row r="190" spans="1:22">
      <c r="A190" s="99" t="str">
        <f t="shared" si="26"/>
        <v/>
      </c>
      <c r="B190" s="100"/>
      <c r="C190" s="101" t="str">
        <f t="shared" si="27"/>
        <v/>
      </c>
      <c r="D190" s="109"/>
      <c r="E190" s="101" t="str">
        <f t="shared" si="28"/>
        <v/>
      </c>
      <c r="F190" s="103"/>
      <c r="G190" s="101" t="str">
        <f t="shared" si="29"/>
        <v/>
      </c>
      <c r="H190" s="101" t="str">
        <f t="shared" si="30"/>
        <v/>
      </c>
      <c r="I190" s="104"/>
      <c r="J190" s="104"/>
      <c r="K190" s="104"/>
      <c r="L190" s="102"/>
      <c r="M190" s="105"/>
      <c r="N190" s="105"/>
      <c r="O190" s="102"/>
      <c r="P190" s="106"/>
      <c r="Q190" s="111"/>
      <c r="R190" t="str">
        <f>IF(D190="","",'[1]OPĆI DIO'!$C$1)</f>
        <v/>
      </c>
      <c r="S190" t="str">
        <f t="shared" si="31"/>
        <v/>
      </c>
      <c r="T190" t="str">
        <f t="shared" si="32"/>
        <v/>
      </c>
      <c r="U190" t="str">
        <f t="shared" si="33"/>
        <v/>
      </c>
      <c r="V190" t="str">
        <f t="shared" si="34"/>
        <v/>
      </c>
    </row>
    <row r="191" spans="1:22">
      <c r="A191" s="99" t="str">
        <f t="shared" si="26"/>
        <v/>
      </c>
      <c r="B191" s="100"/>
      <c r="C191" s="101" t="str">
        <f t="shared" si="27"/>
        <v/>
      </c>
      <c r="D191" s="109"/>
      <c r="E191" s="101" t="str">
        <f t="shared" si="28"/>
        <v/>
      </c>
      <c r="F191" s="103"/>
      <c r="G191" s="101" t="str">
        <f t="shared" si="29"/>
        <v/>
      </c>
      <c r="H191" s="101" t="str">
        <f t="shared" si="30"/>
        <v/>
      </c>
      <c r="I191" s="104"/>
      <c r="J191" s="104"/>
      <c r="K191" s="104"/>
      <c r="L191" s="102"/>
      <c r="M191" s="105"/>
      <c r="N191" s="105"/>
      <c r="O191" s="102"/>
      <c r="P191" s="106"/>
      <c r="Q191" s="111"/>
      <c r="R191" t="str">
        <f>IF(D191="","",'[1]OPĆI DIO'!$C$1)</f>
        <v/>
      </c>
      <c r="S191" t="str">
        <f t="shared" si="31"/>
        <v/>
      </c>
      <c r="T191" t="str">
        <f t="shared" si="32"/>
        <v/>
      </c>
      <c r="U191" t="str">
        <f t="shared" si="33"/>
        <v/>
      </c>
      <c r="V191" t="str">
        <f t="shared" si="34"/>
        <v/>
      </c>
    </row>
    <row r="192" spans="1:22">
      <c r="A192" s="99" t="str">
        <f t="shared" si="26"/>
        <v/>
      </c>
      <c r="B192" s="100"/>
      <c r="C192" s="101" t="str">
        <f t="shared" si="27"/>
        <v/>
      </c>
      <c r="D192" s="109"/>
      <c r="E192" s="101" t="str">
        <f t="shared" si="28"/>
        <v/>
      </c>
      <c r="F192" s="103"/>
      <c r="G192" s="101" t="str">
        <f t="shared" si="29"/>
        <v/>
      </c>
      <c r="H192" s="101" t="str">
        <f t="shared" si="30"/>
        <v/>
      </c>
      <c r="I192" s="104"/>
      <c r="J192" s="104"/>
      <c r="K192" s="104"/>
      <c r="L192" s="102"/>
      <c r="M192" s="105"/>
      <c r="N192" s="105"/>
      <c r="O192" s="102"/>
      <c r="P192" s="106"/>
      <c r="Q192" s="111"/>
      <c r="R192" t="str">
        <f>IF(D192="","",'[1]OPĆI DIO'!$C$1)</f>
        <v/>
      </c>
      <c r="S192" t="str">
        <f t="shared" si="31"/>
        <v/>
      </c>
      <c r="T192" t="str">
        <f t="shared" si="32"/>
        <v/>
      </c>
      <c r="U192" t="str">
        <f t="shared" si="33"/>
        <v/>
      </c>
      <c r="V192" t="str">
        <f t="shared" si="34"/>
        <v/>
      </c>
    </row>
    <row r="193" spans="1:22">
      <c r="A193" s="99" t="str">
        <f t="shared" si="26"/>
        <v/>
      </c>
      <c r="B193" s="100"/>
      <c r="C193" s="101" t="str">
        <f t="shared" si="27"/>
        <v/>
      </c>
      <c r="D193" s="109"/>
      <c r="E193" s="101" t="str">
        <f t="shared" si="28"/>
        <v/>
      </c>
      <c r="F193" s="103"/>
      <c r="G193" s="101" t="str">
        <f t="shared" si="29"/>
        <v/>
      </c>
      <c r="H193" s="101" t="str">
        <f t="shared" si="30"/>
        <v/>
      </c>
      <c r="I193" s="104"/>
      <c r="J193" s="104"/>
      <c r="K193" s="104"/>
      <c r="L193" s="102"/>
      <c r="M193" s="105"/>
      <c r="N193" s="105"/>
      <c r="O193" s="102"/>
      <c r="P193" s="106"/>
      <c r="Q193" s="111"/>
      <c r="R193" t="str">
        <f>IF(D193="","",'[1]OPĆI DIO'!$C$1)</f>
        <v/>
      </c>
      <c r="S193" t="str">
        <f t="shared" si="31"/>
        <v/>
      </c>
      <c r="T193" t="str">
        <f t="shared" si="32"/>
        <v/>
      </c>
      <c r="U193" t="str">
        <f t="shared" si="33"/>
        <v/>
      </c>
      <c r="V193" t="str">
        <f t="shared" si="34"/>
        <v/>
      </c>
    </row>
    <row r="194" spans="1:22">
      <c r="A194" s="99" t="str">
        <f t="shared" si="26"/>
        <v/>
      </c>
      <c r="B194" s="100"/>
      <c r="C194" s="101" t="str">
        <f t="shared" si="27"/>
        <v/>
      </c>
      <c r="D194" s="109"/>
      <c r="E194" s="101" t="str">
        <f t="shared" si="28"/>
        <v/>
      </c>
      <c r="F194" s="103"/>
      <c r="G194" s="101" t="str">
        <f t="shared" si="29"/>
        <v/>
      </c>
      <c r="H194" s="101" t="str">
        <f t="shared" si="30"/>
        <v/>
      </c>
      <c r="I194" s="104"/>
      <c r="J194" s="104"/>
      <c r="K194" s="104"/>
      <c r="L194" s="102"/>
      <c r="M194" s="105"/>
      <c r="N194" s="105"/>
      <c r="O194" s="102"/>
      <c r="P194" s="106"/>
      <c r="Q194" s="111"/>
      <c r="R194" t="str">
        <f>IF(D194="","",'[1]OPĆI DIO'!$C$1)</f>
        <v/>
      </c>
      <c r="S194" t="str">
        <f t="shared" si="31"/>
        <v/>
      </c>
      <c r="T194" t="str">
        <f t="shared" si="32"/>
        <v/>
      </c>
      <c r="U194" t="str">
        <f t="shared" si="33"/>
        <v/>
      </c>
      <c r="V194" t="str">
        <f t="shared" si="34"/>
        <v/>
      </c>
    </row>
    <row r="195" spans="1:22">
      <c r="A195" s="99" t="str">
        <f t="shared" si="26"/>
        <v/>
      </c>
      <c r="B195" s="100"/>
      <c r="C195" s="101" t="str">
        <f t="shared" si="27"/>
        <v/>
      </c>
      <c r="D195" s="109"/>
      <c r="E195" s="101" t="str">
        <f t="shared" si="28"/>
        <v/>
      </c>
      <c r="F195" s="103"/>
      <c r="G195" s="101" t="str">
        <f t="shared" si="29"/>
        <v/>
      </c>
      <c r="H195" s="101" t="str">
        <f t="shared" si="30"/>
        <v/>
      </c>
      <c r="I195" s="104"/>
      <c r="J195" s="104"/>
      <c r="K195" s="104"/>
      <c r="L195" s="102"/>
      <c r="M195" s="105"/>
      <c r="N195" s="105"/>
      <c r="O195" s="102"/>
      <c r="P195" s="106"/>
      <c r="Q195" s="111"/>
      <c r="R195" t="str">
        <f>IF(D195="","",'[1]OPĆI DIO'!$C$1)</f>
        <v/>
      </c>
      <c r="S195" t="str">
        <f t="shared" si="31"/>
        <v/>
      </c>
      <c r="T195" t="str">
        <f t="shared" si="32"/>
        <v/>
      </c>
      <c r="U195" t="str">
        <f t="shared" si="33"/>
        <v/>
      </c>
      <c r="V195" t="str">
        <f t="shared" si="34"/>
        <v/>
      </c>
    </row>
    <row r="196" spans="1:22">
      <c r="A196" s="99" t="str">
        <f t="shared" ref="A196:A259" si="35">IFERROR(VLOOKUP(B196,$X$6:$AA$34,4,FALSE),"")</f>
        <v/>
      </c>
      <c r="B196" s="100"/>
      <c r="C196" s="101" t="str">
        <f t="shared" ref="C196:C259" si="36">IFERROR(VLOOKUP(B196,$X$6:$AA$34,2,FALSE),"")</f>
        <v/>
      </c>
      <c r="D196" s="109"/>
      <c r="E196" s="101" t="str">
        <f t="shared" ref="E196:E259" si="37">IFERROR(VLOOKUP(D196,$AB$5:$AD$129,2,FALSE),"")</f>
        <v/>
      </c>
      <c r="F196" s="103"/>
      <c r="G196" s="101" t="str">
        <f t="shared" ref="G196:G259" si="38">IFERROR(VLOOKUP(F196,$AH$6:$AI$1763,2,FALSE),"")</f>
        <v/>
      </c>
      <c r="H196" s="101" t="str">
        <f t="shared" ref="H196:H259" si="39">IFERROR(VLOOKUP(F196,$AH$6:$AK$1763,4,FALSE),"")</f>
        <v/>
      </c>
      <c r="I196" s="104"/>
      <c r="J196" s="104"/>
      <c r="K196" s="104"/>
      <c r="L196" s="102"/>
      <c r="M196" s="105"/>
      <c r="N196" s="105"/>
      <c r="O196" s="102"/>
      <c r="P196" s="106"/>
      <c r="Q196" s="111"/>
      <c r="R196" t="str">
        <f>IF(D196="","",'[1]OPĆI DIO'!$C$1)</f>
        <v/>
      </c>
      <c r="S196" t="str">
        <f t="shared" ref="S196:S259" si="40">LEFT(D196,3)</f>
        <v/>
      </c>
      <c r="T196" t="str">
        <f t="shared" ref="T196:T259" si="41">LEFT(D196,2)</f>
        <v/>
      </c>
      <c r="U196" t="str">
        <f t="shared" ref="U196:U259" si="42">MID(H196,2,2)</f>
        <v/>
      </c>
      <c r="V196" t="str">
        <f t="shared" ref="V196:V259" si="43">LEFT(D196,1)</f>
        <v/>
      </c>
    </row>
    <row r="197" spans="1:22">
      <c r="A197" s="99" t="str">
        <f t="shared" si="35"/>
        <v/>
      </c>
      <c r="B197" s="100"/>
      <c r="C197" s="101" t="str">
        <f t="shared" si="36"/>
        <v/>
      </c>
      <c r="D197" s="109"/>
      <c r="E197" s="101" t="str">
        <f t="shared" si="37"/>
        <v/>
      </c>
      <c r="F197" s="103"/>
      <c r="G197" s="101" t="str">
        <f t="shared" si="38"/>
        <v/>
      </c>
      <c r="H197" s="101" t="str">
        <f t="shared" si="39"/>
        <v/>
      </c>
      <c r="I197" s="104"/>
      <c r="J197" s="104"/>
      <c r="K197" s="104"/>
      <c r="L197" s="102"/>
      <c r="M197" s="105"/>
      <c r="N197" s="105"/>
      <c r="O197" s="102"/>
      <c r="P197" s="106"/>
      <c r="Q197" s="111"/>
      <c r="R197" t="str">
        <f>IF(D197="","",'[1]OPĆI DIO'!$C$1)</f>
        <v/>
      </c>
      <c r="S197" t="str">
        <f t="shared" si="40"/>
        <v/>
      </c>
      <c r="T197" t="str">
        <f t="shared" si="41"/>
        <v/>
      </c>
      <c r="U197" t="str">
        <f t="shared" si="42"/>
        <v/>
      </c>
      <c r="V197" t="str">
        <f t="shared" si="43"/>
        <v/>
      </c>
    </row>
    <row r="198" spans="1:22">
      <c r="A198" s="99" t="str">
        <f t="shared" si="35"/>
        <v/>
      </c>
      <c r="B198" s="100"/>
      <c r="C198" s="101" t="str">
        <f t="shared" si="36"/>
        <v/>
      </c>
      <c r="D198" s="109"/>
      <c r="E198" s="101" t="str">
        <f t="shared" si="37"/>
        <v/>
      </c>
      <c r="F198" s="103"/>
      <c r="G198" s="101" t="str">
        <f t="shared" si="38"/>
        <v/>
      </c>
      <c r="H198" s="101" t="str">
        <f t="shared" si="39"/>
        <v/>
      </c>
      <c r="I198" s="104"/>
      <c r="J198" s="104"/>
      <c r="K198" s="104"/>
      <c r="L198" s="102"/>
      <c r="M198" s="105"/>
      <c r="N198" s="105"/>
      <c r="O198" s="102"/>
      <c r="P198" s="106"/>
      <c r="Q198" s="111"/>
      <c r="R198" t="str">
        <f>IF(D198="","",'[1]OPĆI DIO'!$C$1)</f>
        <v/>
      </c>
      <c r="S198" t="str">
        <f t="shared" si="40"/>
        <v/>
      </c>
      <c r="T198" t="str">
        <f t="shared" si="41"/>
        <v/>
      </c>
      <c r="U198" t="str">
        <f t="shared" si="42"/>
        <v/>
      </c>
      <c r="V198" t="str">
        <f t="shared" si="43"/>
        <v/>
      </c>
    </row>
    <row r="199" spans="1:22">
      <c r="A199" s="99" t="str">
        <f t="shared" si="35"/>
        <v/>
      </c>
      <c r="B199" s="100"/>
      <c r="C199" s="101" t="str">
        <f t="shared" si="36"/>
        <v/>
      </c>
      <c r="D199" s="109"/>
      <c r="E199" s="101" t="str">
        <f t="shared" si="37"/>
        <v/>
      </c>
      <c r="F199" s="103"/>
      <c r="G199" s="101" t="str">
        <f t="shared" si="38"/>
        <v/>
      </c>
      <c r="H199" s="101" t="str">
        <f t="shared" si="39"/>
        <v/>
      </c>
      <c r="I199" s="104"/>
      <c r="J199" s="104"/>
      <c r="K199" s="104"/>
      <c r="L199" s="102"/>
      <c r="M199" s="105"/>
      <c r="N199" s="105"/>
      <c r="O199" s="102"/>
      <c r="P199" s="106"/>
      <c r="Q199" s="111"/>
      <c r="R199" t="str">
        <f>IF(D199="","",'[1]OPĆI DIO'!$C$1)</f>
        <v/>
      </c>
      <c r="S199" t="str">
        <f t="shared" si="40"/>
        <v/>
      </c>
      <c r="T199" t="str">
        <f t="shared" si="41"/>
        <v/>
      </c>
      <c r="U199" t="str">
        <f t="shared" si="42"/>
        <v/>
      </c>
      <c r="V199" t="str">
        <f t="shared" si="43"/>
        <v/>
      </c>
    </row>
    <row r="200" spans="1:22">
      <c r="A200" s="99" t="str">
        <f t="shared" si="35"/>
        <v/>
      </c>
      <c r="B200" s="100"/>
      <c r="C200" s="101" t="str">
        <f t="shared" si="36"/>
        <v/>
      </c>
      <c r="D200" s="109"/>
      <c r="E200" s="101" t="str">
        <f t="shared" si="37"/>
        <v/>
      </c>
      <c r="F200" s="103"/>
      <c r="G200" s="101" t="str">
        <f t="shared" si="38"/>
        <v/>
      </c>
      <c r="H200" s="101" t="str">
        <f t="shared" si="39"/>
        <v/>
      </c>
      <c r="I200" s="104"/>
      <c r="J200" s="104"/>
      <c r="K200" s="104"/>
      <c r="L200" s="102"/>
      <c r="M200" s="105"/>
      <c r="N200" s="105"/>
      <c r="O200" s="102"/>
      <c r="P200" s="106"/>
      <c r="Q200" s="111"/>
      <c r="R200" t="str">
        <f>IF(D200="","",'[1]OPĆI DIO'!$C$1)</f>
        <v/>
      </c>
      <c r="S200" t="str">
        <f t="shared" si="40"/>
        <v/>
      </c>
      <c r="T200" t="str">
        <f t="shared" si="41"/>
        <v/>
      </c>
      <c r="U200" t="str">
        <f t="shared" si="42"/>
        <v/>
      </c>
      <c r="V200" t="str">
        <f t="shared" si="43"/>
        <v/>
      </c>
    </row>
    <row r="201" spans="1:22">
      <c r="A201" s="99" t="str">
        <f t="shared" si="35"/>
        <v/>
      </c>
      <c r="B201" s="100"/>
      <c r="C201" s="101" t="str">
        <f t="shared" si="36"/>
        <v/>
      </c>
      <c r="D201" s="109"/>
      <c r="E201" s="101" t="str">
        <f t="shared" si="37"/>
        <v/>
      </c>
      <c r="F201" s="103"/>
      <c r="G201" s="101" t="str">
        <f t="shared" si="38"/>
        <v/>
      </c>
      <c r="H201" s="101" t="str">
        <f t="shared" si="39"/>
        <v/>
      </c>
      <c r="I201" s="104"/>
      <c r="J201" s="104"/>
      <c r="K201" s="104"/>
      <c r="L201" s="102"/>
      <c r="M201" s="105"/>
      <c r="N201" s="105"/>
      <c r="O201" s="102"/>
      <c r="P201" s="106"/>
      <c r="Q201" s="111"/>
      <c r="R201" t="str">
        <f>IF(D201="","",'[1]OPĆI DIO'!$C$1)</f>
        <v/>
      </c>
      <c r="S201" t="str">
        <f t="shared" si="40"/>
        <v/>
      </c>
      <c r="T201" t="str">
        <f t="shared" si="41"/>
        <v/>
      </c>
      <c r="U201" t="str">
        <f t="shared" si="42"/>
        <v/>
      </c>
      <c r="V201" t="str">
        <f t="shared" si="43"/>
        <v/>
      </c>
    </row>
    <row r="202" spans="1:22">
      <c r="A202" s="99" t="str">
        <f t="shared" si="35"/>
        <v/>
      </c>
      <c r="B202" s="100"/>
      <c r="C202" s="101" t="str">
        <f t="shared" si="36"/>
        <v/>
      </c>
      <c r="D202" s="109"/>
      <c r="E202" s="101" t="str">
        <f t="shared" si="37"/>
        <v/>
      </c>
      <c r="F202" s="103"/>
      <c r="G202" s="101" t="str">
        <f t="shared" si="38"/>
        <v/>
      </c>
      <c r="H202" s="101" t="str">
        <f t="shared" si="39"/>
        <v/>
      </c>
      <c r="I202" s="104"/>
      <c r="J202" s="104"/>
      <c r="K202" s="104"/>
      <c r="L202" s="102"/>
      <c r="M202" s="105"/>
      <c r="N202" s="105"/>
      <c r="O202" s="102"/>
      <c r="P202" s="106"/>
      <c r="Q202" s="111"/>
      <c r="R202" t="str">
        <f>IF(D202="","",'[1]OPĆI DIO'!$C$1)</f>
        <v/>
      </c>
      <c r="S202" t="str">
        <f t="shared" si="40"/>
        <v/>
      </c>
      <c r="T202" t="str">
        <f t="shared" si="41"/>
        <v/>
      </c>
      <c r="U202" t="str">
        <f t="shared" si="42"/>
        <v/>
      </c>
      <c r="V202" t="str">
        <f t="shared" si="43"/>
        <v/>
      </c>
    </row>
    <row r="203" spans="1:22">
      <c r="A203" s="99" t="str">
        <f t="shared" si="35"/>
        <v/>
      </c>
      <c r="B203" s="100"/>
      <c r="C203" s="101" t="str">
        <f t="shared" si="36"/>
        <v/>
      </c>
      <c r="D203" s="109"/>
      <c r="E203" s="101" t="str">
        <f t="shared" si="37"/>
        <v/>
      </c>
      <c r="F203" s="103"/>
      <c r="G203" s="101" t="str">
        <f t="shared" si="38"/>
        <v/>
      </c>
      <c r="H203" s="101" t="str">
        <f t="shared" si="39"/>
        <v/>
      </c>
      <c r="I203" s="104"/>
      <c r="J203" s="104"/>
      <c r="K203" s="104"/>
      <c r="L203" s="102"/>
      <c r="M203" s="105"/>
      <c r="N203" s="105"/>
      <c r="O203" s="102"/>
      <c r="P203" s="106"/>
      <c r="Q203" s="111"/>
      <c r="R203" t="str">
        <f>IF(D203="","",'[1]OPĆI DIO'!$C$1)</f>
        <v/>
      </c>
      <c r="S203" t="str">
        <f t="shared" si="40"/>
        <v/>
      </c>
      <c r="T203" t="str">
        <f t="shared" si="41"/>
        <v/>
      </c>
      <c r="U203" t="str">
        <f t="shared" si="42"/>
        <v/>
      </c>
      <c r="V203" t="str">
        <f t="shared" si="43"/>
        <v/>
      </c>
    </row>
    <row r="204" spans="1:22">
      <c r="A204" s="99" t="str">
        <f t="shared" si="35"/>
        <v/>
      </c>
      <c r="B204" s="100"/>
      <c r="C204" s="101" t="str">
        <f t="shared" si="36"/>
        <v/>
      </c>
      <c r="D204" s="109"/>
      <c r="E204" s="101" t="str">
        <f t="shared" si="37"/>
        <v/>
      </c>
      <c r="F204" s="103"/>
      <c r="G204" s="101" t="str">
        <f t="shared" si="38"/>
        <v/>
      </c>
      <c r="H204" s="101" t="str">
        <f t="shared" si="39"/>
        <v/>
      </c>
      <c r="I204" s="104"/>
      <c r="J204" s="104"/>
      <c r="K204" s="104"/>
      <c r="L204" s="102"/>
      <c r="M204" s="105"/>
      <c r="N204" s="105"/>
      <c r="O204" s="102"/>
      <c r="P204" s="106"/>
      <c r="Q204" s="111"/>
      <c r="R204" t="str">
        <f>IF(D204="","",'[1]OPĆI DIO'!$C$1)</f>
        <v/>
      </c>
      <c r="S204" t="str">
        <f t="shared" si="40"/>
        <v/>
      </c>
      <c r="T204" t="str">
        <f t="shared" si="41"/>
        <v/>
      </c>
      <c r="U204" t="str">
        <f t="shared" si="42"/>
        <v/>
      </c>
      <c r="V204" t="str">
        <f t="shared" si="43"/>
        <v/>
      </c>
    </row>
    <row r="205" spans="1:22">
      <c r="A205" s="99" t="str">
        <f t="shared" si="35"/>
        <v/>
      </c>
      <c r="B205" s="100"/>
      <c r="C205" s="101" t="str">
        <f t="shared" si="36"/>
        <v/>
      </c>
      <c r="D205" s="109"/>
      <c r="E205" s="101" t="str">
        <f t="shared" si="37"/>
        <v/>
      </c>
      <c r="F205" s="103"/>
      <c r="G205" s="101" t="str">
        <f t="shared" si="38"/>
        <v/>
      </c>
      <c r="H205" s="101" t="str">
        <f t="shared" si="39"/>
        <v/>
      </c>
      <c r="I205" s="104"/>
      <c r="J205" s="104"/>
      <c r="K205" s="104"/>
      <c r="L205" s="102"/>
      <c r="M205" s="105"/>
      <c r="N205" s="105"/>
      <c r="O205" s="102"/>
      <c r="P205" s="106"/>
      <c r="Q205" s="111"/>
      <c r="R205" t="str">
        <f>IF(D205="","",'[1]OPĆI DIO'!$C$1)</f>
        <v/>
      </c>
      <c r="S205" t="str">
        <f t="shared" si="40"/>
        <v/>
      </c>
      <c r="T205" t="str">
        <f t="shared" si="41"/>
        <v/>
      </c>
      <c r="U205" t="str">
        <f t="shared" si="42"/>
        <v/>
      </c>
      <c r="V205" t="str">
        <f t="shared" si="43"/>
        <v/>
      </c>
    </row>
    <row r="206" spans="1:22">
      <c r="A206" s="99" t="str">
        <f t="shared" si="35"/>
        <v/>
      </c>
      <c r="B206" s="100"/>
      <c r="C206" s="101" t="str">
        <f t="shared" si="36"/>
        <v/>
      </c>
      <c r="D206" s="109"/>
      <c r="E206" s="101" t="str">
        <f t="shared" si="37"/>
        <v/>
      </c>
      <c r="F206" s="103"/>
      <c r="G206" s="101" t="str">
        <f t="shared" si="38"/>
        <v/>
      </c>
      <c r="H206" s="101" t="str">
        <f t="shared" si="39"/>
        <v/>
      </c>
      <c r="I206" s="104"/>
      <c r="J206" s="104"/>
      <c r="K206" s="104"/>
      <c r="L206" s="102"/>
      <c r="M206" s="105"/>
      <c r="N206" s="105"/>
      <c r="O206" s="102"/>
      <c r="P206" s="106"/>
      <c r="Q206" s="111"/>
      <c r="R206" t="str">
        <f>IF(D206="","",'[1]OPĆI DIO'!$C$1)</f>
        <v/>
      </c>
      <c r="S206" t="str">
        <f t="shared" si="40"/>
        <v/>
      </c>
      <c r="T206" t="str">
        <f t="shared" si="41"/>
        <v/>
      </c>
      <c r="U206" t="str">
        <f t="shared" si="42"/>
        <v/>
      </c>
      <c r="V206" t="str">
        <f t="shared" si="43"/>
        <v/>
      </c>
    </row>
    <row r="207" spans="1:22">
      <c r="A207" s="99" t="str">
        <f t="shared" si="35"/>
        <v/>
      </c>
      <c r="B207" s="100"/>
      <c r="C207" s="101" t="str">
        <f t="shared" si="36"/>
        <v/>
      </c>
      <c r="D207" s="109"/>
      <c r="E207" s="101" t="str">
        <f t="shared" si="37"/>
        <v/>
      </c>
      <c r="F207" s="103"/>
      <c r="G207" s="101" t="str">
        <f t="shared" si="38"/>
        <v/>
      </c>
      <c r="H207" s="101" t="str">
        <f t="shared" si="39"/>
        <v/>
      </c>
      <c r="I207" s="104"/>
      <c r="J207" s="104"/>
      <c r="K207" s="104"/>
      <c r="L207" s="102"/>
      <c r="M207" s="105"/>
      <c r="N207" s="105"/>
      <c r="O207" s="102"/>
      <c r="P207" s="106"/>
      <c r="Q207" s="111"/>
      <c r="R207" t="str">
        <f>IF(D207="","",'[1]OPĆI DIO'!$C$1)</f>
        <v/>
      </c>
      <c r="S207" t="str">
        <f t="shared" si="40"/>
        <v/>
      </c>
      <c r="T207" t="str">
        <f t="shared" si="41"/>
        <v/>
      </c>
      <c r="U207" t="str">
        <f t="shared" si="42"/>
        <v/>
      </c>
      <c r="V207" t="str">
        <f t="shared" si="43"/>
        <v/>
      </c>
    </row>
    <row r="208" spans="1:22">
      <c r="A208" s="99" t="str">
        <f t="shared" si="35"/>
        <v/>
      </c>
      <c r="B208" s="100"/>
      <c r="C208" s="101" t="str">
        <f t="shared" si="36"/>
        <v/>
      </c>
      <c r="D208" s="109"/>
      <c r="E208" s="101" t="str">
        <f t="shared" si="37"/>
        <v/>
      </c>
      <c r="F208" s="103"/>
      <c r="G208" s="101" t="str">
        <f t="shared" si="38"/>
        <v/>
      </c>
      <c r="H208" s="101" t="str">
        <f t="shared" si="39"/>
        <v/>
      </c>
      <c r="I208" s="104"/>
      <c r="J208" s="104"/>
      <c r="K208" s="104"/>
      <c r="L208" s="102"/>
      <c r="M208" s="105"/>
      <c r="N208" s="105"/>
      <c r="O208" s="102"/>
      <c r="P208" s="106"/>
      <c r="Q208" s="111"/>
      <c r="R208" t="str">
        <f>IF(D208="","",'[1]OPĆI DIO'!$C$1)</f>
        <v/>
      </c>
      <c r="S208" t="str">
        <f t="shared" si="40"/>
        <v/>
      </c>
      <c r="T208" t="str">
        <f t="shared" si="41"/>
        <v/>
      </c>
      <c r="U208" t="str">
        <f t="shared" si="42"/>
        <v/>
      </c>
      <c r="V208" t="str">
        <f t="shared" si="43"/>
        <v/>
      </c>
    </row>
    <row r="209" spans="1:22">
      <c r="A209" s="99" t="str">
        <f t="shared" si="35"/>
        <v/>
      </c>
      <c r="B209" s="100"/>
      <c r="C209" s="101" t="str">
        <f t="shared" si="36"/>
        <v/>
      </c>
      <c r="D209" s="109"/>
      <c r="E209" s="101" t="str">
        <f t="shared" si="37"/>
        <v/>
      </c>
      <c r="F209" s="103"/>
      <c r="G209" s="101" t="str">
        <f t="shared" si="38"/>
        <v/>
      </c>
      <c r="H209" s="101" t="str">
        <f t="shared" si="39"/>
        <v/>
      </c>
      <c r="I209" s="104"/>
      <c r="J209" s="104"/>
      <c r="K209" s="104"/>
      <c r="L209" s="102"/>
      <c r="M209" s="105"/>
      <c r="N209" s="105"/>
      <c r="O209" s="102"/>
      <c r="P209" s="106"/>
      <c r="Q209" s="111"/>
      <c r="R209" t="str">
        <f>IF(D209="","",'[1]OPĆI DIO'!$C$1)</f>
        <v/>
      </c>
      <c r="S209" t="str">
        <f t="shared" si="40"/>
        <v/>
      </c>
      <c r="T209" t="str">
        <f t="shared" si="41"/>
        <v/>
      </c>
      <c r="U209" t="str">
        <f t="shared" si="42"/>
        <v/>
      </c>
      <c r="V209" t="str">
        <f t="shared" si="43"/>
        <v/>
      </c>
    </row>
    <row r="210" spans="1:22">
      <c r="A210" s="99" t="str">
        <f t="shared" si="35"/>
        <v/>
      </c>
      <c r="B210" s="100"/>
      <c r="C210" s="101" t="str">
        <f t="shared" si="36"/>
        <v/>
      </c>
      <c r="D210" s="109"/>
      <c r="E210" s="101" t="str">
        <f t="shared" si="37"/>
        <v/>
      </c>
      <c r="F210" s="103"/>
      <c r="G210" s="101" t="str">
        <f t="shared" si="38"/>
        <v/>
      </c>
      <c r="H210" s="101" t="str">
        <f t="shared" si="39"/>
        <v/>
      </c>
      <c r="I210" s="104"/>
      <c r="J210" s="104"/>
      <c r="K210" s="104"/>
      <c r="L210" s="102"/>
      <c r="M210" s="105"/>
      <c r="N210" s="105"/>
      <c r="O210" s="102"/>
      <c r="P210" s="106"/>
      <c r="Q210" s="111"/>
      <c r="R210" t="str">
        <f>IF(D210="","",'[1]OPĆI DIO'!$C$1)</f>
        <v/>
      </c>
      <c r="S210" t="str">
        <f t="shared" si="40"/>
        <v/>
      </c>
      <c r="T210" t="str">
        <f t="shared" si="41"/>
        <v/>
      </c>
      <c r="U210" t="str">
        <f t="shared" si="42"/>
        <v/>
      </c>
      <c r="V210" t="str">
        <f t="shared" si="43"/>
        <v/>
      </c>
    </row>
    <row r="211" spans="1:22">
      <c r="A211" s="99" t="str">
        <f t="shared" si="35"/>
        <v/>
      </c>
      <c r="B211" s="100"/>
      <c r="C211" s="101" t="str">
        <f t="shared" si="36"/>
        <v/>
      </c>
      <c r="D211" s="109"/>
      <c r="E211" s="101" t="str">
        <f t="shared" si="37"/>
        <v/>
      </c>
      <c r="F211" s="103"/>
      <c r="G211" s="101" t="str">
        <f t="shared" si="38"/>
        <v/>
      </c>
      <c r="H211" s="101" t="str">
        <f t="shared" si="39"/>
        <v/>
      </c>
      <c r="I211" s="104"/>
      <c r="J211" s="104"/>
      <c r="K211" s="104"/>
      <c r="L211" s="102"/>
      <c r="M211" s="105"/>
      <c r="N211" s="105"/>
      <c r="O211" s="102"/>
      <c r="P211" s="106"/>
      <c r="Q211" s="111"/>
      <c r="R211" t="str">
        <f>IF(D211="","",'[1]OPĆI DIO'!$C$1)</f>
        <v/>
      </c>
      <c r="S211" t="str">
        <f t="shared" si="40"/>
        <v/>
      </c>
      <c r="T211" t="str">
        <f t="shared" si="41"/>
        <v/>
      </c>
      <c r="U211" t="str">
        <f t="shared" si="42"/>
        <v/>
      </c>
      <c r="V211" t="str">
        <f t="shared" si="43"/>
        <v/>
      </c>
    </row>
    <row r="212" spans="1:22">
      <c r="A212" s="99" t="str">
        <f t="shared" si="35"/>
        <v/>
      </c>
      <c r="B212" s="100"/>
      <c r="C212" s="101" t="str">
        <f t="shared" si="36"/>
        <v/>
      </c>
      <c r="D212" s="109"/>
      <c r="E212" s="101" t="str">
        <f t="shared" si="37"/>
        <v/>
      </c>
      <c r="F212" s="103"/>
      <c r="G212" s="101" t="str">
        <f t="shared" si="38"/>
        <v/>
      </c>
      <c r="H212" s="101" t="str">
        <f t="shared" si="39"/>
        <v/>
      </c>
      <c r="I212" s="104"/>
      <c r="J212" s="104"/>
      <c r="K212" s="104"/>
      <c r="L212" s="102"/>
      <c r="M212" s="105"/>
      <c r="N212" s="105"/>
      <c r="O212" s="102"/>
      <c r="P212" s="106"/>
      <c r="Q212" s="111"/>
      <c r="R212" t="str">
        <f>IF(D212="","",'[1]OPĆI DIO'!$C$1)</f>
        <v/>
      </c>
      <c r="S212" t="str">
        <f t="shared" si="40"/>
        <v/>
      </c>
      <c r="T212" t="str">
        <f t="shared" si="41"/>
        <v/>
      </c>
      <c r="U212" t="str">
        <f t="shared" si="42"/>
        <v/>
      </c>
      <c r="V212" t="str">
        <f t="shared" si="43"/>
        <v/>
      </c>
    </row>
    <row r="213" spans="1:22">
      <c r="A213" s="99" t="str">
        <f t="shared" si="35"/>
        <v/>
      </c>
      <c r="B213" s="100"/>
      <c r="C213" s="101" t="str">
        <f t="shared" si="36"/>
        <v/>
      </c>
      <c r="D213" s="109"/>
      <c r="E213" s="101" t="str">
        <f t="shared" si="37"/>
        <v/>
      </c>
      <c r="F213" s="103"/>
      <c r="G213" s="101" t="str">
        <f t="shared" si="38"/>
        <v/>
      </c>
      <c r="H213" s="101" t="str">
        <f t="shared" si="39"/>
        <v/>
      </c>
      <c r="I213" s="104"/>
      <c r="J213" s="104"/>
      <c r="K213" s="104"/>
      <c r="L213" s="102"/>
      <c r="M213" s="105"/>
      <c r="N213" s="105"/>
      <c r="O213" s="102"/>
      <c r="P213" s="106"/>
      <c r="Q213" s="111"/>
      <c r="R213" t="str">
        <f>IF(D213="","",'[1]OPĆI DIO'!$C$1)</f>
        <v/>
      </c>
      <c r="S213" t="str">
        <f t="shared" si="40"/>
        <v/>
      </c>
      <c r="T213" t="str">
        <f t="shared" si="41"/>
        <v/>
      </c>
      <c r="U213" t="str">
        <f t="shared" si="42"/>
        <v/>
      </c>
      <c r="V213" t="str">
        <f t="shared" si="43"/>
        <v/>
      </c>
    </row>
    <row r="214" spans="1:22">
      <c r="A214" s="99" t="str">
        <f t="shared" si="35"/>
        <v/>
      </c>
      <c r="B214" s="100"/>
      <c r="C214" s="101" t="str">
        <f t="shared" si="36"/>
        <v/>
      </c>
      <c r="D214" s="109"/>
      <c r="E214" s="101" t="str">
        <f t="shared" si="37"/>
        <v/>
      </c>
      <c r="F214" s="103"/>
      <c r="G214" s="101" t="str">
        <f t="shared" si="38"/>
        <v/>
      </c>
      <c r="H214" s="101" t="str">
        <f t="shared" si="39"/>
        <v/>
      </c>
      <c r="I214" s="104"/>
      <c r="J214" s="104"/>
      <c r="K214" s="104"/>
      <c r="L214" s="102"/>
      <c r="M214" s="105"/>
      <c r="N214" s="105"/>
      <c r="O214" s="102"/>
      <c r="P214" s="106"/>
      <c r="Q214" s="111"/>
      <c r="R214" t="str">
        <f>IF(D214="","",'[1]OPĆI DIO'!$C$1)</f>
        <v/>
      </c>
      <c r="S214" t="str">
        <f t="shared" si="40"/>
        <v/>
      </c>
      <c r="T214" t="str">
        <f t="shared" si="41"/>
        <v/>
      </c>
      <c r="U214" t="str">
        <f t="shared" si="42"/>
        <v/>
      </c>
      <c r="V214" t="str">
        <f t="shared" si="43"/>
        <v/>
      </c>
    </row>
    <row r="215" spans="1:22">
      <c r="A215" s="99" t="str">
        <f t="shared" si="35"/>
        <v/>
      </c>
      <c r="B215" s="100"/>
      <c r="C215" s="101" t="str">
        <f t="shared" si="36"/>
        <v/>
      </c>
      <c r="D215" s="109"/>
      <c r="E215" s="101" t="str">
        <f t="shared" si="37"/>
        <v/>
      </c>
      <c r="F215" s="103"/>
      <c r="G215" s="101" t="str">
        <f t="shared" si="38"/>
        <v/>
      </c>
      <c r="H215" s="101" t="str">
        <f t="shared" si="39"/>
        <v/>
      </c>
      <c r="I215" s="104"/>
      <c r="J215" s="104"/>
      <c r="K215" s="104"/>
      <c r="L215" s="102"/>
      <c r="M215" s="105"/>
      <c r="N215" s="105"/>
      <c r="O215" s="102"/>
      <c r="P215" s="106"/>
      <c r="Q215" s="111"/>
      <c r="R215" t="str">
        <f>IF(D215="","",'[1]OPĆI DIO'!$C$1)</f>
        <v/>
      </c>
      <c r="S215" t="str">
        <f t="shared" si="40"/>
        <v/>
      </c>
      <c r="T215" t="str">
        <f t="shared" si="41"/>
        <v/>
      </c>
      <c r="U215" t="str">
        <f t="shared" si="42"/>
        <v/>
      </c>
      <c r="V215" t="str">
        <f t="shared" si="43"/>
        <v/>
      </c>
    </row>
    <row r="216" spans="1:22">
      <c r="A216" s="99" t="str">
        <f t="shared" si="35"/>
        <v/>
      </c>
      <c r="B216" s="100"/>
      <c r="C216" s="101" t="str">
        <f t="shared" si="36"/>
        <v/>
      </c>
      <c r="D216" s="109"/>
      <c r="E216" s="101" t="str">
        <f t="shared" si="37"/>
        <v/>
      </c>
      <c r="F216" s="103"/>
      <c r="G216" s="101" t="str">
        <f t="shared" si="38"/>
        <v/>
      </c>
      <c r="H216" s="101" t="str">
        <f t="shared" si="39"/>
        <v/>
      </c>
      <c r="I216" s="104"/>
      <c r="J216" s="104"/>
      <c r="K216" s="104"/>
      <c r="L216" s="102"/>
      <c r="M216" s="105"/>
      <c r="N216" s="105"/>
      <c r="O216" s="102"/>
      <c r="P216" s="106"/>
      <c r="Q216" s="111"/>
      <c r="R216" t="str">
        <f>IF(D216="","",'[1]OPĆI DIO'!$C$1)</f>
        <v/>
      </c>
      <c r="S216" t="str">
        <f t="shared" si="40"/>
        <v/>
      </c>
      <c r="T216" t="str">
        <f t="shared" si="41"/>
        <v/>
      </c>
      <c r="U216" t="str">
        <f t="shared" si="42"/>
        <v/>
      </c>
      <c r="V216" t="str">
        <f t="shared" si="43"/>
        <v/>
      </c>
    </row>
    <row r="217" spans="1:22">
      <c r="A217" s="99" t="str">
        <f t="shared" si="35"/>
        <v/>
      </c>
      <c r="B217" s="100"/>
      <c r="C217" s="101" t="str">
        <f t="shared" si="36"/>
        <v/>
      </c>
      <c r="D217" s="109"/>
      <c r="E217" s="101" t="str">
        <f t="shared" si="37"/>
        <v/>
      </c>
      <c r="F217" s="103"/>
      <c r="G217" s="101" t="str">
        <f t="shared" si="38"/>
        <v/>
      </c>
      <c r="H217" s="101" t="str">
        <f t="shared" si="39"/>
        <v/>
      </c>
      <c r="I217" s="104"/>
      <c r="J217" s="104"/>
      <c r="K217" s="104"/>
      <c r="L217" s="102"/>
      <c r="M217" s="105"/>
      <c r="N217" s="105"/>
      <c r="O217" s="102"/>
      <c r="P217" s="106"/>
      <c r="Q217" s="111"/>
      <c r="R217" t="str">
        <f>IF(D217="","",'[1]OPĆI DIO'!$C$1)</f>
        <v/>
      </c>
      <c r="S217" t="str">
        <f t="shared" si="40"/>
        <v/>
      </c>
      <c r="T217" t="str">
        <f t="shared" si="41"/>
        <v/>
      </c>
      <c r="U217" t="str">
        <f t="shared" si="42"/>
        <v/>
      </c>
      <c r="V217" t="str">
        <f t="shared" si="43"/>
        <v/>
      </c>
    </row>
    <row r="218" spans="1:22">
      <c r="A218" s="99" t="str">
        <f t="shared" si="35"/>
        <v/>
      </c>
      <c r="B218" s="100"/>
      <c r="C218" s="101" t="str">
        <f t="shared" si="36"/>
        <v/>
      </c>
      <c r="D218" s="109"/>
      <c r="E218" s="101" t="str">
        <f t="shared" si="37"/>
        <v/>
      </c>
      <c r="F218" s="103"/>
      <c r="G218" s="101" t="str">
        <f t="shared" si="38"/>
        <v/>
      </c>
      <c r="H218" s="101" t="str">
        <f t="shared" si="39"/>
        <v/>
      </c>
      <c r="I218" s="104"/>
      <c r="J218" s="104"/>
      <c r="K218" s="104"/>
      <c r="L218" s="102"/>
      <c r="M218" s="105"/>
      <c r="N218" s="105"/>
      <c r="O218" s="102"/>
      <c r="P218" s="106"/>
      <c r="Q218" s="111"/>
      <c r="R218" t="str">
        <f>IF(D218="","",'[1]OPĆI DIO'!$C$1)</f>
        <v/>
      </c>
      <c r="S218" t="str">
        <f t="shared" si="40"/>
        <v/>
      </c>
      <c r="T218" t="str">
        <f t="shared" si="41"/>
        <v/>
      </c>
      <c r="U218" t="str">
        <f t="shared" si="42"/>
        <v/>
      </c>
      <c r="V218" t="str">
        <f t="shared" si="43"/>
        <v/>
      </c>
    </row>
    <row r="219" spans="1:22">
      <c r="A219" s="99" t="str">
        <f t="shared" si="35"/>
        <v/>
      </c>
      <c r="B219" s="100"/>
      <c r="C219" s="101" t="str">
        <f t="shared" si="36"/>
        <v/>
      </c>
      <c r="D219" s="109"/>
      <c r="E219" s="101" t="str">
        <f t="shared" si="37"/>
        <v/>
      </c>
      <c r="F219" s="103"/>
      <c r="G219" s="101" t="str">
        <f t="shared" si="38"/>
        <v/>
      </c>
      <c r="H219" s="101" t="str">
        <f t="shared" si="39"/>
        <v/>
      </c>
      <c r="I219" s="104"/>
      <c r="J219" s="104"/>
      <c r="K219" s="104"/>
      <c r="L219" s="102"/>
      <c r="M219" s="105"/>
      <c r="N219" s="105"/>
      <c r="O219" s="102"/>
      <c r="P219" s="106"/>
      <c r="Q219" s="111"/>
      <c r="R219" t="str">
        <f>IF(D219="","",'[1]OPĆI DIO'!$C$1)</f>
        <v/>
      </c>
      <c r="S219" t="str">
        <f t="shared" si="40"/>
        <v/>
      </c>
      <c r="T219" t="str">
        <f t="shared" si="41"/>
        <v/>
      </c>
      <c r="U219" t="str">
        <f t="shared" si="42"/>
        <v/>
      </c>
      <c r="V219" t="str">
        <f t="shared" si="43"/>
        <v/>
      </c>
    </row>
    <row r="220" spans="1:22">
      <c r="A220" s="99" t="str">
        <f t="shared" si="35"/>
        <v/>
      </c>
      <c r="B220" s="100"/>
      <c r="C220" s="101" t="str">
        <f t="shared" si="36"/>
        <v/>
      </c>
      <c r="D220" s="109"/>
      <c r="E220" s="101" t="str">
        <f t="shared" si="37"/>
        <v/>
      </c>
      <c r="F220" s="103"/>
      <c r="G220" s="101" t="str">
        <f t="shared" si="38"/>
        <v/>
      </c>
      <c r="H220" s="101" t="str">
        <f t="shared" si="39"/>
        <v/>
      </c>
      <c r="I220" s="104"/>
      <c r="J220" s="104"/>
      <c r="K220" s="104"/>
      <c r="L220" s="102"/>
      <c r="M220" s="105"/>
      <c r="N220" s="105"/>
      <c r="O220" s="102"/>
      <c r="P220" s="106"/>
      <c r="Q220" s="111"/>
      <c r="R220" t="str">
        <f>IF(D220="","",'[1]OPĆI DIO'!$C$1)</f>
        <v/>
      </c>
      <c r="S220" t="str">
        <f t="shared" si="40"/>
        <v/>
      </c>
      <c r="T220" t="str">
        <f t="shared" si="41"/>
        <v/>
      </c>
      <c r="U220" t="str">
        <f t="shared" si="42"/>
        <v/>
      </c>
      <c r="V220" t="str">
        <f t="shared" si="43"/>
        <v/>
      </c>
    </row>
    <row r="221" spans="1:22">
      <c r="A221" s="99" t="str">
        <f t="shared" si="35"/>
        <v/>
      </c>
      <c r="B221" s="100"/>
      <c r="C221" s="101" t="str">
        <f t="shared" si="36"/>
        <v/>
      </c>
      <c r="D221" s="109"/>
      <c r="E221" s="101" t="str">
        <f t="shared" si="37"/>
        <v/>
      </c>
      <c r="F221" s="103"/>
      <c r="G221" s="101" t="str">
        <f t="shared" si="38"/>
        <v/>
      </c>
      <c r="H221" s="101" t="str">
        <f t="shared" si="39"/>
        <v/>
      </c>
      <c r="I221" s="104"/>
      <c r="J221" s="104"/>
      <c r="K221" s="104"/>
      <c r="L221" s="102"/>
      <c r="M221" s="105"/>
      <c r="N221" s="105"/>
      <c r="O221" s="102"/>
      <c r="P221" s="106"/>
      <c r="Q221" s="111"/>
      <c r="R221" t="str">
        <f>IF(D221="","",'[1]OPĆI DIO'!$C$1)</f>
        <v/>
      </c>
      <c r="S221" t="str">
        <f t="shared" si="40"/>
        <v/>
      </c>
      <c r="T221" t="str">
        <f t="shared" si="41"/>
        <v/>
      </c>
      <c r="U221" t="str">
        <f t="shared" si="42"/>
        <v/>
      </c>
      <c r="V221" t="str">
        <f t="shared" si="43"/>
        <v/>
      </c>
    </row>
    <row r="222" spans="1:22">
      <c r="A222" s="99" t="str">
        <f t="shared" si="35"/>
        <v/>
      </c>
      <c r="B222" s="100"/>
      <c r="C222" s="101" t="str">
        <f t="shared" si="36"/>
        <v/>
      </c>
      <c r="D222" s="109"/>
      <c r="E222" s="101" t="str">
        <f t="shared" si="37"/>
        <v/>
      </c>
      <c r="F222" s="103"/>
      <c r="G222" s="101" t="str">
        <f t="shared" si="38"/>
        <v/>
      </c>
      <c r="H222" s="101" t="str">
        <f t="shared" si="39"/>
        <v/>
      </c>
      <c r="I222" s="104"/>
      <c r="J222" s="104"/>
      <c r="K222" s="104"/>
      <c r="L222" s="102"/>
      <c r="M222" s="105"/>
      <c r="N222" s="105"/>
      <c r="O222" s="102"/>
      <c r="P222" s="106"/>
      <c r="Q222" s="111"/>
      <c r="R222" t="str">
        <f>IF(D222="","",'[1]OPĆI DIO'!$C$1)</f>
        <v/>
      </c>
      <c r="S222" t="str">
        <f t="shared" si="40"/>
        <v/>
      </c>
      <c r="T222" t="str">
        <f t="shared" si="41"/>
        <v/>
      </c>
      <c r="U222" t="str">
        <f t="shared" si="42"/>
        <v/>
      </c>
      <c r="V222" t="str">
        <f t="shared" si="43"/>
        <v/>
      </c>
    </row>
    <row r="223" spans="1:22">
      <c r="A223" s="99" t="str">
        <f t="shared" si="35"/>
        <v/>
      </c>
      <c r="B223" s="100"/>
      <c r="C223" s="101" t="str">
        <f t="shared" si="36"/>
        <v/>
      </c>
      <c r="D223" s="109"/>
      <c r="E223" s="101" t="str">
        <f t="shared" si="37"/>
        <v/>
      </c>
      <c r="F223" s="103"/>
      <c r="G223" s="101" t="str">
        <f t="shared" si="38"/>
        <v/>
      </c>
      <c r="H223" s="101" t="str">
        <f t="shared" si="39"/>
        <v/>
      </c>
      <c r="I223" s="104"/>
      <c r="J223" s="104"/>
      <c r="K223" s="104"/>
      <c r="L223" s="102"/>
      <c r="M223" s="105"/>
      <c r="N223" s="105"/>
      <c r="O223" s="102"/>
      <c r="P223" s="106"/>
      <c r="Q223" s="111"/>
      <c r="R223" t="str">
        <f>IF(D223="","",'[1]OPĆI DIO'!$C$1)</f>
        <v/>
      </c>
      <c r="S223" t="str">
        <f t="shared" si="40"/>
        <v/>
      </c>
      <c r="T223" t="str">
        <f t="shared" si="41"/>
        <v/>
      </c>
      <c r="U223" t="str">
        <f t="shared" si="42"/>
        <v/>
      </c>
      <c r="V223" t="str">
        <f t="shared" si="43"/>
        <v/>
      </c>
    </row>
    <row r="224" spans="1:22">
      <c r="A224" s="99" t="str">
        <f t="shared" si="35"/>
        <v/>
      </c>
      <c r="B224" s="100"/>
      <c r="C224" s="101" t="str">
        <f t="shared" si="36"/>
        <v/>
      </c>
      <c r="D224" s="109"/>
      <c r="E224" s="101" t="str">
        <f t="shared" si="37"/>
        <v/>
      </c>
      <c r="F224" s="103"/>
      <c r="G224" s="101" t="str">
        <f t="shared" si="38"/>
        <v/>
      </c>
      <c r="H224" s="101" t="str">
        <f t="shared" si="39"/>
        <v/>
      </c>
      <c r="I224" s="104"/>
      <c r="J224" s="104"/>
      <c r="K224" s="104"/>
      <c r="L224" s="102"/>
      <c r="M224" s="105"/>
      <c r="N224" s="105"/>
      <c r="O224" s="102"/>
      <c r="P224" s="106"/>
      <c r="Q224" s="111"/>
      <c r="R224" t="str">
        <f>IF(D224="","",'[1]OPĆI DIO'!$C$1)</f>
        <v/>
      </c>
      <c r="S224" t="str">
        <f t="shared" si="40"/>
        <v/>
      </c>
      <c r="T224" t="str">
        <f t="shared" si="41"/>
        <v/>
      </c>
      <c r="U224" t="str">
        <f t="shared" si="42"/>
        <v/>
      </c>
      <c r="V224" t="str">
        <f t="shared" si="43"/>
        <v/>
      </c>
    </row>
    <row r="225" spans="1:22">
      <c r="A225" s="99" t="str">
        <f t="shared" si="35"/>
        <v/>
      </c>
      <c r="B225" s="100"/>
      <c r="C225" s="101" t="str">
        <f t="shared" si="36"/>
        <v/>
      </c>
      <c r="D225" s="109"/>
      <c r="E225" s="101" t="str">
        <f t="shared" si="37"/>
        <v/>
      </c>
      <c r="F225" s="103"/>
      <c r="G225" s="101" t="str">
        <f t="shared" si="38"/>
        <v/>
      </c>
      <c r="H225" s="101" t="str">
        <f t="shared" si="39"/>
        <v/>
      </c>
      <c r="I225" s="104"/>
      <c r="J225" s="104"/>
      <c r="K225" s="104"/>
      <c r="L225" s="102"/>
      <c r="M225" s="105"/>
      <c r="N225" s="105"/>
      <c r="O225" s="102"/>
      <c r="P225" s="106"/>
      <c r="Q225" s="111"/>
      <c r="R225" t="str">
        <f>IF(D225="","",'[1]OPĆI DIO'!$C$1)</f>
        <v/>
      </c>
      <c r="S225" t="str">
        <f t="shared" si="40"/>
        <v/>
      </c>
      <c r="T225" t="str">
        <f t="shared" si="41"/>
        <v/>
      </c>
      <c r="U225" t="str">
        <f t="shared" si="42"/>
        <v/>
      </c>
      <c r="V225" t="str">
        <f t="shared" si="43"/>
        <v/>
      </c>
    </row>
    <row r="226" spans="1:22">
      <c r="A226" s="99" t="str">
        <f t="shared" si="35"/>
        <v/>
      </c>
      <c r="B226" s="100"/>
      <c r="C226" s="101" t="str">
        <f t="shared" si="36"/>
        <v/>
      </c>
      <c r="D226" s="109"/>
      <c r="E226" s="101" t="str">
        <f t="shared" si="37"/>
        <v/>
      </c>
      <c r="F226" s="103"/>
      <c r="G226" s="101" t="str">
        <f t="shared" si="38"/>
        <v/>
      </c>
      <c r="H226" s="101" t="str">
        <f t="shared" si="39"/>
        <v/>
      </c>
      <c r="I226" s="104"/>
      <c r="J226" s="104"/>
      <c r="K226" s="104"/>
      <c r="L226" s="102"/>
      <c r="M226" s="105"/>
      <c r="N226" s="105"/>
      <c r="O226" s="102"/>
      <c r="P226" s="106"/>
      <c r="Q226" s="111"/>
      <c r="R226" t="str">
        <f>IF(D226="","",'[1]OPĆI DIO'!$C$1)</f>
        <v/>
      </c>
      <c r="S226" t="str">
        <f t="shared" si="40"/>
        <v/>
      </c>
      <c r="T226" t="str">
        <f t="shared" si="41"/>
        <v/>
      </c>
      <c r="U226" t="str">
        <f t="shared" si="42"/>
        <v/>
      </c>
      <c r="V226" t="str">
        <f t="shared" si="43"/>
        <v/>
      </c>
    </row>
    <row r="227" spans="1:22">
      <c r="A227" s="99" t="str">
        <f t="shared" si="35"/>
        <v/>
      </c>
      <c r="B227" s="100"/>
      <c r="C227" s="101" t="str">
        <f t="shared" si="36"/>
        <v/>
      </c>
      <c r="D227" s="109"/>
      <c r="E227" s="101" t="str">
        <f t="shared" si="37"/>
        <v/>
      </c>
      <c r="F227" s="103"/>
      <c r="G227" s="101" t="str">
        <f t="shared" si="38"/>
        <v/>
      </c>
      <c r="H227" s="101" t="str">
        <f t="shared" si="39"/>
        <v/>
      </c>
      <c r="I227" s="104"/>
      <c r="J227" s="104"/>
      <c r="K227" s="104"/>
      <c r="L227" s="102"/>
      <c r="M227" s="105"/>
      <c r="N227" s="105"/>
      <c r="O227" s="102"/>
      <c r="P227" s="106"/>
      <c r="Q227" s="111"/>
      <c r="R227" t="str">
        <f>IF(D227="","",'[1]OPĆI DIO'!$C$1)</f>
        <v/>
      </c>
      <c r="S227" t="str">
        <f t="shared" si="40"/>
        <v/>
      </c>
      <c r="T227" t="str">
        <f t="shared" si="41"/>
        <v/>
      </c>
      <c r="U227" t="str">
        <f t="shared" si="42"/>
        <v/>
      </c>
      <c r="V227" t="str">
        <f t="shared" si="43"/>
        <v/>
      </c>
    </row>
    <row r="228" spans="1:22">
      <c r="A228" s="99" t="str">
        <f t="shared" si="35"/>
        <v/>
      </c>
      <c r="B228" s="100"/>
      <c r="C228" s="101" t="str">
        <f t="shared" si="36"/>
        <v/>
      </c>
      <c r="D228" s="109"/>
      <c r="E228" s="101" t="str">
        <f t="shared" si="37"/>
        <v/>
      </c>
      <c r="F228" s="103"/>
      <c r="G228" s="101" t="str">
        <f t="shared" si="38"/>
        <v/>
      </c>
      <c r="H228" s="101" t="str">
        <f t="shared" si="39"/>
        <v/>
      </c>
      <c r="I228" s="104"/>
      <c r="J228" s="104"/>
      <c r="K228" s="104"/>
      <c r="L228" s="102"/>
      <c r="M228" s="105"/>
      <c r="N228" s="105"/>
      <c r="O228" s="102"/>
      <c r="P228" s="106"/>
      <c r="Q228" s="111"/>
      <c r="R228" t="str">
        <f>IF(D228="","",'[1]OPĆI DIO'!$C$1)</f>
        <v/>
      </c>
      <c r="S228" t="str">
        <f t="shared" si="40"/>
        <v/>
      </c>
      <c r="T228" t="str">
        <f t="shared" si="41"/>
        <v/>
      </c>
      <c r="U228" t="str">
        <f t="shared" si="42"/>
        <v/>
      </c>
      <c r="V228" t="str">
        <f t="shared" si="43"/>
        <v/>
      </c>
    </row>
    <row r="229" spans="1:22">
      <c r="A229" s="99" t="str">
        <f t="shared" si="35"/>
        <v/>
      </c>
      <c r="B229" s="100"/>
      <c r="C229" s="101" t="str">
        <f t="shared" si="36"/>
        <v/>
      </c>
      <c r="D229" s="109"/>
      <c r="E229" s="101" t="str">
        <f t="shared" si="37"/>
        <v/>
      </c>
      <c r="F229" s="103"/>
      <c r="G229" s="101" t="str">
        <f t="shared" si="38"/>
        <v/>
      </c>
      <c r="H229" s="101" t="str">
        <f t="shared" si="39"/>
        <v/>
      </c>
      <c r="I229" s="104"/>
      <c r="J229" s="104"/>
      <c r="K229" s="104"/>
      <c r="L229" s="102"/>
      <c r="M229" s="105"/>
      <c r="N229" s="105"/>
      <c r="O229" s="102"/>
      <c r="P229" s="106"/>
      <c r="Q229" s="111"/>
      <c r="R229" t="str">
        <f>IF(D229="","",'[1]OPĆI DIO'!$C$1)</f>
        <v/>
      </c>
      <c r="S229" t="str">
        <f t="shared" si="40"/>
        <v/>
      </c>
      <c r="T229" t="str">
        <f t="shared" si="41"/>
        <v/>
      </c>
      <c r="U229" t="str">
        <f t="shared" si="42"/>
        <v/>
      </c>
      <c r="V229" t="str">
        <f t="shared" si="43"/>
        <v/>
      </c>
    </row>
    <row r="230" spans="1:22">
      <c r="A230" s="99" t="str">
        <f t="shared" si="35"/>
        <v/>
      </c>
      <c r="B230" s="100"/>
      <c r="C230" s="101" t="str">
        <f t="shared" si="36"/>
        <v/>
      </c>
      <c r="D230" s="109"/>
      <c r="E230" s="101" t="str">
        <f t="shared" si="37"/>
        <v/>
      </c>
      <c r="F230" s="103"/>
      <c r="G230" s="101" t="str">
        <f t="shared" si="38"/>
        <v/>
      </c>
      <c r="H230" s="101" t="str">
        <f t="shared" si="39"/>
        <v/>
      </c>
      <c r="I230" s="104"/>
      <c r="J230" s="104"/>
      <c r="K230" s="104"/>
      <c r="L230" s="102"/>
      <c r="M230" s="105"/>
      <c r="N230" s="105"/>
      <c r="O230" s="102"/>
      <c r="P230" s="106"/>
      <c r="Q230" s="111"/>
      <c r="R230" t="str">
        <f>IF(D230="","",'[1]OPĆI DIO'!$C$1)</f>
        <v/>
      </c>
      <c r="S230" t="str">
        <f t="shared" si="40"/>
        <v/>
      </c>
      <c r="T230" t="str">
        <f t="shared" si="41"/>
        <v/>
      </c>
      <c r="U230" t="str">
        <f t="shared" si="42"/>
        <v/>
      </c>
      <c r="V230" t="str">
        <f t="shared" si="43"/>
        <v/>
      </c>
    </row>
    <row r="231" spans="1:22">
      <c r="A231" s="99" t="str">
        <f t="shared" si="35"/>
        <v/>
      </c>
      <c r="B231" s="100"/>
      <c r="C231" s="101" t="str">
        <f t="shared" si="36"/>
        <v/>
      </c>
      <c r="D231" s="109"/>
      <c r="E231" s="101" t="str">
        <f t="shared" si="37"/>
        <v/>
      </c>
      <c r="F231" s="103"/>
      <c r="G231" s="101" t="str">
        <f t="shared" si="38"/>
        <v/>
      </c>
      <c r="H231" s="101" t="str">
        <f t="shared" si="39"/>
        <v/>
      </c>
      <c r="I231" s="104"/>
      <c r="J231" s="104"/>
      <c r="K231" s="104"/>
      <c r="L231" s="102"/>
      <c r="M231" s="105"/>
      <c r="N231" s="105"/>
      <c r="O231" s="102"/>
      <c r="P231" s="106"/>
      <c r="Q231" s="111"/>
      <c r="R231" t="str">
        <f>IF(D231="","",'[1]OPĆI DIO'!$C$1)</f>
        <v/>
      </c>
      <c r="S231" t="str">
        <f t="shared" si="40"/>
        <v/>
      </c>
      <c r="T231" t="str">
        <f t="shared" si="41"/>
        <v/>
      </c>
      <c r="U231" t="str">
        <f t="shared" si="42"/>
        <v/>
      </c>
      <c r="V231" t="str">
        <f t="shared" si="43"/>
        <v/>
      </c>
    </row>
    <row r="232" spans="1:22">
      <c r="A232" s="99" t="str">
        <f t="shared" si="35"/>
        <v/>
      </c>
      <c r="B232" s="100"/>
      <c r="C232" s="101" t="str">
        <f t="shared" si="36"/>
        <v/>
      </c>
      <c r="D232" s="109"/>
      <c r="E232" s="101" t="str">
        <f t="shared" si="37"/>
        <v/>
      </c>
      <c r="F232" s="103"/>
      <c r="G232" s="101" t="str">
        <f t="shared" si="38"/>
        <v/>
      </c>
      <c r="H232" s="101" t="str">
        <f t="shared" si="39"/>
        <v/>
      </c>
      <c r="I232" s="104"/>
      <c r="J232" s="104"/>
      <c r="K232" s="104"/>
      <c r="L232" s="102"/>
      <c r="M232" s="105"/>
      <c r="N232" s="105"/>
      <c r="O232" s="102"/>
      <c r="P232" s="106"/>
      <c r="Q232" s="111"/>
      <c r="R232" t="str">
        <f>IF(D232="","",'[1]OPĆI DIO'!$C$1)</f>
        <v/>
      </c>
      <c r="S232" t="str">
        <f t="shared" si="40"/>
        <v/>
      </c>
      <c r="T232" t="str">
        <f t="shared" si="41"/>
        <v/>
      </c>
      <c r="U232" t="str">
        <f t="shared" si="42"/>
        <v/>
      </c>
      <c r="V232" t="str">
        <f t="shared" si="43"/>
        <v/>
      </c>
    </row>
    <row r="233" spans="1:22">
      <c r="A233" s="99" t="str">
        <f t="shared" si="35"/>
        <v/>
      </c>
      <c r="B233" s="100"/>
      <c r="C233" s="101" t="str">
        <f t="shared" si="36"/>
        <v/>
      </c>
      <c r="D233" s="109"/>
      <c r="E233" s="101" t="str">
        <f t="shared" si="37"/>
        <v/>
      </c>
      <c r="F233" s="103"/>
      <c r="G233" s="101" t="str">
        <f t="shared" si="38"/>
        <v/>
      </c>
      <c r="H233" s="101" t="str">
        <f t="shared" si="39"/>
        <v/>
      </c>
      <c r="I233" s="104"/>
      <c r="J233" s="104"/>
      <c r="K233" s="104"/>
      <c r="L233" s="102"/>
      <c r="M233" s="105"/>
      <c r="N233" s="105"/>
      <c r="O233" s="102"/>
      <c r="P233" s="106"/>
      <c r="Q233" s="111"/>
      <c r="R233" t="str">
        <f>IF(D233="","",'[1]OPĆI DIO'!$C$1)</f>
        <v/>
      </c>
      <c r="S233" t="str">
        <f t="shared" si="40"/>
        <v/>
      </c>
      <c r="T233" t="str">
        <f t="shared" si="41"/>
        <v/>
      </c>
      <c r="U233" t="str">
        <f t="shared" si="42"/>
        <v/>
      </c>
      <c r="V233" t="str">
        <f t="shared" si="43"/>
        <v/>
      </c>
    </row>
    <row r="234" spans="1:22">
      <c r="A234" s="99" t="str">
        <f t="shared" si="35"/>
        <v/>
      </c>
      <c r="B234" s="100"/>
      <c r="C234" s="101" t="str">
        <f t="shared" si="36"/>
        <v/>
      </c>
      <c r="D234" s="109"/>
      <c r="E234" s="101" t="str">
        <f t="shared" si="37"/>
        <v/>
      </c>
      <c r="F234" s="103"/>
      <c r="G234" s="101" t="str">
        <f t="shared" si="38"/>
        <v/>
      </c>
      <c r="H234" s="101" t="str">
        <f t="shared" si="39"/>
        <v/>
      </c>
      <c r="I234" s="104"/>
      <c r="J234" s="104"/>
      <c r="K234" s="104"/>
      <c r="L234" s="102"/>
      <c r="M234" s="105"/>
      <c r="N234" s="105"/>
      <c r="O234" s="102"/>
      <c r="P234" s="106"/>
      <c r="Q234" s="111"/>
      <c r="R234" t="str">
        <f>IF(D234="","",'[1]OPĆI DIO'!$C$1)</f>
        <v/>
      </c>
      <c r="S234" t="str">
        <f t="shared" si="40"/>
        <v/>
      </c>
      <c r="T234" t="str">
        <f t="shared" si="41"/>
        <v/>
      </c>
      <c r="U234" t="str">
        <f t="shared" si="42"/>
        <v/>
      </c>
      <c r="V234" t="str">
        <f t="shared" si="43"/>
        <v/>
      </c>
    </row>
    <row r="235" spans="1:22">
      <c r="A235" s="99" t="str">
        <f t="shared" si="35"/>
        <v/>
      </c>
      <c r="B235" s="100"/>
      <c r="C235" s="101" t="str">
        <f t="shared" si="36"/>
        <v/>
      </c>
      <c r="D235" s="109"/>
      <c r="E235" s="101" t="str">
        <f t="shared" si="37"/>
        <v/>
      </c>
      <c r="F235" s="103"/>
      <c r="G235" s="101" t="str">
        <f t="shared" si="38"/>
        <v/>
      </c>
      <c r="H235" s="101" t="str">
        <f t="shared" si="39"/>
        <v/>
      </c>
      <c r="I235" s="104"/>
      <c r="J235" s="104"/>
      <c r="K235" s="104"/>
      <c r="L235" s="102"/>
      <c r="M235" s="105"/>
      <c r="N235" s="105"/>
      <c r="O235" s="102"/>
      <c r="P235" s="106"/>
      <c r="Q235" s="111"/>
      <c r="R235" t="str">
        <f>IF(D235="","",'[1]OPĆI DIO'!$C$1)</f>
        <v/>
      </c>
      <c r="S235" t="str">
        <f t="shared" si="40"/>
        <v/>
      </c>
      <c r="T235" t="str">
        <f t="shared" si="41"/>
        <v/>
      </c>
      <c r="U235" t="str">
        <f t="shared" si="42"/>
        <v/>
      </c>
      <c r="V235" t="str">
        <f t="shared" si="43"/>
        <v/>
      </c>
    </row>
    <row r="236" spans="1:22">
      <c r="A236" s="99" t="str">
        <f t="shared" si="35"/>
        <v/>
      </c>
      <c r="B236" s="100"/>
      <c r="C236" s="101" t="str">
        <f t="shared" si="36"/>
        <v/>
      </c>
      <c r="D236" s="109"/>
      <c r="E236" s="101" t="str">
        <f t="shared" si="37"/>
        <v/>
      </c>
      <c r="F236" s="103"/>
      <c r="G236" s="101" t="str">
        <f t="shared" si="38"/>
        <v/>
      </c>
      <c r="H236" s="101" t="str">
        <f t="shared" si="39"/>
        <v/>
      </c>
      <c r="I236" s="104"/>
      <c r="J236" s="104"/>
      <c r="K236" s="104"/>
      <c r="L236" s="102"/>
      <c r="M236" s="105"/>
      <c r="N236" s="105"/>
      <c r="O236" s="102"/>
      <c r="P236" s="106"/>
      <c r="Q236" s="111"/>
      <c r="R236" t="str">
        <f>IF(D236="","",'[1]OPĆI DIO'!$C$1)</f>
        <v/>
      </c>
      <c r="S236" t="str">
        <f t="shared" si="40"/>
        <v/>
      </c>
      <c r="T236" t="str">
        <f t="shared" si="41"/>
        <v/>
      </c>
      <c r="U236" t="str">
        <f t="shared" si="42"/>
        <v/>
      </c>
      <c r="V236" t="str">
        <f t="shared" si="43"/>
        <v/>
      </c>
    </row>
    <row r="237" spans="1:22">
      <c r="A237" s="99" t="str">
        <f t="shared" si="35"/>
        <v/>
      </c>
      <c r="B237" s="100"/>
      <c r="C237" s="101" t="str">
        <f t="shared" si="36"/>
        <v/>
      </c>
      <c r="D237" s="109"/>
      <c r="E237" s="101" t="str">
        <f t="shared" si="37"/>
        <v/>
      </c>
      <c r="F237" s="103"/>
      <c r="G237" s="101" t="str">
        <f t="shared" si="38"/>
        <v/>
      </c>
      <c r="H237" s="101" t="str">
        <f t="shared" si="39"/>
        <v/>
      </c>
      <c r="I237" s="104"/>
      <c r="J237" s="104"/>
      <c r="K237" s="104"/>
      <c r="L237" s="102"/>
      <c r="M237" s="105"/>
      <c r="N237" s="105"/>
      <c r="O237" s="102"/>
      <c r="P237" s="106"/>
      <c r="Q237" s="111"/>
      <c r="R237" t="str">
        <f>IF(D237="","",'[1]OPĆI DIO'!$C$1)</f>
        <v/>
      </c>
      <c r="S237" t="str">
        <f t="shared" si="40"/>
        <v/>
      </c>
      <c r="T237" t="str">
        <f t="shared" si="41"/>
        <v/>
      </c>
      <c r="U237" t="str">
        <f t="shared" si="42"/>
        <v/>
      </c>
      <c r="V237" t="str">
        <f t="shared" si="43"/>
        <v/>
      </c>
    </row>
    <row r="238" spans="1:22">
      <c r="A238" s="99" t="str">
        <f t="shared" si="35"/>
        <v/>
      </c>
      <c r="B238" s="100"/>
      <c r="C238" s="101" t="str">
        <f t="shared" si="36"/>
        <v/>
      </c>
      <c r="D238" s="109"/>
      <c r="E238" s="101" t="str">
        <f t="shared" si="37"/>
        <v/>
      </c>
      <c r="F238" s="103"/>
      <c r="G238" s="101" t="str">
        <f t="shared" si="38"/>
        <v/>
      </c>
      <c r="H238" s="101" t="str">
        <f t="shared" si="39"/>
        <v/>
      </c>
      <c r="I238" s="104"/>
      <c r="J238" s="104"/>
      <c r="K238" s="104"/>
      <c r="L238" s="102"/>
      <c r="M238" s="105"/>
      <c r="N238" s="105"/>
      <c r="O238" s="102"/>
      <c r="P238" s="106"/>
      <c r="Q238" s="111"/>
      <c r="R238" t="str">
        <f>IF(D238="","",'[1]OPĆI DIO'!$C$1)</f>
        <v/>
      </c>
      <c r="S238" t="str">
        <f t="shared" si="40"/>
        <v/>
      </c>
      <c r="T238" t="str">
        <f t="shared" si="41"/>
        <v/>
      </c>
      <c r="U238" t="str">
        <f t="shared" si="42"/>
        <v/>
      </c>
      <c r="V238" t="str">
        <f t="shared" si="43"/>
        <v/>
      </c>
    </row>
    <row r="239" spans="1:22">
      <c r="A239" s="99" t="str">
        <f t="shared" si="35"/>
        <v/>
      </c>
      <c r="B239" s="100"/>
      <c r="C239" s="101" t="str">
        <f t="shared" si="36"/>
        <v/>
      </c>
      <c r="D239" s="109"/>
      <c r="E239" s="101" t="str">
        <f t="shared" si="37"/>
        <v/>
      </c>
      <c r="F239" s="103"/>
      <c r="G239" s="101" t="str">
        <f t="shared" si="38"/>
        <v/>
      </c>
      <c r="H239" s="101" t="str">
        <f t="shared" si="39"/>
        <v/>
      </c>
      <c r="I239" s="104"/>
      <c r="J239" s="104"/>
      <c r="K239" s="104"/>
      <c r="L239" s="102"/>
      <c r="M239" s="105"/>
      <c r="N239" s="105"/>
      <c r="O239" s="102"/>
      <c r="P239" s="106"/>
      <c r="Q239" s="111"/>
      <c r="R239" t="str">
        <f>IF(D239="","",'[1]OPĆI DIO'!$C$1)</f>
        <v/>
      </c>
      <c r="S239" t="str">
        <f t="shared" si="40"/>
        <v/>
      </c>
      <c r="T239" t="str">
        <f t="shared" si="41"/>
        <v/>
      </c>
      <c r="U239" t="str">
        <f t="shared" si="42"/>
        <v/>
      </c>
      <c r="V239" t="str">
        <f t="shared" si="43"/>
        <v/>
      </c>
    </row>
    <row r="240" spans="1:22">
      <c r="A240" s="99" t="str">
        <f t="shared" si="35"/>
        <v/>
      </c>
      <c r="B240" s="100"/>
      <c r="C240" s="101" t="str">
        <f t="shared" si="36"/>
        <v/>
      </c>
      <c r="D240" s="109"/>
      <c r="E240" s="101" t="str">
        <f t="shared" si="37"/>
        <v/>
      </c>
      <c r="F240" s="103"/>
      <c r="G240" s="101" t="str">
        <f t="shared" si="38"/>
        <v/>
      </c>
      <c r="H240" s="101" t="str">
        <f t="shared" si="39"/>
        <v/>
      </c>
      <c r="I240" s="104"/>
      <c r="J240" s="104"/>
      <c r="K240" s="104"/>
      <c r="L240" s="102"/>
      <c r="M240" s="105"/>
      <c r="N240" s="105"/>
      <c r="O240" s="102"/>
      <c r="P240" s="106"/>
      <c r="Q240" s="111"/>
      <c r="R240" t="str">
        <f>IF(D240="","",'[1]OPĆI DIO'!$C$1)</f>
        <v/>
      </c>
      <c r="S240" t="str">
        <f t="shared" si="40"/>
        <v/>
      </c>
      <c r="T240" t="str">
        <f t="shared" si="41"/>
        <v/>
      </c>
      <c r="U240" t="str">
        <f t="shared" si="42"/>
        <v/>
      </c>
      <c r="V240" t="str">
        <f t="shared" si="43"/>
        <v/>
      </c>
    </row>
    <row r="241" spans="1:22">
      <c r="A241" s="99" t="str">
        <f t="shared" si="35"/>
        <v/>
      </c>
      <c r="B241" s="100"/>
      <c r="C241" s="101" t="str">
        <f t="shared" si="36"/>
        <v/>
      </c>
      <c r="D241" s="109"/>
      <c r="E241" s="101" t="str">
        <f t="shared" si="37"/>
        <v/>
      </c>
      <c r="F241" s="103"/>
      <c r="G241" s="101" t="str">
        <f t="shared" si="38"/>
        <v/>
      </c>
      <c r="H241" s="101" t="str">
        <f t="shared" si="39"/>
        <v/>
      </c>
      <c r="I241" s="104"/>
      <c r="J241" s="104"/>
      <c r="K241" s="104"/>
      <c r="L241" s="102"/>
      <c r="M241" s="105"/>
      <c r="N241" s="105"/>
      <c r="O241" s="102"/>
      <c r="P241" s="106"/>
      <c r="Q241" s="111"/>
      <c r="R241" t="str">
        <f>IF(D241="","",'[1]OPĆI DIO'!$C$1)</f>
        <v/>
      </c>
      <c r="S241" t="str">
        <f t="shared" si="40"/>
        <v/>
      </c>
      <c r="T241" t="str">
        <f t="shared" si="41"/>
        <v/>
      </c>
      <c r="U241" t="str">
        <f t="shared" si="42"/>
        <v/>
      </c>
      <c r="V241" t="str">
        <f t="shared" si="43"/>
        <v/>
      </c>
    </row>
    <row r="242" spans="1:22">
      <c r="A242" s="99" t="str">
        <f t="shared" si="35"/>
        <v/>
      </c>
      <c r="B242" s="100"/>
      <c r="C242" s="101" t="str">
        <f t="shared" si="36"/>
        <v/>
      </c>
      <c r="D242" s="109"/>
      <c r="E242" s="101" t="str">
        <f t="shared" si="37"/>
        <v/>
      </c>
      <c r="F242" s="103"/>
      <c r="G242" s="101" t="str">
        <f t="shared" si="38"/>
        <v/>
      </c>
      <c r="H242" s="101" t="str">
        <f t="shared" si="39"/>
        <v/>
      </c>
      <c r="I242" s="104"/>
      <c r="J242" s="104"/>
      <c r="K242" s="104"/>
      <c r="L242" s="102"/>
      <c r="M242" s="105"/>
      <c r="N242" s="105"/>
      <c r="O242" s="102"/>
      <c r="P242" s="106"/>
      <c r="Q242" s="111"/>
      <c r="R242" t="str">
        <f>IF(D242="","",'[1]OPĆI DIO'!$C$1)</f>
        <v/>
      </c>
      <c r="S242" t="str">
        <f t="shared" si="40"/>
        <v/>
      </c>
      <c r="T242" t="str">
        <f t="shared" si="41"/>
        <v/>
      </c>
      <c r="U242" t="str">
        <f t="shared" si="42"/>
        <v/>
      </c>
      <c r="V242" t="str">
        <f t="shared" si="43"/>
        <v/>
      </c>
    </row>
    <row r="243" spans="1:22">
      <c r="A243" s="99" t="str">
        <f t="shared" si="35"/>
        <v/>
      </c>
      <c r="B243" s="100"/>
      <c r="C243" s="101" t="str">
        <f t="shared" si="36"/>
        <v/>
      </c>
      <c r="D243" s="109"/>
      <c r="E243" s="101" t="str">
        <f t="shared" si="37"/>
        <v/>
      </c>
      <c r="F243" s="103"/>
      <c r="G243" s="101" t="str">
        <f t="shared" si="38"/>
        <v/>
      </c>
      <c r="H243" s="101" t="str">
        <f t="shared" si="39"/>
        <v/>
      </c>
      <c r="I243" s="104"/>
      <c r="J243" s="104"/>
      <c r="K243" s="104"/>
      <c r="L243" s="102"/>
      <c r="M243" s="105"/>
      <c r="N243" s="105"/>
      <c r="O243" s="102"/>
      <c r="P243" s="106"/>
      <c r="Q243" s="111"/>
      <c r="R243" t="str">
        <f>IF(D243="","",'[1]OPĆI DIO'!$C$1)</f>
        <v/>
      </c>
      <c r="S243" t="str">
        <f t="shared" si="40"/>
        <v/>
      </c>
      <c r="T243" t="str">
        <f t="shared" si="41"/>
        <v/>
      </c>
      <c r="U243" t="str">
        <f t="shared" si="42"/>
        <v/>
      </c>
      <c r="V243" t="str">
        <f t="shared" si="43"/>
        <v/>
      </c>
    </row>
    <row r="244" spans="1:22">
      <c r="A244" s="99" t="str">
        <f t="shared" si="35"/>
        <v/>
      </c>
      <c r="B244" s="100"/>
      <c r="C244" s="101" t="str">
        <f t="shared" si="36"/>
        <v/>
      </c>
      <c r="D244" s="109"/>
      <c r="E244" s="101" t="str">
        <f t="shared" si="37"/>
        <v/>
      </c>
      <c r="F244" s="103"/>
      <c r="G244" s="101" t="str">
        <f t="shared" si="38"/>
        <v/>
      </c>
      <c r="H244" s="101" t="str">
        <f t="shared" si="39"/>
        <v/>
      </c>
      <c r="I244" s="104"/>
      <c r="J244" s="104"/>
      <c r="K244" s="104"/>
      <c r="L244" s="102"/>
      <c r="M244" s="105"/>
      <c r="N244" s="105"/>
      <c r="O244" s="102"/>
      <c r="P244" s="106"/>
      <c r="Q244" s="111"/>
      <c r="R244" t="str">
        <f>IF(D244="","",'[1]OPĆI DIO'!$C$1)</f>
        <v/>
      </c>
      <c r="S244" t="str">
        <f t="shared" si="40"/>
        <v/>
      </c>
      <c r="T244" t="str">
        <f t="shared" si="41"/>
        <v/>
      </c>
      <c r="U244" t="str">
        <f t="shared" si="42"/>
        <v/>
      </c>
      <c r="V244" t="str">
        <f t="shared" si="43"/>
        <v/>
      </c>
    </row>
    <row r="245" spans="1:22">
      <c r="A245" s="99" t="str">
        <f t="shared" si="35"/>
        <v/>
      </c>
      <c r="B245" s="100"/>
      <c r="C245" s="101" t="str">
        <f t="shared" si="36"/>
        <v/>
      </c>
      <c r="D245" s="109"/>
      <c r="E245" s="101" t="str">
        <f t="shared" si="37"/>
        <v/>
      </c>
      <c r="F245" s="103"/>
      <c r="G245" s="101" t="str">
        <f t="shared" si="38"/>
        <v/>
      </c>
      <c r="H245" s="101" t="str">
        <f t="shared" si="39"/>
        <v/>
      </c>
      <c r="I245" s="104"/>
      <c r="J245" s="104"/>
      <c r="K245" s="104"/>
      <c r="L245" s="102"/>
      <c r="M245" s="105"/>
      <c r="N245" s="105"/>
      <c r="O245" s="102"/>
      <c r="P245" s="106"/>
      <c r="Q245" s="111"/>
      <c r="R245" t="str">
        <f>IF(D245="","",'[1]OPĆI DIO'!$C$1)</f>
        <v/>
      </c>
      <c r="S245" t="str">
        <f t="shared" si="40"/>
        <v/>
      </c>
      <c r="T245" t="str">
        <f t="shared" si="41"/>
        <v/>
      </c>
      <c r="U245" t="str">
        <f t="shared" si="42"/>
        <v/>
      </c>
      <c r="V245" t="str">
        <f t="shared" si="43"/>
        <v/>
      </c>
    </row>
    <row r="246" spans="1:22">
      <c r="A246" s="99" t="str">
        <f t="shared" si="35"/>
        <v/>
      </c>
      <c r="B246" s="100"/>
      <c r="C246" s="101" t="str">
        <f t="shared" si="36"/>
        <v/>
      </c>
      <c r="D246" s="109"/>
      <c r="E246" s="101" t="str">
        <f t="shared" si="37"/>
        <v/>
      </c>
      <c r="F246" s="103"/>
      <c r="G246" s="101" t="str">
        <f t="shared" si="38"/>
        <v/>
      </c>
      <c r="H246" s="101" t="str">
        <f t="shared" si="39"/>
        <v/>
      </c>
      <c r="I246" s="104"/>
      <c r="J246" s="104"/>
      <c r="K246" s="104"/>
      <c r="L246" s="102"/>
      <c r="M246" s="105"/>
      <c r="N246" s="105"/>
      <c r="O246" s="102"/>
      <c r="P246" s="106"/>
      <c r="Q246" s="111"/>
      <c r="R246" t="str">
        <f>IF(D246="","",'[1]OPĆI DIO'!$C$1)</f>
        <v/>
      </c>
      <c r="S246" t="str">
        <f t="shared" si="40"/>
        <v/>
      </c>
      <c r="T246" t="str">
        <f t="shared" si="41"/>
        <v/>
      </c>
      <c r="U246" t="str">
        <f t="shared" si="42"/>
        <v/>
      </c>
      <c r="V246" t="str">
        <f t="shared" si="43"/>
        <v/>
      </c>
    </row>
    <row r="247" spans="1:22">
      <c r="A247" s="99" t="str">
        <f t="shared" si="35"/>
        <v/>
      </c>
      <c r="B247" s="100"/>
      <c r="C247" s="101" t="str">
        <f t="shared" si="36"/>
        <v/>
      </c>
      <c r="D247" s="109"/>
      <c r="E247" s="101" t="str">
        <f t="shared" si="37"/>
        <v/>
      </c>
      <c r="F247" s="103"/>
      <c r="G247" s="101" t="str">
        <f t="shared" si="38"/>
        <v/>
      </c>
      <c r="H247" s="101" t="str">
        <f t="shared" si="39"/>
        <v/>
      </c>
      <c r="I247" s="104"/>
      <c r="J247" s="104"/>
      <c r="K247" s="104"/>
      <c r="L247" s="102"/>
      <c r="M247" s="105"/>
      <c r="N247" s="105"/>
      <c r="O247" s="102"/>
      <c r="P247" s="106"/>
      <c r="Q247" s="111"/>
      <c r="R247" t="str">
        <f>IF(D247="","",'[1]OPĆI DIO'!$C$1)</f>
        <v/>
      </c>
      <c r="S247" t="str">
        <f t="shared" si="40"/>
        <v/>
      </c>
      <c r="T247" t="str">
        <f t="shared" si="41"/>
        <v/>
      </c>
      <c r="U247" t="str">
        <f t="shared" si="42"/>
        <v/>
      </c>
      <c r="V247" t="str">
        <f t="shared" si="43"/>
        <v/>
      </c>
    </row>
    <row r="248" spans="1:22">
      <c r="A248" s="99" t="str">
        <f t="shared" si="35"/>
        <v/>
      </c>
      <c r="B248" s="100"/>
      <c r="C248" s="101" t="str">
        <f t="shared" si="36"/>
        <v/>
      </c>
      <c r="D248" s="109"/>
      <c r="E248" s="101" t="str">
        <f t="shared" si="37"/>
        <v/>
      </c>
      <c r="F248" s="103"/>
      <c r="G248" s="101" t="str">
        <f t="shared" si="38"/>
        <v/>
      </c>
      <c r="H248" s="101" t="str">
        <f t="shared" si="39"/>
        <v/>
      </c>
      <c r="I248" s="104"/>
      <c r="J248" s="104"/>
      <c r="K248" s="104"/>
      <c r="L248" s="102"/>
      <c r="M248" s="105"/>
      <c r="N248" s="105"/>
      <c r="O248" s="102"/>
      <c r="P248" s="106"/>
      <c r="Q248" s="111"/>
      <c r="R248" t="str">
        <f>IF(D248="","",'[1]OPĆI DIO'!$C$1)</f>
        <v/>
      </c>
      <c r="S248" t="str">
        <f t="shared" si="40"/>
        <v/>
      </c>
      <c r="T248" t="str">
        <f t="shared" si="41"/>
        <v/>
      </c>
      <c r="U248" t="str">
        <f t="shared" si="42"/>
        <v/>
      </c>
      <c r="V248" t="str">
        <f t="shared" si="43"/>
        <v/>
      </c>
    </row>
    <row r="249" spans="1:22">
      <c r="A249" s="99" t="str">
        <f t="shared" si="35"/>
        <v/>
      </c>
      <c r="B249" s="100"/>
      <c r="C249" s="101" t="str">
        <f t="shared" si="36"/>
        <v/>
      </c>
      <c r="D249" s="109"/>
      <c r="E249" s="101" t="str">
        <f t="shared" si="37"/>
        <v/>
      </c>
      <c r="F249" s="103"/>
      <c r="G249" s="101" t="str">
        <f t="shared" si="38"/>
        <v/>
      </c>
      <c r="H249" s="101" t="str">
        <f t="shared" si="39"/>
        <v/>
      </c>
      <c r="I249" s="104"/>
      <c r="J249" s="104"/>
      <c r="K249" s="104"/>
      <c r="L249" s="102"/>
      <c r="M249" s="105"/>
      <c r="N249" s="105"/>
      <c r="O249" s="102"/>
      <c r="P249" s="106"/>
      <c r="Q249" s="111"/>
      <c r="R249" t="str">
        <f>IF(D249="","",'[1]OPĆI DIO'!$C$1)</f>
        <v/>
      </c>
      <c r="S249" t="str">
        <f t="shared" si="40"/>
        <v/>
      </c>
      <c r="T249" t="str">
        <f t="shared" si="41"/>
        <v/>
      </c>
      <c r="U249" t="str">
        <f t="shared" si="42"/>
        <v/>
      </c>
      <c r="V249" t="str">
        <f t="shared" si="43"/>
        <v/>
      </c>
    </row>
    <row r="250" spans="1:22">
      <c r="A250" s="99" t="str">
        <f t="shared" si="35"/>
        <v/>
      </c>
      <c r="B250" s="100"/>
      <c r="C250" s="101" t="str">
        <f t="shared" si="36"/>
        <v/>
      </c>
      <c r="D250" s="109"/>
      <c r="E250" s="101" t="str">
        <f t="shared" si="37"/>
        <v/>
      </c>
      <c r="F250" s="103"/>
      <c r="G250" s="101" t="str">
        <f t="shared" si="38"/>
        <v/>
      </c>
      <c r="H250" s="101" t="str">
        <f t="shared" si="39"/>
        <v/>
      </c>
      <c r="I250" s="104"/>
      <c r="J250" s="104"/>
      <c r="K250" s="104"/>
      <c r="L250" s="102"/>
      <c r="M250" s="105"/>
      <c r="N250" s="105"/>
      <c r="O250" s="102"/>
      <c r="P250" s="106"/>
      <c r="Q250" s="111"/>
      <c r="R250" t="str">
        <f>IF(D250="","",'[1]OPĆI DIO'!$C$1)</f>
        <v/>
      </c>
      <c r="S250" t="str">
        <f t="shared" si="40"/>
        <v/>
      </c>
      <c r="T250" t="str">
        <f t="shared" si="41"/>
        <v/>
      </c>
      <c r="U250" t="str">
        <f t="shared" si="42"/>
        <v/>
      </c>
      <c r="V250" t="str">
        <f t="shared" si="43"/>
        <v/>
      </c>
    </row>
    <row r="251" spans="1:22">
      <c r="A251" s="99" t="str">
        <f t="shared" si="35"/>
        <v/>
      </c>
      <c r="B251" s="100"/>
      <c r="C251" s="101" t="str">
        <f t="shared" si="36"/>
        <v/>
      </c>
      <c r="D251" s="109"/>
      <c r="E251" s="101" t="str">
        <f t="shared" si="37"/>
        <v/>
      </c>
      <c r="F251" s="103"/>
      <c r="G251" s="101" t="str">
        <f t="shared" si="38"/>
        <v/>
      </c>
      <c r="H251" s="101" t="str">
        <f t="shared" si="39"/>
        <v/>
      </c>
      <c r="I251" s="104"/>
      <c r="J251" s="104"/>
      <c r="K251" s="104"/>
      <c r="L251" s="102"/>
      <c r="M251" s="105"/>
      <c r="N251" s="105"/>
      <c r="O251" s="102"/>
      <c r="P251" s="106"/>
      <c r="Q251" s="111"/>
      <c r="R251" t="str">
        <f>IF(D251="","",'[1]OPĆI DIO'!$C$1)</f>
        <v/>
      </c>
      <c r="S251" t="str">
        <f t="shared" si="40"/>
        <v/>
      </c>
      <c r="T251" t="str">
        <f t="shared" si="41"/>
        <v/>
      </c>
      <c r="U251" t="str">
        <f t="shared" si="42"/>
        <v/>
      </c>
      <c r="V251" t="str">
        <f t="shared" si="43"/>
        <v/>
      </c>
    </row>
    <row r="252" spans="1:22">
      <c r="A252" s="99" t="str">
        <f t="shared" si="35"/>
        <v/>
      </c>
      <c r="B252" s="100"/>
      <c r="C252" s="101" t="str">
        <f t="shared" si="36"/>
        <v/>
      </c>
      <c r="D252" s="109"/>
      <c r="E252" s="101" t="str">
        <f t="shared" si="37"/>
        <v/>
      </c>
      <c r="F252" s="103"/>
      <c r="G252" s="101" t="str">
        <f t="shared" si="38"/>
        <v/>
      </c>
      <c r="H252" s="101" t="str">
        <f t="shared" si="39"/>
        <v/>
      </c>
      <c r="I252" s="104"/>
      <c r="J252" s="104"/>
      <c r="K252" s="104"/>
      <c r="L252" s="102"/>
      <c r="M252" s="105"/>
      <c r="N252" s="105"/>
      <c r="O252" s="102"/>
      <c r="P252" s="106"/>
      <c r="Q252" s="111"/>
      <c r="R252" t="str">
        <f>IF(D252="","",'[1]OPĆI DIO'!$C$1)</f>
        <v/>
      </c>
      <c r="S252" t="str">
        <f t="shared" si="40"/>
        <v/>
      </c>
      <c r="T252" t="str">
        <f t="shared" si="41"/>
        <v/>
      </c>
      <c r="U252" t="str">
        <f t="shared" si="42"/>
        <v/>
      </c>
      <c r="V252" t="str">
        <f t="shared" si="43"/>
        <v/>
      </c>
    </row>
    <row r="253" spans="1:22">
      <c r="A253" s="99" t="str">
        <f t="shared" si="35"/>
        <v/>
      </c>
      <c r="B253" s="100"/>
      <c r="C253" s="101" t="str">
        <f t="shared" si="36"/>
        <v/>
      </c>
      <c r="D253" s="109"/>
      <c r="E253" s="101" t="str">
        <f t="shared" si="37"/>
        <v/>
      </c>
      <c r="F253" s="103"/>
      <c r="G253" s="101" t="str">
        <f t="shared" si="38"/>
        <v/>
      </c>
      <c r="H253" s="101" t="str">
        <f t="shared" si="39"/>
        <v/>
      </c>
      <c r="I253" s="104"/>
      <c r="J253" s="104"/>
      <c r="K253" s="104"/>
      <c r="L253" s="102"/>
      <c r="M253" s="105"/>
      <c r="N253" s="105"/>
      <c r="O253" s="102"/>
      <c r="P253" s="106"/>
      <c r="Q253" s="111"/>
      <c r="R253" t="str">
        <f>IF(D253="","",'[1]OPĆI DIO'!$C$1)</f>
        <v/>
      </c>
      <c r="S253" t="str">
        <f t="shared" si="40"/>
        <v/>
      </c>
      <c r="T253" t="str">
        <f t="shared" si="41"/>
        <v/>
      </c>
      <c r="U253" t="str">
        <f t="shared" si="42"/>
        <v/>
      </c>
      <c r="V253" t="str">
        <f t="shared" si="43"/>
        <v/>
      </c>
    </row>
    <row r="254" spans="1:22">
      <c r="A254" s="99" t="str">
        <f t="shared" si="35"/>
        <v/>
      </c>
      <c r="B254" s="100"/>
      <c r="C254" s="101" t="str">
        <f t="shared" si="36"/>
        <v/>
      </c>
      <c r="D254" s="109"/>
      <c r="E254" s="101" t="str">
        <f t="shared" si="37"/>
        <v/>
      </c>
      <c r="F254" s="103"/>
      <c r="G254" s="101" t="str">
        <f t="shared" si="38"/>
        <v/>
      </c>
      <c r="H254" s="101" t="str">
        <f t="shared" si="39"/>
        <v/>
      </c>
      <c r="I254" s="104"/>
      <c r="J254" s="104"/>
      <c r="K254" s="104"/>
      <c r="L254" s="102"/>
      <c r="M254" s="105"/>
      <c r="N254" s="105"/>
      <c r="O254" s="102"/>
      <c r="P254" s="106"/>
      <c r="Q254" s="111"/>
      <c r="R254" t="str">
        <f>IF(D254="","",'[1]OPĆI DIO'!$C$1)</f>
        <v/>
      </c>
      <c r="S254" t="str">
        <f t="shared" si="40"/>
        <v/>
      </c>
      <c r="T254" t="str">
        <f t="shared" si="41"/>
        <v/>
      </c>
      <c r="U254" t="str">
        <f t="shared" si="42"/>
        <v/>
      </c>
      <c r="V254" t="str">
        <f t="shared" si="43"/>
        <v/>
      </c>
    </row>
    <row r="255" spans="1:22">
      <c r="A255" s="99" t="str">
        <f t="shared" si="35"/>
        <v/>
      </c>
      <c r="B255" s="100"/>
      <c r="C255" s="101" t="str">
        <f t="shared" si="36"/>
        <v/>
      </c>
      <c r="D255" s="109"/>
      <c r="E255" s="101" t="str">
        <f t="shared" si="37"/>
        <v/>
      </c>
      <c r="F255" s="103"/>
      <c r="G255" s="101" t="str">
        <f t="shared" si="38"/>
        <v/>
      </c>
      <c r="H255" s="101" t="str">
        <f t="shared" si="39"/>
        <v/>
      </c>
      <c r="I255" s="104"/>
      <c r="J255" s="104"/>
      <c r="K255" s="104"/>
      <c r="L255" s="102"/>
      <c r="M255" s="105"/>
      <c r="N255" s="105"/>
      <c r="O255" s="102"/>
      <c r="P255" s="106"/>
      <c r="Q255" s="111"/>
      <c r="R255" t="str">
        <f>IF(D255="","",'[1]OPĆI DIO'!$C$1)</f>
        <v/>
      </c>
      <c r="S255" t="str">
        <f t="shared" si="40"/>
        <v/>
      </c>
      <c r="T255" t="str">
        <f t="shared" si="41"/>
        <v/>
      </c>
      <c r="U255" t="str">
        <f t="shared" si="42"/>
        <v/>
      </c>
      <c r="V255" t="str">
        <f t="shared" si="43"/>
        <v/>
      </c>
    </row>
    <row r="256" spans="1:22">
      <c r="A256" s="99" t="str">
        <f t="shared" si="35"/>
        <v/>
      </c>
      <c r="B256" s="100"/>
      <c r="C256" s="101" t="str">
        <f t="shared" si="36"/>
        <v/>
      </c>
      <c r="D256" s="109"/>
      <c r="E256" s="101" t="str">
        <f t="shared" si="37"/>
        <v/>
      </c>
      <c r="F256" s="103"/>
      <c r="G256" s="101" t="str">
        <f t="shared" si="38"/>
        <v/>
      </c>
      <c r="H256" s="101" t="str">
        <f t="shared" si="39"/>
        <v/>
      </c>
      <c r="I256" s="104"/>
      <c r="J256" s="104"/>
      <c r="K256" s="104"/>
      <c r="L256" s="102"/>
      <c r="M256" s="105"/>
      <c r="N256" s="105"/>
      <c r="O256" s="102"/>
      <c r="P256" s="106"/>
      <c r="Q256" s="111"/>
      <c r="R256" t="str">
        <f>IF(D256="","",'[1]OPĆI DIO'!$C$1)</f>
        <v/>
      </c>
      <c r="S256" t="str">
        <f t="shared" si="40"/>
        <v/>
      </c>
      <c r="T256" t="str">
        <f t="shared" si="41"/>
        <v/>
      </c>
      <c r="U256" t="str">
        <f t="shared" si="42"/>
        <v/>
      </c>
      <c r="V256" t="str">
        <f t="shared" si="43"/>
        <v/>
      </c>
    </row>
    <row r="257" spans="1:22">
      <c r="A257" s="99" t="str">
        <f t="shared" si="35"/>
        <v/>
      </c>
      <c r="B257" s="100"/>
      <c r="C257" s="101" t="str">
        <f t="shared" si="36"/>
        <v/>
      </c>
      <c r="D257" s="109"/>
      <c r="E257" s="101" t="str">
        <f t="shared" si="37"/>
        <v/>
      </c>
      <c r="F257" s="103"/>
      <c r="G257" s="101" t="str">
        <f t="shared" si="38"/>
        <v/>
      </c>
      <c r="H257" s="101" t="str">
        <f t="shared" si="39"/>
        <v/>
      </c>
      <c r="I257" s="104"/>
      <c r="J257" s="104"/>
      <c r="K257" s="104"/>
      <c r="L257" s="102"/>
      <c r="M257" s="105"/>
      <c r="N257" s="105"/>
      <c r="O257" s="102"/>
      <c r="P257" s="106"/>
      <c r="Q257" s="111"/>
      <c r="R257" t="str">
        <f>IF(D257="","",'[1]OPĆI DIO'!$C$1)</f>
        <v/>
      </c>
      <c r="S257" t="str">
        <f t="shared" si="40"/>
        <v/>
      </c>
      <c r="T257" t="str">
        <f t="shared" si="41"/>
        <v/>
      </c>
      <c r="U257" t="str">
        <f t="shared" si="42"/>
        <v/>
      </c>
      <c r="V257" t="str">
        <f t="shared" si="43"/>
        <v/>
      </c>
    </row>
    <row r="258" spans="1:22">
      <c r="A258" s="99" t="str">
        <f t="shared" si="35"/>
        <v/>
      </c>
      <c r="B258" s="100"/>
      <c r="C258" s="101" t="str">
        <f t="shared" si="36"/>
        <v/>
      </c>
      <c r="D258" s="109"/>
      <c r="E258" s="101" t="str">
        <f t="shared" si="37"/>
        <v/>
      </c>
      <c r="F258" s="103"/>
      <c r="G258" s="101" t="str">
        <f t="shared" si="38"/>
        <v/>
      </c>
      <c r="H258" s="101" t="str">
        <f t="shared" si="39"/>
        <v/>
      </c>
      <c r="I258" s="104"/>
      <c r="J258" s="104"/>
      <c r="K258" s="104"/>
      <c r="L258" s="102"/>
      <c r="M258" s="105"/>
      <c r="N258" s="105"/>
      <c r="O258" s="102"/>
      <c r="P258" s="106"/>
      <c r="Q258" s="111"/>
      <c r="R258" t="str">
        <f>IF(D258="","",'[1]OPĆI DIO'!$C$1)</f>
        <v/>
      </c>
      <c r="S258" t="str">
        <f t="shared" si="40"/>
        <v/>
      </c>
      <c r="T258" t="str">
        <f t="shared" si="41"/>
        <v/>
      </c>
      <c r="U258" t="str">
        <f t="shared" si="42"/>
        <v/>
      </c>
      <c r="V258" t="str">
        <f t="shared" si="43"/>
        <v/>
      </c>
    </row>
    <row r="259" spans="1:22">
      <c r="A259" s="99" t="str">
        <f t="shared" si="35"/>
        <v/>
      </c>
      <c r="B259" s="100"/>
      <c r="C259" s="101" t="str">
        <f t="shared" si="36"/>
        <v/>
      </c>
      <c r="D259" s="109"/>
      <c r="E259" s="101" t="str">
        <f t="shared" si="37"/>
        <v/>
      </c>
      <c r="F259" s="103"/>
      <c r="G259" s="101" t="str">
        <f t="shared" si="38"/>
        <v/>
      </c>
      <c r="H259" s="101" t="str">
        <f t="shared" si="39"/>
        <v/>
      </c>
      <c r="I259" s="104"/>
      <c r="J259" s="104"/>
      <c r="K259" s="104"/>
      <c r="L259" s="102"/>
      <c r="M259" s="105"/>
      <c r="N259" s="105"/>
      <c r="O259" s="102"/>
      <c r="P259" s="106"/>
      <c r="Q259" s="111"/>
      <c r="R259" t="str">
        <f>IF(D259="","",'[1]OPĆI DIO'!$C$1)</f>
        <v/>
      </c>
      <c r="S259" t="str">
        <f t="shared" si="40"/>
        <v/>
      </c>
      <c r="T259" t="str">
        <f t="shared" si="41"/>
        <v/>
      </c>
      <c r="U259" t="str">
        <f t="shared" si="42"/>
        <v/>
      </c>
      <c r="V259" t="str">
        <f t="shared" si="43"/>
        <v/>
      </c>
    </row>
    <row r="260" spans="1:22">
      <c r="A260" s="99" t="str">
        <f t="shared" ref="A260:A323" si="44">IFERROR(VLOOKUP(B260,$X$6:$AA$34,4,FALSE),"")</f>
        <v/>
      </c>
      <c r="B260" s="100"/>
      <c r="C260" s="101" t="str">
        <f t="shared" ref="C260:C323" si="45">IFERROR(VLOOKUP(B260,$X$6:$AA$34,2,FALSE),"")</f>
        <v/>
      </c>
      <c r="D260" s="109"/>
      <c r="E260" s="101" t="str">
        <f t="shared" ref="E260:E323" si="46">IFERROR(VLOOKUP(D260,$AB$5:$AD$129,2,FALSE),"")</f>
        <v/>
      </c>
      <c r="F260" s="103"/>
      <c r="G260" s="101" t="str">
        <f t="shared" ref="G260:G323" si="47">IFERROR(VLOOKUP(F260,$AH$6:$AI$1763,2,FALSE),"")</f>
        <v/>
      </c>
      <c r="H260" s="101" t="str">
        <f t="shared" ref="H260:H323" si="48">IFERROR(VLOOKUP(F260,$AH$6:$AK$1763,4,FALSE),"")</f>
        <v/>
      </c>
      <c r="I260" s="104"/>
      <c r="J260" s="104"/>
      <c r="K260" s="104"/>
      <c r="L260" s="102"/>
      <c r="M260" s="105"/>
      <c r="N260" s="105"/>
      <c r="O260" s="102"/>
      <c r="P260" s="106"/>
      <c r="Q260" s="111"/>
      <c r="R260" t="str">
        <f>IF(D260="","",'[1]OPĆI DIO'!$C$1)</f>
        <v/>
      </c>
      <c r="S260" t="str">
        <f t="shared" ref="S260:S323" si="49">LEFT(D260,3)</f>
        <v/>
      </c>
      <c r="T260" t="str">
        <f t="shared" ref="T260:T323" si="50">LEFT(D260,2)</f>
        <v/>
      </c>
      <c r="U260" t="str">
        <f t="shared" ref="U260:U323" si="51">MID(H260,2,2)</f>
        <v/>
      </c>
      <c r="V260" t="str">
        <f t="shared" ref="V260:V323" si="52">LEFT(D260,1)</f>
        <v/>
      </c>
    </row>
    <row r="261" spans="1:22">
      <c r="A261" s="99" t="str">
        <f t="shared" si="44"/>
        <v/>
      </c>
      <c r="B261" s="100"/>
      <c r="C261" s="101" t="str">
        <f t="shared" si="45"/>
        <v/>
      </c>
      <c r="D261" s="109"/>
      <c r="E261" s="101" t="str">
        <f t="shared" si="46"/>
        <v/>
      </c>
      <c r="F261" s="103"/>
      <c r="G261" s="101" t="str">
        <f t="shared" si="47"/>
        <v/>
      </c>
      <c r="H261" s="101" t="str">
        <f t="shared" si="48"/>
        <v/>
      </c>
      <c r="I261" s="104"/>
      <c r="J261" s="104"/>
      <c r="K261" s="104"/>
      <c r="L261" s="102"/>
      <c r="M261" s="105"/>
      <c r="N261" s="105"/>
      <c r="O261" s="102"/>
      <c r="P261" s="106"/>
      <c r="Q261" s="111"/>
      <c r="R261" t="str">
        <f>IF(D261="","",'[1]OPĆI DIO'!$C$1)</f>
        <v/>
      </c>
      <c r="S261" t="str">
        <f t="shared" si="49"/>
        <v/>
      </c>
      <c r="T261" t="str">
        <f t="shared" si="50"/>
        <v/>
      </c>
      <c r="U261" t="str">
        <f t="shared" si="51"/>
        <v/>
      </c>
      <c r="V261" t="str">
        <f t="shared" si="52"/>
        <v/>
      </c>
    </row>
    <row r="262" spans="1:22">
      <c r="A262" s="99" t="str">
        <f t="shared" si="44"/>
        <v/>
      </c>
      <c r="B262" s="100"/>
      <c r="C262" s="101" t="str">
        <f t="shared" si="45"/>
        <v/>
      </c>
      <c r="D262" s="109"/>
      <c r="E262" s="101" t="str">
        <f t="shared" si="46"/>
        <v/>
      </c>
      <c r="F262" s="103"/>
      <c r="G262" s="101" t="str">
        <f t="shared" si="47"/>
        <v/>
      </c>
      <c r="H262" s="101" t="str">
        <f t="shared" si="48"/>
        <v/>
      </c>
      <c r="I262" s="104"/>
      <c r="J262" s="104"/>
      <c r="K262" s="104"/>
      <c r="L262" s="102"/>
      <c r="M262" s="105"/>
      <c r="N262" s="105"/>
      <c r="O262" s="102"/>
      <c r="P262" s="106"/>
      <c r="Q262" s="111"/>
      <c r="R262" t="str">
        <f>IF(D262="","",'[1]OPĆI DIO'!$C$1)</f>
        <v/>
      </c>
      <c r="S262" t="str">
        <f t="shared" si="49"/>
        <v/>
      </c>
      <c r="T262" t="str">
        <f t="shared" si="50"/>
        <v/>
      </c>
      <c r="U262" t="str">
        <f t="shared" si="51"/>
        <v/>
      </c>
      <c r="V262" t="str">
        <f t="shared" si="52"/>
        <v/>
      </c>
    </row>
    <row r="263" spans="1:22">
      <c r="A263" s="99" t="str">
        <f t="shared" si="44"/>
        <v/>
      </c>
      <c r="B263" s="100"/>
      <c r="C263" s="101" t="str">
        <f t="shared" si="45"/>
        <v/>
      </c>
      <c r="D263" s="109"/>
      <c r="E263" s="101" t="str">
        <f t="shared" si="46"/>
        <v/>
      </c>
      <c r="F263" s="103"/>
      <c r="G263" s="101" t="str">
        <f t="shared" si="47"/>
        <v/>
      </c>
      <c r="H263" s="101" t="str">
        <f t="shared" si="48"/>
        <v/>
      </c>
      <c r="I263" s="104"/>
      <c r="J263" s="104"/>
      <c r="K263" s="104"/>
      <c r="L263" s="102"/>
      <c r="M263" s="105"/>
      <c r="N263" s="105"/>
      <c r="O263" s="102"/>
      <c r="P263" s="106"/>
      <c r="Q263" s="111"/>
      <c r="R263" t="str">
        <f>IF(D263="","",'[1]OPĆI DIO'!$C$1)</f>
        <v/>
      </c>
      <c r="S263" t="str">
        <f t="shared" si="49"/>
        <v/>
      </c>
      <c r="T263" t="str">
        <f t="shared" si="50"/>
        <v/>
      </c>
      <c r="U263" t="str">
        <f t="shared" si="51"/>
        <v/>
      </c>
      <c r="V263" t="str">
        <f t="shared" si="52"/>
        <v/>
      </c>
    </row>
    <row r="264" spans="1:22">
      <c r="A264" s="99" t="str">
        <f t="shared" si="44"/>
        <v/>
      </c>
      <c r="B264" s="100"/>
      <c r="C264" s="101" t="str">
        <f t="shared" si="45"/>
        <v/>
      </c>
      <c r="D264" s="109"/>
      <c r="E264" s="101" t="str">
        <f t="shared" si="46"/>
        <v/>
      </c>
      <c r="F264" s="103"/>
      <c r="G264" s="101" t="str">
        <f t="shared" si="47"/>
        <v/>
      </c>
      <c r="H264" s="101" t="str">
        <f t="shared" si="48"/>
        <v/>
      </c>
      <c r="I264" s="104"/>
      <c r="J264" s="104"/>
      <c r="K264" s="104"/>
      <c r="L264" s="102"/>
      <c r="M264" s="105"/>
      <c r="N264" s="105"/>
      <c r="O264" s="102"/>
      <c r="P264" s="106"/>
      <c r="Q264" s="111"/>
      <c r="R264" t="str">
        <f>IF(D264="","",'[1]OPĆI DIO'!$C$1)</f>
        <v/>
      </c>
      <c r="S264" t="str">
        <f t="shared" si="49"/>
        <v/>
      </c>
      <c r="T264" t="str">
        <f t="shared" si="50"/>
        <v/>
      </c>
      <c r="U264" t="str">
        <f t="shared" si="51"/>
        <v/>
      </c>
      <c r="V264" t="str">
        <f t="shared" si="52"/>
        <v/>
      </c>
    </row>
    <row r="265" spans="1:22">
      <c r="A265" s="99" t="str">
        <f t="shared" si="44"/>
        <v/>
      </c>
      <c r="B265" s="100"/>
      <c r="C265" s="101" t="str">
        <f t="shared" si="45"/>
        <v/>
      </c>
      <c r="D265" s="109"/>
      <c r="E265" s="101" t="str">
        <f t="shared" si="46"/>
        <v/>
      </c>
      <c r="F265" s="103"/>
      <c r="G265" s="101" t="str">
        <f t="shared" si="47"/>
        <v/>
      </c>
      <c r="H265" s="101" t="str">
        <f t="shared" si="48"/>
        <v/>
      </c>
      <c r="I265" s="104"/>
      <c r="J265" s="104"/>
      <c r="K265" s="104"/>
      <c r="L265" s="102"/>
      <c r="M265" s="105"/>
      <c r="N265" s="105"/>
      <c r="O265" s="102"/>
      <c r="P265" s="106"/>
      <c r="Q265" s="111"/>
      <c r="R265" t="str">
        <f>IF(D265="","",'[1]OPĆI DIO'!$C$1)</f>
        <v/>
      </c>
      <c r="S265" t="str">
        <f t="shared" si="49"/>
        <v/>
      </c>
      <c r="T265" t="str">
        <f t="shared" si="50"/>
        <v/>
      </c>
      <c r="U265" t="str">
        <f t="shared" si="51"/>
        <v/>
      </c>
      <c r="V265" t="str">
        <f t="shared" si="52"/>
        <v/>
      </c>
    </row>
    <row r="266" spans="1:22">
      <c r="A266" s="99" t="str">
        <f t="shared" si="44"/>
        <v/>
      </c>
      <c r="B266" s="100"/>
      <c r="C266" s="101" t="str">
        <f t="shared" si="45"/>
        <v/>
      </c>
      <c r="D266" s="109"/>
      <c r="E266" s="101" t="str">
        <f t="shared" si="46"/>
        <v/>
      </c>
      <c r="F266" s="103"/>
      <c r="G266" s="101" t="str">
        <f t="shared" si="47"/>
        <v/>
      </c>
      <c r="H266" s="101" t="str">
        <f t="shared" si="48"/>
        <v/>
      </c>
      <c r="I266" s="104"/>
      <c r="J266" s="104"/>
      <c r="K266" s="104"/>
      <c r="L266" s="102"/>
      <c r="M266" s="105"/>
      <c r="N266" s="105"/>
      <c r="O266" s="102"/>
      <c r="P266" s="106"/>
      <c r="Q266" s="111"/>
      <c r="R266" t="str">
        <f>IF(D266="","",'[1]OPĆI DIO'!$C$1)</f>
        <v/>
      </c>
      <c r="S266" t="str">
        <f t="shared" si="49"/>
        <v/>
      </c>
      <c r="T266" t="str">
        <f t="shared" si="50"/>
        <v/>
      </c>
      <c r="U266" t="str">
        <f t="shared" si="51"/>
        <v/>
      </c>
      <c r="V266" t="str">
        <f t="shared" si="52"/>
        <v/>
      </c>
    </row>
    <row r="267" spans="1:22">
      <c r="A267" s="99" t="str">
        <f t="shared" si="44"/>
        <v/>
      </c>
      <c r="B267" s="100"/>
      <c r="C267" s="101" t="str">
        <f t="shared" si="45"/>
        <v/>
      </c>
      <c r="D267" s="109"/>
      <c r="E267" s="101" t="str">
        <f t="shared" si="46"/>
        <v/>
      </c>
      <c r="F267" s="103"/>
      <c r="G267" s="101" t="str">
        <f t="shared" si="47"/>
        <v/>
      </c>
      <c r="H267" s="101" t="str">
        <f t="shared" si="48"/>
        <v/>
      </c>
      <c r="I267" s="104"/>
      <c r="J267" s="104"/>
      <c r="K267" s="104"/>
      <c r="L267" s="102"/>
      <c r="M267" s="105"/>
      <c r="N267" s="105"/>
      <c r="O267" s="102"/>
      <c r="P267" s="106"/>
      <c r="Q267" s="111"/>
      <c r="R267" t="str">
        <f>IF(D267="","",'[1]OPĆI DIO'!$C$1)</f>
        <v/>
      </c>
      <c r="S267" t="str">
        <f t="shared" si="49"/>
        <v/>
      </c>
      <c r="T267" t="str">
        <f t="shared" si="50"/>
        <v/>
      </c>
      <c r="U267" t="str">
        <f t="shared" si="51"/>
        <v/>
      </c>
      <c r="V267" t="str">
        <f t="shared" si="52"/>
        <v/>
      </c>
    </row>
    <row r="268" spans="1:22">
      <c r="A268" s="99" t="str">
        <f t="shared" si="44"/>
        <v/>
      </c>
      <c r="B268" s="100"/>
      <c r="C268" s="101" t="str">
        <f t="shared" si="45"/>
        <v/>
      </c>
      <c r="D268" s="109"/>
      <c r="E268" s="101" t="str">
        <f t="shared" si="46"/>
        <v/>
      </c>
      <c r="F268" s="103"/>
      <c r="G268" s="101" t="str">
        <f t="shared" si="47"/>
        <v/>
      </c>
      <c r="H268" s="101" t="str">
        <f t="shared" si="48"/>
        <v/>
      </c>
      <c r="I268" s="104"/>
      <c r="J268" s="104"/>
      <c r="K268" s="104"/>
      <c r="L268" s="102"/>
      <c r="M268" s="105"/>
      <c r="N268" s="105"/>
      <c r="O268" s="102"/>
      <c r="P268" s="106"/>
      <c r="Q268" s="111"/>
      <c r="R268" t="str">
        <f>IF(D268="","",'[1]OPĆI DIO'!$C$1)</f>
        <v/>
      </c>
      <c r="S268" t="str">
        <f t="shared" si="49"/>
        <v/>
      </c>
      <c r="T268" t="str">
        <f t="shared" si="50"/>
        <v/>
      </c>
      <c r="U268" t="str">
        <f t="shared" si="51"/>
        <v/>
      </c>
      <c r="V268" t="str">
        <f t="shared" si="52"/>
        <v/>
      </c>
    </row>
    <row r="269" spans="1:22">
      <c r="A269" s="99" t="str">
        <f t="shared" si="44"/>
        <v/>
      </c>
      <c r="B269" s="100"/>
      <c r="C269" s="101" t="str">
        <f t="shared" si="45"/>
        <v/>
      </c>
      <c r="D269" s="109"/>
      <c r="E269" s="101" t="str">
        <f t="shared" si="46"/>
        <v/>
      </c>
      <c r="F269" s="103"/>
      <c r="G269" s="101" t="str">
        <f t="shared" si="47"/>
        <v/>
      </c>
      <c r="H269" s="101" t="str">
        <f t="shared" si="48"/>
        <v/>
      </c>
      <c r="I269" s="104"/>
      <c r="J269" s="104"/>
      <c r="K269" s="104"/>
      <c r="L269" s="102"/>
      <c r="M269" s="105"/>
      <c r="N269" s="105"/>
      <c r="O269" s="102"/>
      <c r="P269" s="106"/>
      <c r="Q269" s="111"/>
      <c r="R269" t="str">
        <f>IF(D269="","",'[1]OPĆI DIO'!$C$1)</f>
        <v/>
      </c>
      <c r="S269" t="str">
        <f t="shared" si="49"/>
        <v/>
      </c>
      <c r="T269" t="str">
        <f t="shared" si="50"/>
        <v/>
      </c>
      <c r="U269" t="str">
        <f t="shared" si="51"/>
        <v/>
      </c>
      <c r="V269" t="str">
        <f t="shared" si="52"/>
        <v/>
      </c>
    </row>
    <row r="270" spans="1:22">
      <c r="A270" s="99" t="str">
        <f t="shared" si="44"/>
        <v/>
      </c>
      <c r="B270" s="100"/>
      <c r="C270" s="101" t="str">
        <f t="shared" si="45"/>
        <v/>
      </c>
      <c r="D270" s="109"/>
      <c r="E270" s="101" t="str">
        <f t="shared" si="46"/>
        <v/>
      </c>
      <c r="F270" s="103"/>
      <c r="G270" s="101" t="str">
        <f t="shared" si="47"/>
        <v/>
      </c>
      <c r="H270" s="101" t="str">
        <f t="shared" si="48"/>
        <v/>
      </c>
      <c r="I270" s="104"/>
      <c r="J270" s="104"/>
      <c r="K270" s="104"/>
      <c r="L270" s="102"/>
      <c r="M270" s="105"/>
      <c r="N270" s="105"/>
      <c r="O270" s="102"/>
      <c r="P270" s="106"/>
      <c r="Q270" s="111"/>
      <c r="R270" t="str">
        <f>IF(D270="","",'[1]OPĆI DIO'!$C$1)</f>
        <v/>
      </c>
      <c r="S270" t="str">
        <f t="shared" si="49"/>
        <v/>
      </c>
      <c r="T270" t="str">
        <f t="shared" si="50"/>
        <v/>
      </c>
      <c r="U270" t="str">
        <f t="shared" si="51"/>
        <v/>
      </c>
      <c r="V270" t="str">
        <f t="shared" si="52"/>
        <v/>
      </c>
    </row>
    <row r="271" spans="1:22">
      <c r="A271" s="99" t="str">
        <f t="shared" si="44"/>
        <v/>
      </c>
      <c r="B271" s="100"/>
      <c r="C271" s="101" t="str">
        <f t="shared" si="45"/>
        <v/>
      </c>
      <c r="D271" s="109"/>
      <c r="E271" s="101" t="str">
        <f t="shared" si="46"/>
        <v/>
      </c>
      <c r="F271" s="103"/>
      <c r="G271" s="101" t="str">
        <f t="shared" si="47"/>
        <v/>
      </c>
      <c r="H271" s="101" t="str">
        <f t="shared" si="48"/>
        <v/>
      </c>
      <c r="I271" s="104"/>
      <c r="J271" s="104"/>
      <c r="K271" s="104"/>
      <c r="L271" s="102"/>
      <c r="M271" s="105"/>
      <c r="N271" s="105"/>
      <c r="O271" s="102"/>
      <c r="P271" s="106"/>
      <c r="Q271" s="111"/>
      <c r="R271" t="str">
        <f>IF(D271="","",'[1]OPĆI DIO'!$C$1)</f>
        <v/>
      </c>
      <c r="S271" t="str">
        <f t="shared" si="49"/>
        <v/>
      </c>
      <c r="T271" t="str">
        <f t="shared" si="50"/>
        <v/>
      </c>
      <c r="U271" t="str">
        <f t="shared" si="51"/>
        <v/>
      </c>
      <c r="V271" t="str">
        <f t="shared" si="52"/>
        <v/>
      </c>
    </row>
    <row r="272" spans="1:22">
      <c r="A272" s="99" t="str">
        <f t="shared" si="44"/>
        <v/>
      </c>
      <c r="B272" s="100"/>
      <c r="C272" s="101" t="str">
        <f t="shared" si="45"/>
        <v/>
      </c>
      <c r="D272" s="109"/>
      <c r="E272" s="101" t="str">
        <f t="shared" si="46"/>
        <v/>
      </c>
      <c r="F272" s="103"/>
      <c r="G272" s="101" t="str">
        <f t="shared" si="47"/>
        <v/>
      </c>
      <c r="H272" s="101" t="str">
        <f t="shared" si="48"/>
        <v/>
      </c>
      <c r="I272" s="104"/>
      <c r="J272" s="104"/>
      <c r="K272" s="104"/>
      <c r="L272" s="102"/>
      <c r="M272" s="105"/>
      <c r="N272" s="105"/>
      <c r="O272" s="102"/>
      <c r="P272" s="106"/>
      <c r="Q272" s="111"/>
      <c r="R272" t="str">
        <f>IF(D272="","",'[1]OPĆI DIO'!$C$1)</f>
        <v/>
      </c>
      <c r="S272" t="str">
        <f t="shared" si="49"/>
        <v/>
      </c>
      <c r="T272" t="str">
        <f t="shared" si="50"/>
        <v/>
      </c>
      <c r="U272" t="str">
        <f t="shared" si="51"/>
        <v/>
      </c>
      <c r="V272" t="str">
        <f t="shared" si="52"/>
        <v/>
      </c>
    </row>
    <row r="273" spans="1:22">
      <c r="A273" s="99" t="str">
        <f t="shared" si="44"/>
        <v/>
      </c>
      <c r="B273" s="100"/>
      <c r="C273" s="101" t="str">
        <f t="shared" si="45"/>
        <v/>
      </c>
      <c r="D273" s="109"/>
      <c r="E273" s="101" t="str">
        <f t="shared" si="46"/>
        <v/>
      </c>
      <c r="F273" s="103"/>
      <c r="G273" s="101" t="str">
        <f t="shared" si="47"/>
        <v/>
      </c>
      <c r="H273" s="101" t="str">
        <f t="shared" si="48"/>
        <v/>
      </c>
      <c r="I273" s="104"/>
      <c r="J273" s="104"/>
      <c r="K273" s="104"/>
      <c r="L273" s="102"/>
      <c r="M273" s="105"/>
      <c r="N273" s="105"/>
      <c r="O273" s="102"/>
      <c r="P273" s="106"/>
      <c r="Q273" s="111"/>
      <c r="R273" t="str">
        <f>IF(D273="","",'[1]OPĆI DIO'!$C$1)</f>
        <v/>
      </c>
      <c r="S273" t="str">
        <f t="shared" si="49"/>
        <v/>
      </c>
      <c r="T273" t="str">
        <f t="shared" si="50"/>
        <v/>
      </c>
      <c r="U273" t="str">
        <f t="shared" si="51"/>
        <v/>
      </c>
      <c r="V273" t="str">
        <f t="shared" si="52"/>
        <v/>
      </c>
    </row>
    <row r="274" spans="1:22">
      <c r="A274" s="99" t="str">
        <f t="shared" si="44"/>
        <v/>
      </c>
      <c r="B274" s="100"/>
      <c r="C274" s="101" t="str">
        <f t="shared" si="45"/>
        <v/>
      </c>
      <c r="D274" s="109"/>
      <c r="E274" s="101" t="str">
        <f t="shared" si="46"/>
        <v/>
      </c>
      <c r="F274" s="103"/>
      <c r="G274" s="101" t="str">
        <f t="shared" si="47"/>
        <v/>
      </c>
      <c r="H274" s="101" t="str">
        <f t="shared" si="48"/>
        <v/>
      </c>
      <c r="I274" s="104"/>
      <c r="J274" s="104"/>
      <c r="K274" s="104"/>
      <c r="L274" s="102"/>
      <c r="M274" s="105"/>
      <c r="N274" s="105"/>
      <c r="O274" s="102"/>
      <c r="P274" s="106"/>
      <c r="Q274" s="111"/>
      <c r="R274" t="str">
        <f>IF(D274="","",'[1]OPĆI DIO'!$C$1)</f>
        <v/>
      </c>
      <c r="S274" t="str">
        <f t="shared" si="49"/>
        <v/>
      </c>
      <c r="T274" t="str">
        <f t="shared" si="50"/>
        <v/>
      </c>
      <c r="U274" t="str">
        <f t="shared" si="51"/>
        <v/>
      </c>
      <c r="V274" t="str">
        <f t="shared" si="52"/>
        <v/>
      </c>
    </row>
    <row r="275" spans="1:22">
      <c r="A275" s="99" t="str">
        <f t="shared" si="44"/>
        <v/>
      </c>
      <c r="B275" s="100"/>
      <c r="C275" s="101" t="str">
        <f t="shared" si="45"/>
        <v/>
      </c>
      <c r="D275" s="109"/>
      <c r="E275" s="101" t="str">
        <f t="shared" si="46"/>
        <v/>
      </c>
      <c r="F275" s="103"/>
      <c r="G275" s="101" t="str">
        <f t="shared" si="47"/>
        <v/>
      </c>
      <c r="H275" s="101" t="str">
        <f t="shared" si="48"/>
        <v/>
      </c>
      <c r="I275" s="104"/>
      <c r="J275" s="104"/>
      <c r="K275" s="104"/>
      <c r="L275" s="102"/>
      <c r="M275" s="105"/>
      <c r="N275" s="105"/>
      <c r="O275" s="102"/>
      <c r="P275" s="106"/>
      <c r="Q275" s="111"/>
      <c r="R275" t="str">
        <f>IF(D275="","",'[1]OPĆI DIO'!$C$1)</f>
        <v/>
      </c>
      <c r="S275" t="str">
        <f t="shared" si="49"/>
        <v/>
      </c>
      <c r="T275" t="str">
        <f t="shared" si="50"/>
        <v/>
      </c>
      <c r="U275" t="str">
        <f t="shared" si="51"/>
        <v/>
      </c>
      <c r="V275" t="str">
        <f t="shared" si="52"/>
        <v/>
      </c>
    </row>
    <row r="276" spans="1:22">
      <c r="A276" s="99" t="str">
        <f t="shared" si="44"/>
        <v/>
      </c>
      <c r="B276" s="100"/>
      <c r="C276" s="101" t="str">
        <f t="shared" si="45"/>
        <v/>
      </c>
      <c r="D276" s="109"/>
      <c r="E276" s="101" t="str">
        <f t="shared" si="46"/>
        <v/>
      </c>
      <c r="F276" s="103"/>
      <c r="G276" s="101" t="str">
        <f t="shared" si="47"/>
        <v/>
      </c>
      <c r="H276" s="101" t="str">
        <f t="shared" si="48"/>
        <v/>
      </c>
      <c r="I276" s="104"/>
      <c r="J276" s="104"/>
      <c r="K276" s="104"/>
      <c r="L276" s="102"/>
      <c r="M276" s="105"/>
      <c r="N276" s="105"/>
      <c r="O276" s="102"/>
      <c r="P276" s="106"/>
      <c r="Q276" s="111"/>
      <c r="R276" t="str">
        <f>IF(D276="","",'[1]OPĆI DIO'!$C$1)</f>
        <v/>
      </c>
      <c r="S276" t="str">
        <f t="shared" si="49"/>
        <v/>
      </c>
      <c r="T276" t="str">
        <f t="shared" si="50"/>
        <v/>
      </c>
      <c r="U276" t="str">
        <f t="shared" si="51"/>
        <v/>
      </c>
      <c r="V276" t="str">
        <f t="shared" si="52"/>
        <v/>
      </c>
    </row>
    <row r="277" spans="1:22">
      <c r="A277" s="99" t="str">
        <f t="shared" si="44"/>
        <v/>
      </c>
      <c r="B277" s="100"/>
      <c r="C277" s="101" t="str">
        <f t="shared" si="45"/>
        <v/>
      </c>
      <c r="D277" s="109"/>
      <c r="E277" s="101" t="str">
        <f t="shared" si="46"/>
        <v/>
      </c>
      <c r="F277" s="103"/>
      <c r="G277" s="101" t="str">
        <f t="shared" si="47"/>
        <v/>
      </c>
      <c r="H277" s="101" t="str">
        <f t="shared" si="48"/>
        <v/>
      </c>
      <c r="I277" s="104"/>
      <c r="J277" s="104"/>
      <c r="K277" s="104"/>
      <c r="L277" s="102"/>
      <c r="M277" s="105"/>
      <c r="N277" s="105"/>
      <c r="O277" s="102"/>
      <c r="P277" s="106"/>
      <c r="Q277" s="111"/>
      <c r="R277" t="str">
        <f>IF(D277="","",'[1]OPĆI DIO'!$C$1)</f>
        <v/>
      </c>
      <c r="S277" t="str">
        <f t="shared" si="49"/>
        <v/>
      </c>
      <c r="T277" t="str">
        <f t="shared" si="50"/>
        <v/>
      </c>
      <c r="U277" t="str">
        <f t="shared" si="51"/>
        <v/>
      </c>
      <c r="V277" t="str">
        <f t="shared" si="52"/>
        <v/>
      </c>
    </row>
    <row r="278" spans="1:22">
      <c r="A278" s="99" t="str">
        <f t="shared" si="44"/>
        <v/>
      </c>
      <c r="B278" s="100"/>
      <c r="C278" s="101" t="str">
        <f t="shared" si="45"/>
        <v/>
      </c>
      <c r="D278" s="109"/>
      <c r="E278" s="101" t="str">
        <f t="shared" si="46"/>
        <v/>
      </c>
      <c r="F278" s="103"/>
      <c r="G278" s="101" t="str">
        <f t="shared" si="47"/>
        <v/>
      </c>
      <c r="H278" s="101" t="str">
        <f t="shared" si="48"/>
        <v/>
      </c>
      <c r="I278" s="104"/>
      <c r="J278" s="104"/>
      <c r="K278" s="104"/>
      <c r="L278" s="102"/>
      <c r="M278" s="105"/>
      <c r="N278" s="105"/>
      <c r="O278" s="102"/>
      <c r="P278" s="106"/>
      <c r="Q278" s="111"/>
      <c r="R278" t="str">
        <f>IF(D278="","",'[1]OPĆI DIO'!$C$1)</f>
        <v/>
      </c>
      <c r="S278" t="str">
        <f t="shared" si="49"/>
        <v/>
      </c>
      <c r="T278" t="str">
        <f t="shared" si="50"/>
        <v/>
      </c>
      <c r="U278" t="str">
        <f t="shared" si="51"/>
        <v/>
      </c>
      <c r="V278" t="str">
        <f t="shared" si="52"/>
        <v/>
      </c>
    </row>
    <row r="279" spans="1:22">
      <c r="A279" s="99" t="str">
        <f t="shared" si="44"/>
        <v/>
      </c>
      <c r="B279" s="100"/>
      <c r="C279" s="101" t="str">
        <f t="shared" si="45"/>
        <v/>
      </c>
      <c r="D279" s="109"/>
      <c r="E279" s="101" t="str">
        <f t="shared" si="46"/>
        <v/>
      </c>
      <c r="F279" s="103"/>
      <c r="G279" s="101" t="str">
        <f t="shared" si="47"/>
        <v/>
      </c>
      <c r="H279" s="101" t="str">
        <f t="shared" si="48"/>
        <v/>
      </c>
      <c r="I279" s="104"/>
      <c r="J279" s="104"/>
      <c r="K279" s="104"/>
      <c r="L279" s="102"/>
      <c r="M279" s="105"/>
      <c r="N279" s="105"/>
      <c r="O279" s="102"/>
      <c r="P279" s="106"/>
      <c r="Q279" s="111"/>
      <c r="R279" t="str">
        <f>IF(D279="","",'[1]OPĆI DIO'!$C$1)</f>
        <v/>
      </c>
      <c r="S279" t="str">
        <f t="shared" si="49"/>
        <v/>
      </c>
      <c r="T279" t="str">
        <f t="shared" si="50"/>
        <v/>
      </c>
      <c r="U279" t="str">
        <f t="shared" si="51"/>
        <v/>
      </c>
      <c r="V279" t="str">
        <f t="shared" si="52"/>
        <v/>
      </c>
    </row>
    <row r="280" spans="1:22">
      <c r="A280" s="99" t="str">
        <f t="shared" si="44"/>
        <v/>
      </c>
      <c r="B280" s="100"/>
      <c r="C280" s="101" t="str">
        <f t="shared" si="45"/>
        <v/>
      </c>
      <c r="D280" s="109"/>
      <c r="E280" s="101" t="str">
        <f t="shared" si="46"/>
        <v/>
      </c>
      <c r="F280" s="103"/>
      <c r="G280" s="101" t="str">
        <f t="shared" si="47"/>
        <v/>
      </c>
      <c r="H280" s="101" t="str">
        <f t="shared" si="48"/>
        <v/>
      </c>
      <c r="I280" s="104"/>
      <c r="J280" s="104"/>
      <c r="K280" s="104"/>
      <c r="L280" s="102"/>
      <c r="M280" s="105"/>
      <c r="N280" s="105"/>
      <c r="O280" s="102"/>
      <c r="P280" s="106"/>
      <c r="Q280" s="111"/>
      <c r="R280" t="str">
        <f>IF(D280="","",'[1]OPĆI DIO'!$C$1)</f>
        <v/>
      </c>
      <c r="S280" t="str">
        <f t="shared" si="49"/>
        <v/>
      </c>
      <c r="T280" t="str">
        <f t="shared" si="50"/>
        <v/>
      </c>
      <c r="U280" t="str">
        <f t="shared" si="51"/>
        <v/>
      </c>
      <c r="V280" t="str">
        <f t="shared" si="52"/>
        <v/>
      </c>
    </row>
    <row r="281" spans="1:22">
      <c r="A281" s="99" t="str">
        <f t="shared" si="44"/>
        <v/>
      </c>
      <c r="B281" s="100"/>
      <c r="C281" s="101" t="str">
        <f t="shared" si="45"/>
        <v/>
      </c>
      <c r="D281" s="109"/>
      <c r="E281" s="101" t="str">
        <f t="shared" si="46"/>
        <v/>
      </c>
      <c r="F281" s="103"/>
      <c r="G281" s="101" t="str">
        <f t="shared" si="47"/>
        <v/>
      </c>
      <c r="H281" s="101" t="str">
        <f t="shared" si="48"/>
        <v/>
      </c>
      <c r="I281" s="104"/>
      <c r="J281" s="104"/>
      <c r="K281" s="104"/>
      <c r="L281" s="102"/>
      <c r="M281" s="105"/>
      <c r="N281" s="105"/>
      <c r="O281" s="102"/>
      <c r="P281" s="106"/>
      <c r="Q281" s="111"/>
      <c r="R281" t="str">
        <f>IF(D281="","",'[1]OPĆI DIO'!$C$1)</f>
        <v/>
      </c>
      <c r="S281" t="str">
        <f t="shared" si="49"/>
        <v/>
      </c>
      <c r="T281" t="str">
        <f t="shared" si="50"/>
        <v/>
      </c>
      <c r="U281" t="str">
        <f t="shared" si="51"/>
        <v/>
      </c>
      <c r="V281" t="str">
        <f t="shared" si="52"/>
        <v/>
      </c>
    </row>
    <row r="282" spans="1:22">
      <c r="A282" s="99" t="str">
        <f t="shared" si="44"/>
        <v/>
      </c>
      <c r="B282" s="100"/>
      <c r="C282" s="101" t="str">
        <f t="shared" si="45"/>
        <v/>
      </c>
      <c r="D282" s="109"/>
      <c r="E282" s="101" t="str">
        <f t="shared" si="46"/>
        <v/>
      </c>
      <c r="F282" s="103"/>
      <c r="G282" s="101" t="str">
        <f t="shared" si="47"/>
        <v/>
      </c>
      <c r="H282" s="101" t="str">
        <f t="shared" si="48"/>
        <v/>
      </c>
      <c r="I282" s="104"/>
      <c r="J282" s="104"/>
      <c r="K282" s="104"/>
      <c r="L282" s="102"/>
      <c r="M282" s="105"/>
      <c r="N282" s="105"/>
      <c r="O282" s="102"/>
      <c r="P282" s="106"/>
      <c r="Q282" s="111"/>
      <c r="R282" t="str">
        <f>IF(D282="","",'[1]OPĆI DIO'!$C$1)</f>
        <v/>
      </c>
      <c r="S282" t="str">
        <f t="shared" si="49"/>
        <v/>
      </c>
      <c r="T282" t="str">
        <f t="shared" si="50"/>
        <v/>
      </c>
      <c r="U282" t="str">
        <f t="shared" si="51"/>
        <v/>
      </c>
      <c r="V282" t="str">
        <f t="shared" si="52"/>
        <v/>
      </c>
    </row>
    <row r="283" spans="1:22">
      <c r="A283" s="99" t="str">
        <f t="shared" si="44"/>
        <v/>
      </c>
      <c r="B283" s="100"/>
      <c r="C283" s="101" t="str">
        <f t="shared" si="45"/>
        <v/>
      </c>
      <c r="D283" s="109"/>
      <c r="E283" s="101" t="str">
        <f t="shared" si="46"/>
        <v/>
      </c>
      <c r="F283" s="103"/>
      <c r="G283" s="101" t="str">
        <f t="shared" si="47"/>
        <v/>
      </c>
      <c r="H283" s="101" t="str">
        <f t="shared" si="48"/>
        <v/>
      </c>
      <c r="I283" s="104"/>
      <c r="J283" s="104"/>
      <c r="K283" s="104"/>
      <c r="L283" s="102"/>
      <c r="M283" s="105"/>
      <c r="N283" s="105"/>
      <c r="O283" s="102"/>
      <c r="P283" s="106"/>
      <c r="Q283" s="111"/>
      <c r="R283" t="str">
        <f>IF(D283="","",'[1]OPĆI DIO'!$C$1)</f>
        <v/>
      </c>
      <c r="S283" t="str">
        <f t="shared" si="49"/>
        <v/>
      </c>
      <c r="T283" t="str">
        <f t="shared" si="50"/>
        <v/>
      </c>
      <c r="U283" t="str">
        <f t="shared" si="51"/>
        <v/>
      </c>
      <c r="V283" t="str">
        <f t="shared" si="52"/>
        <v/>
      </c>
    </row>
    <row r="284" spans="1:22">
      <c r="A284" s="99" t="str">
        <f t="shared" si="44"/>
        <v/>
      </c>
      <c r="B284" s="100"/>
      <c r="C284" s="101" t="str">
        <f t="shared" si="45"/>
        <v/>
      </c>
      <c r="D284" s="109"/>
      <c r="E284" s="101" t="str">
        <f t="shared" si="46"/>
        <v/>
      </c>
      <c r="F284" s="103"/>
      <c r="G284" s="101" t="str">
        <f t="shared" si="47"/>
        <v/>
      </c>
      <c r="H284" s="101" t="str">
        <f t="shared" si="48"/>
        <v/>
      </c>
      <c r="I284" s="104"/>
      <c r="J284" s="104"/>
      <c r="K284" s="104"/>
      <c r="L284" s="102"/>
      <c r="M284" s="105"/>
      <c r="N284" s="105"/>
      <c r="O284" s="102"/>
      <c r="P284" s="106"/>
      <c r="Q284" s="111"/>
      <c r="R284" t="str">
        <f>IF(D284="","",'[1]OPĆI DIO'!$C$1)</f>
        <v/>
      </c>
      <c r="S284" t="str">
        <f t="shared" si="49"/>
        <v/>
      </c>
      <c r="T284" t="str">
        <f t="shared" si="50"/>
        <v/>
      </c>
      <c r="U284" t="str">
        <f t="shared" si="51"/>
        <v/>
      </c>
      <c r="V284" t="str">
        <f t="shared" si="52"/>
        <v/>
      </c>
    </row>
    <row r="285" spans="1:22">
      <c r="A285" s="99" t="str">
        <f t="shared" si="44"/>
        <v/>
      </c>
      <c r="B285" s="100"/>
      <c r="C285" s="101" t="str">
        <f t="shared" si="45"/>
        <v/>
      </c>
      <c r="D285" s="109"/>
      <c r="E285" s="101" t="str">
        <f t="shared" si="46"/>
        <v/>
      </c>
      <c r="F285" s="103"/>
      <c r="G285" s="101" t="str">
        <f t="shared" si="47"/>
        <v/>
      </c>
      <c r="H285" s="101" t="str">
        <f t="shared" si="48"/>
        <v/>
      </c>
      <c r="I285" s="104"/>
      <c r="J285" s="104"/>
      <c r="K285" s="104"/>
      <c r="L285" s="102"/>
      <c r="M285" s="105"/>
      <c r="N285" s="105"/>
      <c r="O285" s="102"/>
      <c r="P285" s="106"/>
      <c r="Q285" s="111"/>
      <c r="R285" t="str">
        <f>IF(D285="","",'[1]OPĆI DIO'!$C$1)</f>
        <v/>
      </c>
      <c r="S285" t="str">
        <f t="shared" si="49"/>
        <v/>
      </c>
      <c r="T285" t="str">
        <f t="shared" si="50"/>
        <v/>
      </c>
      <c r="U285" t="str">
        <f t="shared" si="51"/>
        <v/>
      </c>
      <c r="V285" t="str">
        <f t="shared" si="52"/>
        <v/>
      </c>
    </row>
    <row r="286" spans="1:22">
      <c r="A286" s="99" t="str">
        <f t="shared" si="44"/>
        <v/>
      </c>
      <c r="B286" s="100"/>
      <c r="C286" s="101" t="str">
        <f t="shared" si="45"/>
        <v/>
      </c>
      <c r="D286" s="109"/>
      <c r="E286" s="101" t="str">
        <f t="shared" si="46"/>
        <v/>
      </c>
      <c r="F286" s="103"/>
      <c r="G286" s="101" t="str">
        <f t="shared" si="47"/>
        <v/>
      </c>
      <c r="H286" s="101" t="str">
        <f t="shared" si="48"/>
        <v/>
      </c>
      <c r="I286" s="104"/>
      <c r="J286" s="104"/>
      <c r="K286" s="104"/>
      <c r="L286" s="102"/>
      <c r="M286" s="105"/>
      <c r="N286" s="105"/>
      <c r="O286" s="102"/>
      <c r="P286" s="106"/>
      <c r="Q286" s="111"/>
      <c r="R286" t="str">
        <f>IF(D286="","",'[1]OPĆI DIO'!$C$1)</f>
        <v/>
      </c>
      <c r="S286" t="str">
        <f t="shared" si="49"/>
        <v/>
      </c>
      <c r="T286" t="str">
        <f t="shared" si="50"/>
        <v/>
      </c>
      <c r="U286" t="str">
        <f t="shared" si="51"/>
        <v/>
      </c>
      <c r="V286" t="str">
        <f t="shared" si="52"/>
        <v/>
      </c>
    </row>
    <row r="287" spans="1:22">
      <c r="A287" s="99" t="str">
        <f t="shared" si="44"/>
        <v/>
      </c>
      <c r="B287" s="100"/>
      <c r="C287" s="101" t="str">
        <f t="shared" si="45"/>
        <v/>
      </c>
      <c r="D287" s="109"/>
      <c r="E287" s="101" t="str">
        <f t="shared" si="46"/>
        <v/>
      </c>
      <c r="F287" s="103"/>
      <c r="G287" s="101" t="str">
        <f t="shared" si="47"/>
        <v/>
      </c>
      <c r="H287" s="101" t="str">
        <f t="shared" si="48"/>
        <v/>
      </c>
      <c r="I287" s="104"/>
      <c r="J287" s="104"/>
      <c r="K287" s="104"/>
      <c r="L287" s="102"/>
      <c r="M287" s="105"/>
      <c r="N287" s="105"/>
      <c r="O287" s="102"/>
      <c r="P287" s="106"/>
      <c r="Q287" s="111"/>
      <c r="R287" t="str">
        <f>IF(D287="","",'[1]OPĆI DIO'!$C$1)</f>
        <v/>
      </c>
      <c r="S287" t="str">
        <f t="shared" si="49"/>
        <v/>
      </c>
      <c r="T287" t="str">
        <f t="shared" si="50"/>
        <v/>
      </c>
      <c r="U287" t="str">
        <f t="shared" si="51"/>
        <v/>
      </c>
      <c r="V287" t="str">
        <f t="shared" si="52"/>
        <v/>
      </c>
    </row>
    <row r="288" spans="1:22">
      <c r="A288" s="99" t="str">
        <f t="shared" si="44"/>
        <v/>
      </c>
      <c r="B288" s="100"/>
      <c r="C288" s="101" t="str">
        <f t="shared" si="45"/>
        <v/>
      </c>
      <c r="D288" s="109"/>
      <c r="E288" s="101" t="str">
        <f t="shared" si="46"/>
        <v/>
      </c>
      <c r="F288" s="103"/>
      <c r="G288" s="101" t="str">
        <f t="shared" si="47"/>
        <v/>
      </c>
      <c r="H288" s="101" t="str">
        <f t="shared" si="48"/>
        <v/>
      </c>
      <c r="I288" s="104"/>
      <c r="J288" s="104"/>
      <c r="K288" s="104"/>
      <c r="L288" s="102"/>
      <c r="M288" s="105"/>
      <c r="N288" s="105"/>
      <c r="O288" s="102"/>
      <c r="P288" s="106"/>
      <c r="Q288" s="111"/>
      <c r="R288" t="str">
        <f>IF(D288="","",'[1]OPĆI DIO'!$C$1)</f>
        <v/>
      </c>
      <c r="S288" t="str">
        <f t="shared" si="49"/>
        <v/>
      </c>
      <c r="T288" t="str">
        <f t="shared" si="50"/>
        <v/>
      </c>
      <c r="U288" t="str">
        <f t="shared" si="51"/>
        <v/>
      </c>
      <c r="V288" t="str">
        <f t="shared" si="52"/>
        <v/>
      </c>
    </row>
    <row r="289" spans="1:22">
      <c r="A289" s="99" t="str">
        <f t="shared" si="44"/>
        <v/>
      </c>
      <c r="B289" s="100"/>
      <c r="C289" s="101" t="str">
        <f t="shared" si="45"/>
        <v/>
      </c>
      <c r="D289" s="109"/>
      <c r="E289" s="101" t="str">
        <f t="shared" si="46"/>
        <v/>
      </c>
      <c r="F289" s="103"/>
      <c r="G289" s="101" t="str">
        <f t="shared" si="47"/>
        <v/>
      </c>
      <c r="H289" s="101" t="str">
        <f t="shared" si="48"/>
        <v/>
      </c>
      <c r="I289" s="104"/>
      <c r="J289" s="104"/>
      <c r="K289" s="104"/>
      <c r="L289" s="102"/>
      <c r="M289" s="105"/>
      <c r="N289" s="105"/>
      <c r="O289" s="102"/>
      <c r="P289" s="106"/>
      <c r="Q289" s="111"/>
      <c r="R289" t="str">
        <f>IF(D289="","",'[1]OPĆI DIO'!$C$1)</f>
        <v/>
      </c>
      <c r="S289" t="str">
        <f t="shared" si="49"/>
        <v/>
      </c>
      <c r="T289" t="str">
        <f t="shared" si="50"/>
        <v/>
      </c>
      <c r="U289" t="str">
        <f t="shared" si="51"/>
        <v/>
      </c>
      <c r="V289" t="str">
        <f t="shared" si="52"/>
        <v/>
      </c>
    </row>
    <row r="290" spans="1:22">
      <c r="A290" s="99" t="str">
        <f t="shared" si="44"/>
        <v/>
      </c>
      <c r="B290" s="100"/>
      <c r="C290" s="101" t="str">
        <f t="shared" si="45"/>
        <v/>
      </c>
      <c r="D290" s="109"/>
      <c r="E290" s="101" t="str">
        <f t="shared" si="46"/>
        <v/>
      </c>
      <c r="F290" s="103"/>
      <c r="G290" s="101" t="str">
        <f t="shared" si="47"/>
        <v/>
      </c>
      <c r="H290" s="101" t="str">
        <f t="shared" si="48"/>
        <v/>
      </c>
      <c r="I290" s="104"/>
      <c r="J290" s="104"/>
      <c r="K290" s="104"/>
      <c r="L290" s="102"/>
      <c r="M290" s="105"/>
      <c r="N290" s="105"/>
      <c r="O290" s="102"/>
      <c r="P290" s="106"/>
      <c r="Q290" s="111"/>
      <c r="R290" t="str">
        <f>IF(D290="","",'[1]OPĆI DIO'!$C$1)</f>
        <v/>
      </c>
      <c r="S290" t="str">
        <f t="shared" si="49"/>
        <v/>
      </c>
      <c r="T290" t="str">
        <f t="shared" si="50"/>
        <v/>
      </c>
      <c r="U290" t="str">
        <f t="shared" si="51"/>
        <v/>
      </c>
      <c r="V290" t="str">
        <f t="shared" si="52"/>
        <v/>
      </c>
    </row>
    <row r="291" spans="1:22">
      <c r="A291" s="99" t="str">
        <f t="shared" si="44"/>
        <v/>
      </c>
      <c r="B291" s="100"/>
      <c r="C291" s="101" t="str">
        <f t="shared" si="45"/>
        <v/>
      </c>
      <c r="D291" s="109"/>
      <c r="E291" s="101" t="str">
        <f t="shared" si="46"/>
        <v/>
      </c>
      <c r="F291" s="103"/>
      <c r="G291" s="101" t="str">
        <f t="shared" si="47"/>
        <v/>
      </c>
      <c r="H291" s="101" t="str">
        <f t="shared" si="48"/>
        <v/>
      </c>
      <c r="I291" s="104"/>
      <c r="J291" s="104"/>
      <c r="K291" s="104"/>
      <c r="L291" s="102"/>
      <c r="M291" s="105"/>
      <c r="N291" s="105"/>
      <c r="O291" s="102"/>
      <c r="P291" s="106"/>
      <c r="Q291" s="111"/>
      <c r="R291" t="str">
        <f>IF(D291="","",'[1]OPĆI DIO'!$C$1)</f>
        <v/>
      </c>
      <c r="S291" t="str">
        <f t="shared" si="49"/>
        <v/>
      </c>
      <c r="T291" t="str">
        <f t="shared" si="50"/>
        <v/>
      </c>
      <c r="U291" t="str">
        <f t="shared" si="51"/>
        <v/>
      </c>
      <c r="V291" t="str">
        <f t="shared" si="52"/>
        <v/>
      </c>
    </row>
    <row r="292" spans="1:22">
      <c r="A292" s="99" t="str">
        <f t="shared" si="44"/>
        <v/>
      </c>
      <c r="B292" s="100"/>
      <c r="C292" s="101" t="str">
        <f t="shared" si="45"/>
        <v/>
      </c>
      <c r="D292" s="109"/>
      <c r="E292" s="101" t="str">
        <f t="shared" si="46"/>
        <v/>
      </c>
      <c r="F292" s="103"/>
      <c r="G292" s="101" t="str">
        <f t="shared" si="47"/>
        <v/>
      </c>
      <c r="H292" s="101" t="str">
        <f t="shared" si="48"/>
        <v/>
      </c>
      <c r="I292" s="104"/>
      <c r="J292" s="104"/>
      <c r="K292" s="104"/>
      <c r="L292" s="102"/>
      <c r="M292" s="105"/>
      <c r="N292" s="105"/>
      <c r="O292" s="102"/>
      <c r="P292" s="106"/>
      <c r="Q292" s="111"/>
      <c r="R292" t="str">
        <f>IF(D292="","",'[1]OPĆI DIO'!$C$1)</f>
        <v/>
      </c>
      <c r="S292" t="str">
        <f t="shared" si="49"/>
        <v/>
      </c>
      <c r="T292" t="str">
        <f t="shared" si="50"/>
        <v/>
      </c>
      <c r="U292" t="str">
        <f t="shared" si="51"/>
        <v/>
      </c>
      <c r="V292" t="str">
        <f t="shared" si="52"/>
        <v/>
      </c>
    </row>
    <row r="293" spans="1:22">
      <c r="A293" s="99" t="str">
        <f t="shared" si="44"/>
        <v/>
      </c>
      <c r="B293" s="100"/>
      <c r="C293" s="101" t="str">
        <f t="shared" si="45"/>
        <v/>
      </c>
      <c r="D293" s="109"/>
      <c r="E293" s="101" t="str">
        <f t="shared" si="46"/>
        <v/>
      </c>
      <c r="F293" s="103"/>
      <c r="G293" s="101" t="str">
        <f t="shared" si="47"/>
        <v/>
      </c>
      <c r="H293" s="101" t="str">
        <f t="shared" si="48"/>
        <v/>
      </c>
      <c r="I293" s="104"/>
      <c r="J293" s="104"/>
      <c r="K293" s="104"/>
      <c r="L293" s="102"/>
      <c r="M293" s="105"/>
      <c r="N293" s="105"/>
      <c r="O293" s="102"/>
      <c r="P293" s="106"/>
      <c r="Q293" s="111"/>
      <c r="R293" t="str">
        <f>IF(D293="","",'[1]OPĆI DIO'!$C$1)</f>
        <v/>
      </c>
      <c r="S293" t="str">
        <f t="shared" si="49"/>
        <v/>
      </c>
      <c r="T293" t="str">
        <f t="shared" si="50"/>
        <v/>
      </c>
      <c r="U293" t="str">
        <f t="shared" si="51"/>
        <v/>
      </c>
      <c r="V293" t="str">
        <f t="shared" si="52"/>
        <v/>
      </c>
    </row>
    <row r="294" spans="1:22">
      <c r="A294" s="99" t="str">
        <f t="shared" si="44"/>
        <v/>
      </c>
      <c r="B294" s="100"/>
      <c r="C294" s="101" t="str">
        <f t="shared" si="45"/>
        <v/>
      </c>
      <c r="D294" s="109"/>
      <c r="E294" s="101" t="str">
        <f t="shared" si="46"/>
        <v/>
      </c>
      <c r="F294" s="103"/>
      <c r="G294" s="101" t="str">
        <f t="shared" si="47"/>
        <v/>
      </c>
      <c r="H294" s="101" t="str">
        <f t="shared" si="48"/>
        <v/>
      </c>
      <c r="I294" s="104"/>
      <c r="J294" s="104"/>
      <c r="K294" s="104"/>
      <c r="L294" s="102"/>
      <c r="M294" s="105"/>
      <c r="N294" s="105"/>
      <c r="O294" s="102"/>
      <c r="P294" s="106"/>
      <c r="Q294" s="111"/>
      <c r="R294" t="str">
        <f>IF(D294="","",'[1]OPĆI DIO'!$C$1)</f>
        <v/>
      </c>
      <c r="S294" t="str">
        <f t="shared" si="49"/>
        <v/>
      </c>
      <c r="T294" t="str">
        <f t="shared" si="50"/>
        <v/>
      </c>
      <c r="U294" t="str">
        <f t="shared" si="51"/>
        <v/>
      </c>
      <c r="V294" t="str">
        <f t="shared" si="52"/>
        <v/>
      </c>
    </row>
    <row r="295" spans="1:22">
      <c r="A295" s="99" t="str">
        <f t="shared" si="44"/>
        <v/>
      </c>
      <c r="B295" s="100"/>
      <c r="C295" s="101" t="str">
        <f t="shared" si="45"/>
        <v/>
      </c>
      <c r="D295" s="109"/>
      <c r="E295" s="101" t="str">
        <f t="shared" si="46"/>
        <v/>
      </c>
      <c r="F295" s="103"/>
      <c r="G295" s="101" t="str">
        <f t="shared" si="47"/>
        <v/>
      </c>
      <c r="H295" s="101" t="str">
        <f t="shared" si="48"/>
        <v/>
      </c>
      <c r="I295" s="104"/>
      <c r="J295" s="104"/>
      <c r="K295" s="104"/>
      <c r="L295" s="102"/>
      <c r="M295" s="105"/>
      <c r="N295" s="105"/>
      <c r="O295" s="102"/>
      <c r="P295" s="106"/>
      <c r="Q295" s="111"/>
      <c r="R295" t="str">
        <f>IF(D295="","",'[1]OPĆI DIO'!$C$1)</f>
        <v/>
      </c>
      <c r="S295" t="str">
        <f t="shared" si="49"/>
        <v/>
      </c>
      <c r="T295" t="str">
        <f t="shared" si="50"/>
        <v/>
      </c>
      <c r="U295" t="str">
        <f t="shared" si="51"/>
        <v/>
      </c>
      <c r="V295" t="str">
        <f t="shared" si="52"/>
        <v/>
      </c>
    </row>
    <row r="296" spans="1:22">
      <c r="A296" s="99" t="str">
        <f t="shared" si="44"/>
        <v/>
      </c>
      <c r="B296" s="100"/>
      <c r="C296" s="101" t="str">
        <f t="shared" si="45"/>
        <v/>
      </c>
      <c r="D296" s="109"/>
      <c r="E296" s="101" t="str">
        <f t="shared" si="46"/>
        <v/>
      </c>
      <c r="F296" s="103"/>
      <c r="G296" s="101" t="str">
        <f t="shared" si="47"/>
        <v/>
      </c>
      <c r="H296" s="101" t="str">
        <f t="shared" si="48"/>
        <v/>
      </c>
      <c r="I296" s="104"/>
      <c r="J296" s="104"/>
      <c r="K296" s="104"/>
      <c r="L296" s="102"/>
      <c r="M296" s="105"/>
      <c r="N296" s="105"/>
      <c r="O296" s="102"/>
      <c r="P296" s="106"/>
      <c r="Q296" s="111"/>
      <c r="R296" t="str">
        <f>IF(D296="","",'[1]OPĆI DIO'!$C$1)</f>
        <v/>
      </c>
      <c r="S296" t="str">
        <f t="shared" si="49"/>
        <v/>
      </c>
      <c r="T296" t="str">
        <f t="shared" si="50"/>
        <v/>
      </c>
      <c r="U296" t="str">
        <f t="shared" si="51"/>
        <v/>
      </c>
      <c r="V296" t="str">
        <f t="shared" si="52"/>
        <v/>
      </c>
    </row>
    <row r="297" spans="1:22">
      <c r="A297" s="99" t="str">
        <f t="shared" si="44"/>
        <v/>
      </c>
      <c r="B297" s="100"/>
      <c r="C297" s="101" t="str">
        <f t="shared" si="45"/>
        <v/>
      </c>
      <c r="D297" s="109"/>
      <c r="E297" s="101" t="str">
        <f t="shared" si="46"/>
        <v/>
      </c>
      <c r="F297" s="103"/>
      <c r="G297" s="101" t="str">
        <f t="shared" si="47"/>
        <v/>
      </c>
      <c r="H297" s="101" t="str">
        <f t="shared" si="48"/>
        <v/>
      </c>
      <c r="I297" s="104"/>
      <c r="J297" s="104"/>
      <c r="K297" s="104"/>
      <c r="L297" s="102"/>
      <c r="M297" s="105"/>
      <c r="N297" s="105"/>
      <c r="O297" s="102"/>
      <c r="P297" s="106"/>
      <c r="Q297" s="111"/>
      <c r="R297" t="str">
        <f>IF(D297="","",'[1]OPĆI DIO'!$C$1)</f>
        <v/>
      </c>
      <c r="S297" t="str">
        <f t="shared" si="49"/>
        <v/>
      </c>
      <c r="T297" t="str">
        <f t="shared" si="50"/>
        <v/>
      </c>
      <c r="U297" t="str">
        <f t="shared" si="51"/>
        <v/>
      </c>
      <c r="V297" t="str">
        <f t="shared" si="52"/>
        <v/>
      </c>
    </row>
    <row r="298" spans="1:22">
      <c r="A298" s="99" t="str">
        <f t="shared" si="44"/>
        <v/>
      </c>
      <c r="B298" s="100"/>
      <c r="C298" s="101" t="str">
        <f t="shared" si="45"/>
        <v/>
      </c>
      <c r="D298" s="109"/>
      <c r="E298" s="101" t="str">
        <f t="shared" si="46"/>
        <v/>
      </c>
      <c r="F298" s="103"/>
      <c r="G298" s="101" t="str">
        <f t="shared" si="47"/>
        <v/>
      </c>
      <c r="H298" s="101" t="str">
        <f t="shared" si="48"/>
        <v/>
      </c>
      <c r="I298" s="104"/>
      <c r="J298" s="104"/>
      <c r="K298" s="104"/>
      <c r="L298" s="102"/>
      <c r="M298" s="105"/>
      <c r="N298" s="105"/>
      <c r="O298" s="102"/>
      <c r="P298" s="106"/>
      <c r="Q298" s="111"/>
      <c r="R298" t="str">
        <f>IF(D298="","",'[1]OPĆI DIO'!$C$1)</f>
        <v/>
      </c>
      <c r="S298" t="str">
        <f t="shared" si="49"/>
        <v/>
      </c>
      <c r="T298" t="str">
        <f t="shared" si="50"/>
        <v/>
      </c>
      <c r="U298" t="str">
        <f t="shared" si="51"/>
        <v/>
      </c>
      <c r="V298" t="str">
        <f t="shared" si="52"/>
        <v/>
      </c>
    </row>
    <row r="299" spans="1:22">
      <c r="A299" s="99" t="str">
        <f t="shared" si="44"/>
        <v/>
      </c>
      <c r="B299" s="100"/>
      <c r="C299" s="101" t="str">
        <f t="shared" si="45"/>
        <v/>
      </c>
      <c r="D299" s="109"/>
      <c r="E299" s="101" t="str">
        <f t="shared" si="46"/>
        <v/>
      </c>
      <c r="F299" s="103"/>
      <c r="G299" s="101" t="str">
        <f t="shared" si="47"/>
        <v/>
      </c>
      <c r="H299" s="101" t="str">
        <f t="shared" si="48"/>
        <v/>
      </c>
      <c r="I299" s="104"/>
      <c r="J299" s="104"/>
      <c r="K299" s="104"/>
      <c r="L299" s="102"/>
      <c r="M299" s="105"/>
      <c r="N299" s="105"/>
      <c r="O299" s="102"/>
      <c r="P299" s="106"/>
      <c r="Q299" s="111"/>
      <c r="R299" t="str">
        <f>IF(D299="","",'[1]OPĆI DIO'!$C$1)</f>
        <v/>
      </c>
      <c r="S299" t="str">
        <f t="shared" si="49"/>
        <v/>
      </c>
      <c r="T299" t="str">
        <f t="shared" si="50"/>
        <v/>
      </c>
      <c r="U299" t="str">
        <f t="shared" si="51"/>
        <v/>
      </c>
      <c r="V299" t="str">
        <f t="shared" si="52"/>
        <v/>
      </c>
    </row>
    <row r="300" spans="1:22">
      <c r="A300" s="99" t="str">
        <f t="shared" si="44"/>
        <v/>
      </c>
      <c r="B300" s="100"/>
      <c r="C300" s="101" t="str">
        <f t="shared" si="45"/>
        <v/>
      </c>
      <c r="D300" s="109"/>
      <c r="E300" s="101" t="str">
        <f t="shared" si="46"/>
        <v/>
      </c>
      <c r="F300" s="103"/>
      <c r="G300" s="101" t="str">
        <f t="shared" si="47"/>
        <v/>
      </c>
      <c r="H300" s="101" t="str">
        <f t="shared" si="48"/>
        <v/>
      </c>
      <c r="I300" s="104"/>
      <c r="J300" s="104"/>
      <c r="K300" s="104"/>
      <c r="L300" s="102"/>
      <c r="M300" s="105"/>
      <c r="N300" s="105"/>
      <c r="O300" s="102"/>
      <c r="P300" s="106"/>
      <c r="Q300" s="111"/>
      <c r="R300" t="str">
        <f>IF(D300="","",'[1]OPĆI DIO'!$C$1)</f>
        <v/>
      </c>
      <c r="S300" t="str">
        <f t="shared" si="49"/>
        <v/>
      </c>
      <c r="T300" t="str">
        <f t="shared" si="50"/>
        <v/>
      </c>
      <c r="U300" t="str">
        <f t="shared" si="51"/>
        <v/>
      </c>
      <c r="V300" t="str">
        <f t="shared" si="52"/>
        <v/>
      </c>
    </row>
    <row r="301" spans="1:22">
      <c r="A301" s="99" t="str">
        <f t="shared" si="44"/>
        <v/>
      </c>
      <c r="B301" s="100"/>
      <c r="C301" s="101" t="str">
        <f t="shared" si="45"/>
        <v/>
      </c>
      <c r="D301" s="109"/>
      <c r="E301" s="101" t="str">
        <f t="shared" si="46"/>
        <v/>
      </c>
      <c r="F301" s="103"/>
      <c r="G301" s="101" t="str">
        <f t="shared" si="47"/>
        <v/>
      </c>
      <c r="H301" s="101" t="str">
        <f t="shared" si="48"/>
        <v/>
      </c>
      <c r="I301" s="104"/>
      <c r="J301" s="104"/>
      <c r="K301" s="104"/>
      <c r="L301" s="102"/>
      <c r="M301" s="105"/>
      <c r="N301" s="105"/>
      <c r="O301" s="102"/>
      <c r="P301" s="106"/>
      <c r="Q301" s="111"/>
      <c r="R301" t="str">
        <f>IF(D301="","",'[1]OPĆI DIO'!$C$1)</f>
        <v/>
      </c>
      <c r="S301" t="str">
        <f t="shared" si="49"/>
        <v/>
      </c>
      <c r="T301" t="str">
        <f t="shared" si="50"/>
        <v/>
      </c>
      <c r="U301" t="str">
        <f t="shared" si="51"/>
        <v/>
      </c>
      <c r="V301" t="str">
        <f t="shared" si="52"/>
        <v/>
      </c>
    </row>
    <row r="302" spans="1:22">
      <c r="A302" s="99" t="str">
        <f t="shared" si="44"/>
        <v/>
      </c>
      <c r="B302" s="100"/>
      <c r="C302" s="101" t="str">
        <f t="shared" si="45"/>
        <v/>
      </c>
      <c r="D302" s="109"/>
      <c r="E302" s="101" t="str">
        <f t="shared" si="46"/>
        <v/>
      </c>
      <c r="F302" s="103"/>
      <c r="G302" s="101" t="str">
        <f t="shared" si="47"/>
        <v/>
      </c>
      <c r="H302" s="101" t="str">
        <f t="shared" si="48"/>
        <v/>
      </c>
      <c r="I302" s="104"/>
      <c r="J302" s="104"/>
      <c r="K302" s="104"/>
      <c r="L302" s="102"/>
      <c r="M302" s="105"/>
      <c r="N302" s="105"/>
      <c r="O302" s="102"/>
      <c r="P302" s="106"/>
      <c r="Q302" s="111"/>
      <c r="R302" t="str">
        <f>IF(D302="","",'[1]OPĆI DIO'!$C$1)</f>
        <v/>
      </c>
      <c r="S302" t="str">
        <f t="shared" si="49"/>
        <v/>
      </c>
      <c r="T302" t="str">
        <f t="shared" si="50"/>
        <v/>
      </c>
      <c r="U302" t="str">
        <f t="shared" si="51"/>
        <v/>
      </c>
      <c r="V302" t="str">
        <f t="shared" si="52"/>
        <v/>
      </c>
    </row>
    <row r="303" spans="1:22">
      <c r="A303" s="99" t="str">
        <f t="shared" si="44"/>
        <v/>
      </c>
      <c r="B303" s="100"/>
      <c r="C303" s="101" t="str">
        <f t="shared" si="45"/>
        <v/>
      </c>
      <c r="D303" s="109"/>
      <c r="E303" s="101" t="str">
        <f t="shared" si="46"/>
        <v/>
      </c>
      <c r="F303" s="103"/>
      <c r="G303" s="101" t="str">
        <f t="shared" si="47"/>
        <v/>
      </c>
      <c r="H303" s="101" t="str">
        <f t="shared" si="48"/>
        <v/>
      </c>
      <c r="I303" s="104"/>
      <c r="J303" s="104"/>
      <c r="K303" s="104"/>
      <c r="L303" s="102"/>
      <c r="M303" s="105"/>
      <c r="N303" s="105"/>
      <c r="O303" s="102"/>
      <c r="P303" s="106"/>
      <c r="Q303" s="111"/>
      <c r="R303" t="str">
        <f>IF(D303="","",'[1]OPĆI DIO'!$C$1)</f>
        <v/>
      </c>
      <c r="S303" t="str">
        <f t="shared" si="49"/>
        <v/>
      </c>
      <c r="T303" t="str">
        <f t="shared" si="50"/>
        <v/>
      </c>
      <c r="U303" t="str">
        <f t="shared" si="51"/>
        <v/>
      </c>
      <c r="V303" t="str">
        <f t="shared" si="52"/>
        <v/>
      </c>
    </row>
    <row r="304" spans="1:22">
      <c r="A304" s="99" t="str">
        <f t="shared" si="44"/>
        <v/>
      </c>
      <c r="B304" s="100"/>
      <c r="C304" s="101" t="str">
        <f t="shared" si="45"/>
        <v/>
      </c>
      <c r="D304" s="109"/>
      <c r="E304" s="101" t="str">
        <f t="shared" si="46"/>
        <v/>
      </c>
      <c r="F304" s="103"/>
      <c r="G304" s="101" t="str">
        <f t="shared" si="47"/>
        <v/>
      </c>
      <c r="H304" s="101" t="str">
        <f t="shared" si="48"/>
        <v/>
      </c>
      <c r="I304" s="104"/>
      <c r="J304" s="104"/>
      <c r="K304" s="104"/>
      <c r="L304" s="102"/>
      <c r="M304" s="105"/>
      <c r="N304" s="105"/>
      <c r="O304" s="102"/>
      <c r="P304" s="106"/>
      <c r="Q304" s="111"/>
      <c r="R304" t="str">
        <f>IF(D304="","",'[1]OPĆI DIO'!$C$1)</f>
        <v/>
      </c>
      <c r="S304" t="str">
        <f t="shared" si="49"/>
        <v/>
      </c>
      <c r="T304" t="str">
        <f t="shared" si="50"/>
        <v/>
      </c>
      <c r="U304" t="str">
        <f t="shared" si="51"/>
        <v/>
      </c>
      <c r="V304" t="str">
        <f t="shared" si="52"/>
        <v/>
      </c>
    </row>
    <row r="305" spans="1:22">
      <c r="A305" s="99" t="str">
        <f t="shared" si="44"/>
        <v/>
      </c>
      <c r="B305" s="100"/>
      <c r="C305" s="101" t="str">
        <f t="shared" si="45"/>
        <v/>
      </c>
      <c r="D305" s="109"/>
      <c r="E305" s="101" t="str">
        <f t="shared" si="46"/>
        <v/>
      </c>
      <c r="F305" s="103"/>
      <c r="G305" s="101" t="str">
        <f t="shared" si="47"/>
        <v/>
      </c>
      <c r="H305" s="101" t="str">
        <f t="shared" si="48"/>
        <v/>
      </c>
      <c r="I305" s="104"/>
      <c r="J305" s="104"/>
      <c r="K305" s="104"/>
      <c r="L305" s="102"/>
      <c r="M305" s="105"/>
      <c r="N305" s="105"/>
      <c r="O305" s="102"/>
      <c r="P305" s="106"/>
      <c r="Q305" s="111"/>
      <c r="R305" t="str">
        <f>IF(D305="","",'[1]OPĆI DIO'!$C$1)</f>
        <v/>
      </c>
      <c r="S305" t="str">
        <f t="shared" si="49"/>
        <v/>
      </c>
      <c r="T305" t="str">
        <f t="shared" si="50"/>
        <v/>
      </c>
      <c r="U305" t="str">
        <f t="shared" si="51"/>
        <v/>
      </c>
      <c r="V305" t="str">
        <f t="shared" si="52"/>
        <v/>
      </c>
    </row>
    <row r="306" spans="1:22">
      <c r="A306" s="99" t="str">
        <f t="shared" si="44"/>
        <v/>
      </c>
      <c r="B306" s="100"/>
      <c r="C306" s="101" t="str">
        <f t="shared" si="45"/>
        <v/>
      </c>
      <c r="D306" s="109"/>
      <c r="E306" s="101" t="str">
        <f t="shared" si="46"/>
        <v/>
      </c>
      <c r="F306" s="103"/>
      <c r="G306" s="101" t="str">
        <f t="shared" si="47"/>
        <v/>
      </c>
      <c r="H306" s="101" t="str">
        <f t="shared" si="48"/>
        <v/>
      </c>
      <c r="I306" s="104"/>
      <c r="J306" s="104"/>
      <c r="K306" s="104"/>
      <c r="L306" s="102"/>
      <c r="M306" s="105"/>
      <c r="N306" s="105"/>
      <c r="O306" s="102"/>
      <c r="P306" s="106"/>
      <c r="Q306" s="111"/>
      <c r="R306" t="str">
        <f>IF(D306="","",'[1]OPĆI DIO'!$C$1)</f>
        <v/>
      </c>
      <c r="S306" t="str">
        <f t="shared" si="49"/>
        <v/>
      </c>
      <c r="T306" t="str">
        <f t="shared" si="50"/>
        <v/>
      </c>
      <c r="U306" t="str">
        <f t="shared" si="51"/>
        <v/>
      </c>
      <c r="V306" t="str">
        <f t="shared" si="52"/>
        <v/>
      </c>
    </row>
    <row r="307" spans="1:22">
      <c r="A307" s="99" t="str">
        <f t="shared" si="44"/>
        <v/>
      </c>
      <c r="B307" s="100"/>
      <c r="C307" s="101" t="str">
        <f t="shared" si="45"/>
        <v/>
      </c>
      <c r="D307" s="109"/>
      <c r="E307" s="101" t="str">
        <f t="shared" si="46"/>
        <v/>
      </c>
      <c r="F307" s="103"/>
      <c r="G307" s="101" t="str">
        <f t="shared" si="47"/>
        <v/>
      </c>
      <c r="H307" s="101" t="str">
        <f t="shared" si="48"/>
        <v/>
      </c>
      <c r="I307" s="104"/>
      <c r="J307" s="104"/>
      <c r="K307" s="104"/>
      <c r="L307" s="102"/>
      <c r="M307" s="105"/>
      <c r="N307" s="105"/>
      <c r="O307" s="102"/>
      <c r="P307" s="106"/>
      <c r="Q307" s="111"/>
      <c r="R307" t="str">
        <f>IF(D307="","",'[1]OPĆI DIO'!$C$1)</f>
        <v/>
      </c>
      <c r="S307" t="str">
        <f t="shared" si="49"/>
        <v/>
      </c>
      <c r="T307" t="str">
        <f t="shared" si="50"/>
        <v/>
      </c>
      <c r="U307" t="str">
        <f t="shared" si="51"/>
        <v/>
      </c>
      <c r="V307" t="str">
        <f t="shared" si="52"/>
        <v/>
      </c>
    </row>
    <row r="308" spans="1:22">
      <c r="A308" s="99" t="str">
        <f t="shared" si="44"/>
        <v/>
      </c>
      <c r="B308" s="100"/>
      <c r="C308" s="101" t="str">
        <f t="shared" si="45"/>
        <v/>
      </c>
      <c r="D308" s="109"/>
      <c r="E308" s="101" t="str">
        <f t="shared" si="46"/>
        <v/>
      </c>
      <c r="F308" s="103"/>
      <c r="G308" s="101" t="str">
        <f t="shared" si="47"/>
        <v/>
      </c>
      <c r="H308" s="101" t="str">
        <f t="shared" si="48"/>
        <v/>
      </c>
      <c r="I308" s="104"/>
      <c r="J308" s="104"/>
      <c r="K308" s="104"/>
      <c r="L308" s="102"/>
      <c r="M308" s="105"/>
      <c r="N308" s="105"/>
      <c r="O308" s="102"/>
      <c r="P308" s="106"/>
      <c r="Q308" s="111"/>
      <c r="R308" t="str">
        <f>IF(D308="","",'[1]OPĆI DIO'!$C$1)</f>
        <v/>
      </c>
      <c r="S308" t="str">
        <f t="shared" si="49"/>
        <v/>
      </c>
      <c r="T308" t="str">
        <f t="shared" si="50"/>
        <v/>
      </c>
      <c r="U308" t="str">
        <f t="shared" si="51"/>
        <v/>
      </c>
      <c r="V308" t="str">
        <f t="shared" si="52"/>
        <v/>
      </c>
    </row>
    <row r="309" spans="1:22">
      <c r="A309" s="99" t="str">
        <f t="shared" si="44"/>
        <v/>
      </c>
      <c r="B309" s="100"/>
      <c r="C309" s="101" t="str">
        <f t="shared" si="45"/>
        <v/>
      </c>
      <c r="D309" s="109"/>
      <c r="E309" s="101" t="str">
        <f t="shared" si="46"/>
        <v/>
      </c>
      <c r="F309" s="103"/>
      <c r="G309" s="101" t="str">
        <f t="shared" si="47"/>
        <v/>
      </c>
      <c r="H309" s="101" t="str">
        <f t="shared" si="48"/>
        <v/>
      </c>
      <c r="I309" s="104"/>
      <c r="J309" s="104"/>
      <c r="K309" s="104"/>
      <c r="L309" s="102"/>
      <c r="M309" s="105"/>
      <c r="N309" s="105"/>
      <c r="O309" s="102"/>
      <c r="P309" s="106"/>
      <c r="Q309" s="111"/>
      <c r="R309" t="str">
        <f>IF(D309="","",'[1]OPĆI DIO'!$C$1)</f>
        <v/>
      </c>
      <c r="S309" t="str">
        <f t="shared" si="49"/>
        <v/>
      </c>
      <c r="T309" t="str">
        <f t="shared" si="50"/>
        <v/>
      </c>
      <c r="U309" t="str">
        <f t="shared" si="51"/>
        <v/>
      </c>
      <c r="V309" t="str">
        <f t="shared" si="52"/>
        <v/>
      </c>
    </row>
    <row r="310" spans="1:22">
      <c r="A310" s="99" t="str">
        <f t="shared" si="44"/>
        <v/>
      </c>
      <c r="B310" s="100"/>
      <c r="C310" s="101" t="str">
        <f t="shared" si="45"/>
        <v/>
      </c>
      <c r="D310" s="109"/>
      <c r="E310" s="101" t="str">
        <f t="shared" si="46"/>
        <v/>
      </c>
      <c r="F310" s="103"/>
      <c r="G310" s="101" t="str">
        <f t="shared" si="47"/>
        <v/>
      </c>
      <c r="H310" s="101" t="str">
        <f t="shared" si="48"/>
        <v/>
      </c>
      <c r="I310" s="104"/>
      <c r="J310" s="104"/>
      <c r="K310" s="104"/>
      <c r="L310" s="102"/>
      <c r="M310" s="105"/>
      <c r="N310" s="105"/>
      <c r="O310" s="102"/>
      <c r="P310" s="106"/>
      <c r="Q310" s="111"/>
      <c r="R310" t="str">
        <f>IF(D310="","",'[1]OPĆI DIO'!$C$1)</f>
        <v/>
      </c>
      <c r="S310" t="str">
        <f t="shared" si="49"/>
        <v/>
      </c>
      <c r="T310" t="str">
        <f t="shared" si="50"/>
        <v/>
      </c>
      <c r="U310" t="str">
        <f t="shared" si="51"/>
        <v/>
      </c>
      <c r="V310" t="str">
        <f t="shared" si="52"/>
        <v/>
      </c>
    </row>
    <row r="311" spans="1:22">
      <c r="A311" s="99" t="str">
        <f t="shared" si="44"/>
        <v/>
      </c>
      <c r="B311" s="100"/>
      <c r="C311" s="101" t="str">
        <f t="shared" si="45"/>
        <v/>
      </c>
      <c r="D311" s="109"/>
      <c r="E311" s="101" t="str">
        <f t="shared" si="46"/>
        <v/>
      </c>
      <c r="F311" s="103"/>
      <c r="G311" s="101" t="str">
        <f t="shared" si="47"/>
        <v/>
      </c>
      <c r="H311" s="101" t="str">
        <f t="shared" si="48"/>
        <v/>
      </c>
      <c r="I311" s="104"/>
      <c r="J311" s="104"/>
      <c r="K311" s="104"/>
      <c r="L311" s="102"/>
      <c r="M311" s="105"/>
      <c r="N311" s="105"/>
      <c r="O311" s="102"/>
      <c r="P311" s="106"/>
      <c r="Q311" s="111"/>
      <c r="R311" t="str">
        <f>IF(D311="","",'[1]OPĆI DIO'!$C$1)</f>
        <v/>
      </c>
      <c r="S311" t="str">
        <f t="shared" si="49"/>
        <v/>
      </c>
      <c r="T311" t="str">
        <f t="shared" si="50"/>
        <v/>
      </c>
      <c r="U311" t="str">
        <f t="shared" si="51"/>
        <v/>
      </c>
      <c r="V311" t="str">
        <f t="shared" si="52"/>
        <v/>
      </c>
    </row>
    <row r="312" spans="1:22">
      <c r="A312" s="99" t="str">
        <f t="shared" si="44"/>
        <v/>
      </c>
      <c r="B312" s="100"/>
      <c r="C312" s="101" t="str">
        <f t="shared" si="45"/>
        <v/>
      </c>
      <c r="D312" s="109"/>
      <c r="E312" s="101" t="str">
        <f t="shared" si="46"/>
        <v/>
      </c>
      <c r="F312" s="103"/>
      <c r="G312" s="101" t="str">
        <f t="shared" si="47"/>
        <v/>
      </c>
      <c r="H312" s="101" t="str">
        <f t="shared" si="48"/>
        <v/>
      </c>
      <c r="I312" s="104"/>
      <c r="J312" s="104"/>
      <c r="K312" s="104"/>
      <c r="L312" s="102"/>
      <c r="M312" s="105"/>
      <c r="N312" s="105"/>
      <c r="O312" s="102"/>
      <c r="P312" s="106"/>
      <c r="Q312" s="111"/>
      <c r="R312" t="str">
        <f>IF(D312="","",'[1]OPĆI DIO'!$C$1)</f>
        <v/>
      </c>
      <c r="S312" t="str">
        <f t="shared" si="49"/>
        <v/>
      </c>
      <c r="T312" t="str">
        <f t="shared" si="50"/>
        <v/>
      </c>
      <c r="U312" t="str">
        <f t="shared" si="51"/>
        <v/>
      </c>
      <c r="V312" t="str">
        <f t="shared" si="52"/>
        <v/>
      </c>
    </row>
    <row r="313" spans="1:22">
      <c r="A313" s="99" t="str">
        <f t="shared" si="44"/>
        <v/>
      </c>
      <c r="B313" s="100"/>
      <c r="C313" s="101" t="str">
        <f t="shared" si="45"/>
        <v/>
      </c>
      <c r="D313" s="109"/>
      <c r="E313" s="101" t="str">
        <f t="shared" si="46"/>
        <v/>
      </c>
      <c r="F313" s="103"/>
      <c r="G313" s="101" t="str">
        <f t="shared" si="47"/>
        <v/>
      </c>
      <c r="H313" s="101" t="str">
        <f t="shared" si="48"/>
        <v/>
      </c>
      <c r="I313" s="104"/>
      <c r="J313" s="104"/>
      <c r="K313" s="104"/>
      <c r="L313" s="102"/>
      <c r="M313" s="105"/>
      <c r="N313" s="105"/>
      <c r="O313" s="102"/>
      <c r="P313" s="106"/>
      <c r="Q313" s="111"/>
      <c r="R313" t="str">
        <f>IF(D313="","",'[1]OPĆI DIO'!$C$1)</f>
        <v/>
      </c>
      <c r="S313" t="str">
        <f t="shared" si="49"/>
        <v/>
      </c>
      <c r="T313" t="str">
        <f t="shared" si="50"/>
        <v/>
      </c>
      <c r="U313" t="str">
        <f t="shared" si="51"/>
        <v/>
      </c>
      <c r="V313" t="str">
        <f t="shared" si="52"/>
        <v/>
      </c>
    </row>
    <row r="314" spans="1:22">
      <c r="A314" s="99" t="str">
        <f t="shared" si="44"/>
        <v/>
      </c>
      <c r="B314" s="100"/>
      <c r="C314" s="101" t="str">
        <f t="shared" si="45"/>
        <v/>
      </c>
      <c r="D314" s="109"/>
      <c r="E314" s="101" t="str">
        <f t="shared" si="46"/>
        <v/>
      </c>
      <c r="F314" s="103"/>
      <c r="G314" s="101" t="str">
        <f t="shared" si="47"/>
        <v/>
      </c>
      <c r="H314" s="101" t="str">
        <f t="shared" si="48"/>
        <v/>
      </c>
      <c r="I314" s="104"/>
      <c r="J314" s="104"/>
      <c r="K314" s="104"/>
      <c r="L314" s="102"/>
      <c r="M314" s="105"/>
      <c r="N314" s="105"/>
      <c r="O314" s="102"/>
      <c r="P314" s="106"/>
      <c r="Q314" s="111"/>
      <c r="R314" t="str">
        <f>IF(D314="","",'[1]OPĆI DIO'!$C$1)</f>
        <v/>
      </c>
      <c r="S314" t="str">
        <f t="shared" si="49"/>
        <v/>
      </c>
      <c r="T314" t="str">
        <f t="shared" si="50"/>
        <v/>
      </c>
      <c r="U314" t="str">
        <f t="shared" si="51"/>
        <v/>
      </c>
      <c r="V314" t="str">
        <f t="shared" si="52"/>
        <v/>
      </c>
    </row>
    <row r="315" spans="1:22">
      <c r="A315" s="99" t="str">
        <f t="shared" si="44"/>
        <v/>
      </c>
      <c r="B315" s="100"/>
      <c r="C315" s="101" t="str">
        <f t="shared" si="45"/>
        <v/>
      </c>
      <c r="D315" s="109"/>
      <c r="E315" s="101" t="str">
        <f t="shared" si="46"/>
        <v/>
      </c>
      <c r="F315" s="103"/>
      <c r="G315" s="101" t="str">
        <f t="shared" si="47"/>
        <v/>
      </c>
      <c r="H315" s="101" t="str">
        <f t="shared" si="48"/>
        <v/>
      </c>
      <c r="I315" s="104"/>
      <c r="J315" s="104"/>
      <c r="K315" s="104"/>
      <c r="L315" s="102"/>
      <c r="M315" s="105"/>
      <c r="N315" s="105"/>
      <c r="O315" s="102"/>
      <c r="P315" s="106"/>
      <c r="Q315" s="111"/>
      <c r="R315" t="str">
        <f>IF(D315="","",'[1]OPĆI DIO'!$C$1)</f>
        <v/>
      </c>
      <c r="S315" t="str">
        <f t="shared" si="49"/>
        <v/>
      </c>
      <c r="T315" t="str">
        <f t="shared" si="50"/>
        <v/>
      </c>
      <c r="U315" t="str">
        <f t="shared" si="51"/>
        <v/>
      </c>
      <c r="V315" t="str">
        <f t="shared" si="52"/>
        <v/>
      </c>
    </row>
    <row r="316" spans="1:22">
      <c r="A316" s="99" t="str">
        <f t="shared" si="44"/>
        <v/>
      </c>
      <c r="B316" s="100"/>
      <c r="C316" s="101" t="str">
        <f t="shared" si="45"/>
        <v/>
      </c>
      <c r="D316" s="109"/>
      <c r="E316" s="101" t="str">
        <f t="shared" si="46"/>
        <v/>
      </c>
      <c r="F316" s="103"/>
      <c r="G316" s="101" t="str">
        <f t="shared" si="47"/>
        <v/>
      </c>
      <c r="H316" s="101" t="str">
        <f t="shared" si="48"/>
        <v/>
      </c>
      <c r="I316" s="104"/>
      <c r="J316" s="104"/>
      <c r="K316" s="104"/>
      <c r="L316" s="102"/>
      <c r="M316" s="105"/>
      <c r="N316" s="105"/>
      <c r="O316" s="102"/>
      <c r="P316" s="106"/>
      <c r="Q316" s="111"/>
      <c r="R316" t="str">
        <f>IF(D316="","",'[1]OPĆI DIO'!$C$1)</f>
        <v/>
      </c>
      <c r="S316" t="str">
        <f t="shared" si="49"/>
        <v/>
      </c>
      <c r="T316" t="str">
        <f t="shared" si="50"/>
        <v/>
      </c>
      <c r="U316" t="str">
        <f t="shared" si="51"/>
        <v/>
      </c>
      <c r="V316" t="str">
        <f t="shared" si="52"/>
        <v/>
      </c>
    </row>
    <row r="317" spans="1:22">
      <c r="A317" s="99" t="str">
        <f t="shared" si="44"/>
        <v/>
      </c>
      <c r="B317" s="100"/>
      <c r="C317" s="101" t="str">
        <f t="shared" si="45"/>
        <v/>
      </c>
      <c r="D317" s="109"/>
      <c r="E317" s="101" t="str">
        <f t="shared" si="46"/>
        <v/>
      </c>
      <c r="F317" s="103"/>
      <c r="G317" s="101" t="str">
        <f t="shared" si="47"/>
        <v/>
      </c>
      <c r="H317" s="101" t="str">
        <f t="shared" si="48"/>
        <v/>
      </c>
      <c r="I317" s="104"/>
      <c r="J317" s="104"/>
      <c r="K317" s="104"/>
      <c r="L317" s="102"/>
      <c r="M317" s="105"/>
      <c r="N317" s="105"/>
      <c r="O317" s="102"/>
      <c r="P317" s="106"/>
      <c r="Q317" s="111"/>
      <c r="R317" t="str">
        <f>IF(D317="","",'[1]OPĆI DIO'!$C$1)</f>
        <v/>
      </c>
      <c r="S317" t="str">
        <f t="shared" si="49"/>
        <v/>
      </c>
      <c r="T317" t="str">
        <f t="shared" si="50"/>
        <v/>
      </c>
      <c r="U317" t="str">
        <f t="shared" si="51"/>
        <v/>
      </c>
      <c r="V317" t="str">
        <f t="shared" si="52"/>
        <v/>
      </c>
    </row>
    <row r="318" spans="1:22">
      <c r="A318" s="99" t="str">
        <f t="shared" si="44"/>
        <v/>
      </c>
      <c r="B318" s="100"/>
      <c r="C318" s="101" t="str">
        <f t="shared" si="45"/>
        <v/>
      </c>
      <c r="D318" s="109"/>
      <c r="E318" s="101" t="str">
        <f t="shared" si="46"/>
        <v/>
      </c>
      <c r="F318" s="103"/>
      <c r="G318" s="101" t="str">
        <f t="shared" si="47"/>
        <v/>
      </c>
      <c r="H318" s="101" t="str">
        <f t="shared" si="48"/>
        <v/>
      </c>
      <c r="I318" s="104"/>
      <c r="J318" s="104"/>
      <c r="K318" s="104"/>
      <c r="L318" s="102"/>
      <c r="M318" s="105"/>
      <c r="N318" s="105"/>
      <c r="O318" s="102"/>
      <c r="P318" s="106"/>
      <c r="Q318" s="111"/>
      <c r="R318" t="str">
        <f>IF(D318="","",'[1]OPĆI DIO'!$C$1)</f>
        <v/>
      </c>
      <c r="S318" t="str">
        <f t="shared" si="49"/>
        <v/>
      </c>
      <c r="T318" t="str">
        <f t="shared" si="50"/>
        <v/>
      </c>
      <c r="U318" t="str">
        <f t="shared" si="51"/>
        <v/>
      </c>
      <c r="V318" t="str">
        <f t="shared" si="52"/>
        <v/>
      </c>
    </row>
    <row r="319" spans="1:22">
      <c r="A319" s="99" t="str">
        <f t="shared" si="44"/>
        <v/>
      </c>
      <c r="B319" s="100"/>
      <c r="C319" s="101" t="str">
        <f t="shared" si="45"/>
        <v/>
      </c>
      <c r="D319" s="109"/>
      <c r="E319" s="101" t="str">
        <f t="shared" si="46"/>
        <v/>
      </c>
      <c r="F319" s="103"/>
      <c r="G319" s="101" t="str">
        <f t="shared" si="47"/>
        <v/>
      </c>
      <c r="H319" s="101" t="str">
        <f t="shared" si="48"/>
        <v/>
      </c>
      <c r="I319" s="104"/>
      <c r="J319" s="104"/>
      <c r="K319" s="104"/>
      <c r="L319" s="102"/>
      <c r="M319" s="105"/>
      <c r="N319" s="105"/>
      <c r="O319" s="102"/>
      <c r="P319" s="106"/>
      <c r="Q319" s="111"/>
      <c r="R319" t="str">
        <f>IF(D319="","",'[1]OPĆI DIO'!$C$1)</f>
        <v/>
      </c>
      <c r="S319" t="str">
        <f t="shared" si="49"/>
        <v/>
      </c>
      <c r="T319" t="str">
        <f t="shared" si="50"/>
        <v/>
      </c>
      <c r="U319" t="str">
        <f t="shared" si="51"/>
        <v/>
      </c>
      <c r="V319" t="str">
        <f t="shared" si="52"/>
        <v/>
      </c>
    </row>
    <row r="320" spans="1:22">
      <c r="A320" s="99" t="str">
        <f t="shared" si="44"/>
        <v/>
      </c>
      <c r="B320" s="100"/>
      <c r="C320" s="101" t="str">
        <f t="shared" si="45"/>
        <v/>
      </c>
      <c r="D320" s="109"/>
      <c r="E320" s="101" t="str">
        <f t="shared" si="46"/>
        <v/>
      </c>
      <c r="F320" s="103"/>
      <c r="G320" s="101" t="str">
        <f t="shared" si="47"/>
        <v/>
      </c>
      <c r="H320" s="101" t="str">
        <f t="shared" si="48"/>
        <v/>
      </c>
      <c r="I320" s="104"/>
      <c r="J320" s="104"/>
      <c r="K320" s="104"/>
      <c r="L320" s="102"/>
      <c r="M320" s="105"/>
      <c r="N320" s="105"/>
      <c r="O320" s="102"/>
      <c r="P320" s="106"/>
      <c r="Q320" s="111"/>
      <c r="R320" t="str">
        <f>IF(D320="","",'[1]OPĆI DIO'!$C$1)</f>
        <v/>
      </c>
      <c r="S320" t="str">
        <f t="shared" si="49"/>
        <v/>
      </c>
      <c r="T320" t="str">
        <f t="shared" si="50"/>
        <v/>
      </c>
      <c r="U320" t="str">
        <f t="shared" si="51"/>
        <v/>
      </c>
      <c r="V320" t="str">
        <f t="shared" si="52"/>
        <v/>
      </c>
    </row>
    <row r="321" spans="1:22">
      <c r="A321" s="99" t="str">
        <f t="shared" si="44"/>
        <v/>
      </c>
      <c r="B321" s="100"/>
      <c r="C321" s="101" t="str">
        <f t="shared" si="45"/>
        <v/>
      </c>
      <c r="D321" s="109"/>
      <c r="E321" s="101" t="str">
        <f t="shared" si="46"/>
        <v/>
      </c>
      <c r="F321" s="103"/>
      <c r="G321" s="101" t="str">
        <f t="shared" si="47"/>
        <v/>
      </c>
      <c r="H321" s="101" t="str">
        <f t="shared" si="48"/>
        <v/>
      </c>
      <c r="I321" s="104"/>
      <c r="J321" s="104"/>
      <c r="K321" s="104"/>
      <c r="L321" s="102"/>
      <c r="M321" s="105"/>
      <c r="N321" s="105"/>
      <c r="O321" s="102"/>
      <c r="P321" s="106"/>
      <c r="Q321" s="111"/>
      <c r="R321" t="str">
        <f>IF(D321="","",'[1]OPĆI DIO'!$C$1)</f>
        <v/>
      </c>
      <c r="S321" t="str">
        <f t="shared" si="49"/>
        <v/>
      </c>
      <c r="T321" t="str">
        <f t="shared" si="50"/>
        <v/>
      </c>
      <c r="U321" t="str">
        <f t="shared" si="51"/>
        <v/>
      </c>
      <c r="V321" t="str">
        <f t="shared" si="52"/>
        <v/>
      </c>
    </row>
    <row r="322" spans="1:22">
      <c r="A322" s="99" t="str">
        <f t="shared" si="44"/>
        <v/>
      </c>
      <c r="B322" s="100"/>
      <c r="C322" s="101" t="str">
        <f t="shared" si="45"/>
        <v/>
      </c>
      <c r="D322" s="109"/>
      <c r="E322" s="101" t="str">
        <f t="shared" si="46"/>
        <v/>
      </c>
      <c r="F322" s="103"/>
      <c r="G322" s="101" t="str">
        <f t="shared" si="47"/>
        <v/>
      </c>
      <c r="H322" s="101" t="str">
        <f t="shared" si="48"/>
        <v/>
      </c>
      <c r="I322" s="104"/>
      <c r="J322" s="104"/>
      <c r="K322" s="104"/>
      <c r="L322" s="102"/>
      <c r="M322" s="105"/>
      <c r="N322" s="105"/>
      <c r="O322" s="102"/>
      <c r="P322" s="106"/>
      <c r="Q322" s="111"/>
      <c r="R322" t="str">
        <f>IF(D322="","",'[1]OPĆI DIO'!$C$1)</f>
        <v/>
      </c>
      <c r="S322" t="str">
        <f t="shared" si="49"/>
        <v/>
      </c>
      <c r="T322" t="str">
        <f t="shared" si="50"/>
        <v/>
      </c>
      <c r="U322" t="str">
        <f t="shared" si="51"/>
        <v/>
      </c>
      <c r="V322" t="str">
        <f t="shared" si="52"/>
        <v/>
      </c>
    </row>
    <row r="323" spans="1:22">
      <c r="A323" s="99" t="str">
        <f t="shared" si="44"/>
        <v/>
      </c>
      <c r="B323" s="100"/>
      <c r="C323" s="101" t="str">
        <f t="shared" si="45"/>
        <v/>
      </c>
      <c r="D323" s="109"/>
      <c r="E323" s="101" t="str">
        <f t="shared" si="46"/>
        <v/>
      </c>
      <c r="F323" s="103"/>
      <c r="G323" s="101" t="str">
        <f t="shared" si="47"/>
        <v/>
      </c>
      <c r="H323" s="101" t="str">
        <f t="shared" si="48"/>
        <v/>
      </c>
      <c r="I323" s="104"/>
      <c r="J323" s="104"/>
      <c r="K323" s="104"/>
      <c r="L323" s="102"/>
      <c r="M323" s="105"/>
      <c r="N323" s="105"/>
      <c r="O323" s="102"/>
      <c r="P323" s="106"/>
      <c r="Q323" s="111"/>
      <c r="R323" t="str">
        <f>IF(D323="","",'[1]OPĆI DIO'!$C$1)</f>
        <v/>
      </c>
      <c r="S323" t="str">
        <f t="shared" si="49"/>
        <v/>
      </c>
      <c r="T323" t="str">
        <f t="shared" si="50"/>
        <v/>
      </c>
      <c r="U323" t="str">
        <f t="shared" si="51"/>
        <v/>
      </c>
      <c r="V323" t="str">
        <f t="shared" si="52"/>
        <v/>
      </c>
    </row>
    <row r="324" spans="1:22">
      <c r="A324" s="99" t="str">
        <f t="shared" ref="A324:A387" si="53">IFERROR(VLOOKUP(B324,$X$6:$AA$34,4,FALSE),"")</f>
        <v/>
      </c>
      <c r="B324" s="100"/>
      <c r="C324" s="101" t="str">
        <f t="shared" ref="C324:C387" si="54">IFERROR(VLOOKUP(B324,$X$6:$AA$34,2,FALSE),"")</f>
        <v/>
      </c>
      <c r="D324" s="109"/>
      <c r="E324" s="101" t="str">
        <f t="shared" ref="E324:E387" si="55">IFERROR(VLOOKUP(D324,$AB$5:$AD$129,2,FALSE),"")</f>
        <v/>
      </c>
      <c r="F324" s="103"/>
      <c r="G324" s="101" t="str">
        <f t="shared" ref="G324:G387" si="56">IFERROR(VLOOKUP(F324,$AH$6:$AI$1763,2,FALSE),"")</f>
        <v/>
      </c>
      <c r="H324" s="101" t="str">
        <f t="shared" ref="H324:H387" si="57">IFERROR(VLOOKUP(F324,$AH$6:$AK$1763,4,FALSE),"")</f>
        <v/>
      </c>
      <c r="I324" s="104"/>
      <c r="J324" s="104"/>
      <c r="K324" s="104"/>
      <c r="L324" s="102"/>
      <c r="M324" s="105"/>
      <c r="N324" s="105"/>
      <c r="O324" s="102"/>
      <c r="P324" s="106"/>
      <c r="Q324" s="111"/>
      <c r="R324" t="str">
        <f>IF(D324="","",'[1]OPĆI DIO'!$C$1)</f>
        <v/>
      </c>
      <c r="S324" t="str">
        <f t="shared" ref="S324:S387" si="58">LEFT(D324,3)</f>
        <v/>
      </c>
      <c r="T324" t="str">
        <f t="shared" ref="T324:T387" si="59">LEFT(D324,2)</f>
        <v/>
      </c>
      <c r="U324" t="str">
        <f t="shared" ref="U324:U387" si="60">MID(H324,2,2)</f>
        <v/>
      </c>
      <c r="V324" t="str">
        <f t="shared" ref="V324:V387" si="61">LEFT(D324,1)</f>
        <v/>
      </c>
    </row>
    <row r="325" spans="1:22">
      <c r="A325" s="99" t="str">
        <f t="shared" si="53"/>
        <v/>
      </c>
      <c r="B325" s="100"/>
      <c r="C325" s="101" t="str">
        <f t="shared" si="54"/>
        <v/>
      </c>
      <c r="D325" s="109"/>
      <c r="E325" s="101" t="str">
        <f t="shared" si="55"/>
        <v/>
      </c>
      <c r="F325" s="103"/>
      <c r="G325" s="101" t="str">
        <f t="shared" si="56"/>
        <v/>
      </c>
      <c r="H325" s="101" t="str">
        <f t="shared" si="57"/>
        <v/>
      </c>
      <c r="I325" s="104"/>
      <c r="J325" s="104"/>
      <c r="K325" s="104"/>
      <c r="L325" s="102"/>
      <c r="M325" s="105"/>
      <c r="N325" s="105"/>
      <c r="O325" s="102"/>
      <c r="P325" s="106"/>
      <c r="Q325" s="111"/>
      <c r="R325" t="str">
        <f>IF(D325="","",'[1]OPĆI DIO'!$C$1)</f>
        <v/>
      </c>
      <c r="S325" t="str">
        <f t="shared" si="58"/>
        <v/>
      </c>
      <c r="T325" t="str">
        <f t="shared" si="59"/>
        <v/>
      </c>
      <c r="U325" t="str">
        <f t="shared" si="60"/>
        <v/>
      </c>
      <c r="V325" t="str">
        <f t="shared" si="61"/>
        <v/>
      </c>
    </row>
    <row r="326" spans="1:22">
      <c r="A326" s="99" t="str">
        <f t="shared" si="53"/>
        <v/>
      </c>
      <c r="B326" s="100"/>
      <c r="C326" s="101" t="str">
        <f t="shared" si="54"/>
        <v/>
      </c>
      <c r="D326" s="109"/>
      <c r="E326" s="101" t="str">
        <f t="shared" si="55"/>
        <v/>
      </c>
      <c r="F326" s="103"/>
      <c r="G326" s="101" t="str">
        <f t="shared" si="56"/>
        <v/>
      </c>
      <c r="H326" s="101" t="str">
        <f t="shared" si="57"/>
        <v/>
      </c>
      <c r="I326" s="104"/>
      <c r="J326" s="104"/>
      <c r="K326" s="104"/>
      <c r="L326" s="102"/>
      <c r="M326" s="105"/>
      <c r="N326" s="105"/>
      <c r="O326" s="102"/>
      <c r="P326" s="106"/>
      <c r="Q326" s="111"/>
      <c r="R326" t="str">
        <f>IF(D326="","",'[1]OPĆI DIO'!$C$1)</f>
        <v/>
      </c>
      <c r="S326" t="str">
        <f t="shared" si="58"/>
        <v/>
      </c>
      <c r="T326" t="str">
        <f t="shared" si="59"/>
        <v/>
      </c>
      <c r="U326" t="str">
        <f t="shared" si="60"/>
        <v/>
      </c>
      <c r="V326" t="str">
        <f t="shared" si="61"/>
        <v/>
      </c>
    </row>
    <row r="327" spans="1:22">
      <c r="A327" s="99" t="str">
        <f t="shared" si="53"/>
        <v/>
      </c>
      <c r="B327" s="100"/>
      <c r="C327" s="101" t="str">
        <f t="shared" si="54"/>
        <v/>
      </c>
      <c r="D327" s="109"/>
      <c r="E327" s="101" t="str">
        <f t="shared" si="55"/>
        <v/>
      </c>
      <c r="F327" s="103"/>
      <c r="G327" s="101" t="str">
        <f t="shared" si="56"/>
        <v/>
      </c>
      <c r="H327" s="101" t="str">
        <f t="shared" si="57"/>
        <v/>
      </c>
      <c r="I327" s="104"/>
      <c r="J327" s="104"/>
      <c r="K327" s="104"/>
      <c r="L327" s="102"/>
      <c r="M327" s="105"/>
      <c r="N327" s="105"/>
      <c r="O327" s="102"/>
      <c r="P327" s="106"/>
      <c r="Q327" s="111"/>
      <c r="R327" t="str">
        <f>IF(D327="","",'[1]OPĆI DIO'!$C$1)</f>
        <v/>
      </c>
      <c r="S327" t="str">
        <f t="shared" si="58"/>
        <v/>
      </c>
      <c r="T327" t="str">
        <f t="shared" si="59"/>
        <v/>
      </c>
      <c r="U327" t="str">
        <f t="shared" si="60"/>
        <v/>
      </c>
      <c r="V327" t="str">
        <f t="shared" si="61"/>
        <v/>
      </c>
    </row>
    <row r="328" spans="1:22">
      <c r="A328" s="99" t="str">
        <f t="shared" si="53"/>
        <v/>
      </c>
      <c r="B328" s="100"/>
      <c r="C328" s="101" t="str">
        <f t="shared" si="54"/>
        <v/>
      </c>
      <c r="D328" s="109"/>
      <c r="E328" s="101" t="str">
        <f t="shared" si="55"/>
        <v/>
      </c>
      <c r="F328" s="103"/>
      <c r="G328" s="101" t="str">
        <f t="shared" si="56"/>
        <v/>
      </c>
      <c r="H328" s="101" t="str">
        <f t="shared" si="57"/>
        <v/>
      </c>
      <c r="I328" s="104"/>
      <c r="J328" s="104"/>
      <c r="K328" s="104"/>
      <c r="L328" s="102"/>
      <c r="M328" s="105"/>
      <c r="N328" s="105"/>
      <c r="O328" s="102"/>
      <c r="P328" s="106"/>
      <c r="Q328" s="111"/>
      <c r="R328" t="str">
        <f>IF(D328="","",'[1]OPĆI DIO'!$C$1)</f>
        <v/>
      </c>
      <c r="S328" t="str">
        <f t="shared" si="58"/>
        <v/>
      </c>
      <c r="T328" t="str">
        <f t="shared" si="59"/>
        <v/>
      </c>
      <c r="U328" t="str">
        <f t="shared" si="60"/>
        <v/>
      </c>
      <c r="V328" t="str">
        <f t="shared" si="61"/>
        <v/>
      </c>
    </row>
    <row r="329" spans="1:22">
      <c r="A329" s="99" t="str">
        <f t="shared" si="53"/>
        <v/>
      </c>
      <c r="B329" s="100"/>
      <c r="C329" s="101" t="str">
        <f t="shared" si="54"/>
        <v/>
      </c>
      <c r="D329" s="109"/>
      <c r="E329" s="101" t="str">
        <f t="shared" si="55"/>
        <v/>
      </c>
      <c r="F329" s="103"/>
      <c r="G329" s="101" t="str">
        <f t="shared" si="56"/>
        <v/>
      </c>
      <c r="H329" s="101" t="str">
        <f t="shared" si="57"/>
        <v/>
      </c>
      <c r="I329" s="104"/>
      <c r="J329" s="104"/>
      <c r="K329" s="104"/>
      <c r="L329" s="102"/>
      <c r="M329" s="105"/>
      <c r="N329" s="105"/>
      <c r="O329" s="102"/>
      <c r="P329" s="106"/>
      <c r="Q329" s="111"/>
      <c r="R329" t="str">
        <f>IF(D329="","",'[1]OPĆI DIO'!$C$1)</f>
        <v/>
      </c>
      <c r="S329" t="str">
        <f t="shared" si="58"/>
        <v/>
      </c>
      <c r="T329" t="str">
        <f t="shared" si="59"/>
        <v/>
      </c>
      <c r="U329" t="str">
        <f t="shared" si="60"/>
        <v/>
      </c>
      <c r="V329" t="str">
        <f t="shared" si="61"/>
        <v/>
      </c>
    </row>
    <row r="330" spans="1:22">
      <c r="A330" s="99" t="str">
        <f t="shared" si="53"/>
        <v/>
      </c>
      <c r="B330" s="100"/>
      <c r="C330" s="101" t="str">
        <f t="shared" si="54"/>
        <v/>
      </c>
      <c r="D330" s="109"/>
      <c r="E330" s="101" t="str">
        <f t="shared" si="55"/>
        <v/>
      </c>
      <c r="F330" s="103"/>
      <c r="G330" s="101" t="str">
        <f t="shared" si="56"/>
        <v/>
      </c>
      <c r="H330" s="101" t="str">
        <f t="shared" si="57"/>
        <v/>
      </c>
      <c r="I330" s="104"/>
      <c r="J330" s="104"/>
      <c r="K330" s="104"/>
      <c r="L330" s="102"/>
      <c r="M330" s="105"/>
      <c r="N330" s="105"/>
      <c r="O330" s="102"/>
      <c r="P330" s="106"/>
      <c r="Q330" s="111"/>
      <c r="R330" t="str">
        <f>IF(D330="","",'[1]OPĆI DIO'!$C$1)</f>
        <v/>
      </c>
      <c r="S330" t="str">
        <f t="shared" si="58"/>
        <v/>
      </c>
      <c r="T330" t="str">
        <f t="shared" si="59"/>
        <v/>
      </c>
      <c r="U330" t="str">
        <f t="shared" si="60"/>
        <v/>
      </c>
      <c r="V330" t="str">
        <f t="shared" si="61"/>
        <v/>
      </c>
    </row>
    <row r="331" spans="1:22">
      <c r="A331" s="99" t="str">
        <f t="shared" si="53"/>
        <v/>
      </c>
      <c r="B331" s="100"/>
      <c r="C331" s="101" t="str">
        <f t="shared" si="54"/>
        <v/>
      </c>
      <c r="D331" s="109"/>
      <c r="E331" s="101" t="str">
        <f t="shared" si="55"/>
        <v/>
      </c>
      <c r="F331" s="103"/>
      <c r="G331" s="101" t="str">
        <f t="shared" si="56"/>
        <v/>
      </c>
      <c r="H331" s="101" t="str">
        <f t="shared" si="57"/>
        <v/>
      </c>
      <c r="I331" s="104"/>
      <c r="J331" s="104"/>
      <c r="K331" s="104"/>
      <c r="L331" s="102"/>
      <c r="M331" s="105"/>
      <c r="N331" s="105"/>
      <c r="O331" s="102"/>
      <c r="P331" s="106"/>
      <c r="Q331" s="111"/>
      <c r="R331" t="str">
        <f>IF(D331="","",'[1]OPĆI DIO'!$C$1)</f>
        <v/>
      </c>
      <c r="S331" t="str">
        <f t="shared" si="58"/>
        <v/>
      </c>
      <c r="T331" t="str">
        <f t="shared" si="59"/>
        <v/>
      </c>
      <c r="U331" t="str">
        <f t="shared" si="60"/>
        <v/>
      </c>
      <c r="V331" t="str">
        <f t="shared" si="61"/>
        <v/>
      </c>
    </row>
    <row r="332" spans="1:22">
      <c r="A332" s="99" t="str">
        <f t="shared" si="53"/>
        <v/>
      </c>
      <c r="B332" s="100"/>
      <c r="C332" s="101" t="str">
        <f t="shared" si="54"/>
        <v/>
      </c>
      <c r="D332" s="109"/>
      <c r="E332" s="101" t="str">
        <f t="shared" si="55"/>
        <v/>
      </c>
      <c r="F332" s="103"/>
      <c r="G332" s="101" t="str">
        <f t="shared" si="56"/>
        <v/>
      </c>
      <c r="H332" s="101" t="str">
        <f t="shared" si="57"/>
        <v/>
      </c>
      <c r="I332" s="104"/>
      <c r="J332" s="104"/>
      <c r="K332" s="104"/>
      <c r="L332" s="102"/>
      <c r="M332" s="105"/>
      <c r="N332" s="105"/>
      <c r="O332" s="102"/>
      <c r="P332" s="106"/>
      <c r="Q332" s="111"/>
      <c r="R332" t="str">
        <f>IF(D332="","",'[1]OPĆI DIO'!$C$1)</f>
        <v/>
      </c>
      <c r="S332" t="str">
        <f t="shared" si="58"/>
        <v/>
      </c>
      <c r="T332" t="str">
        <f t="shared" si="59"/>
        <v/>
      </c>
      <c r="U332" t="str">
        <f t="shared" si="60"/>
        <v/>
      </c>
      <c r="V332" t="str">
        <f t="shared" si="61"/>
        <v/>
      </c>
    </row>
    <row r="333" spans="1:22">
      <c r="A333" s="99" t="str">
        <f t="shared" si="53"/>
        <v/>
      </c>
      <c r="B333" s="100"/>
      <c r="C333" s="101" t="str">
        <f t="shared" si="54"/>
        <v/>
      </c>
      <c r="D333" s="109"/>
      <c r="E333" s="101" t="str">
        <f t="shared" si="55"/>
        <v/>
      </c>
      <c r="F333" s="103"/>
      <c r="G333" s="101" t="str">
        <f t="shared" si="56"/>
        <v/>
      </c>
      <c r="H333" s="101" t="str">
        <f t="shared" si="57"/>
        <v/>
      </c>
      <c r="I333" s="104"/>
      <c r="J333" s="104"/>
      <c r="K333" s="104"/>
      <c r="L333" s="102"/>
      <c r="M333" s="105"/>
      <c r="N333" s="105"/>
      <c r="O333" s="102"/>
      <c r="P333" s="106"/>
      <c r="Q333" s="111"/>
      <c r="R333" t="str">
        <f>IF(D333="","",'[1]OPĆI DIO'!$C$1)</f>
        <v/>
      </c>
      <c r="S333" t="str">
        <f t="shared" si="58"/>
        <v/>
      </c>
      <c r="T333" t="str">
        <f t="shared" si="59"/>
        <v/>
      </c>
      <c r="U333" t="str">
        <f t="shared" si="60"/>
        <v/>
      </c>
      <c r="V333" t="str">
        <f t="shared" si="61"/>
        <v/>
      </c>
    </row>
    <row r="334" spans="1:22">
      <c r="A334" s="99" t="str">
        <f t="shared" si="53"/>
        <v/>
      </c>
      <c r="B334" s="100"/>
      <c r="C334" s="101" t="str">
        <f t="shared" si="54"/>
        <v/>
      </c>
      <c r="D334" s="109"/>
      <c r="E334" s="101" t="str">
        <f t="shared" si="55"/>
        <v/>
      </c>
      <c r="F334" s="103"/>
      <c r="G334" s="101" t="str">
        <f t="shared" si="56"/>
        <v/>
      </c>
      <c r="H334" s="101" t="str">
        <f t="shared" si="57"/>
        <v/>
      </c>
      <c r="I334" s="104"/>
      <c r="J334" s="104"/>
      <c r="K334" s="104"/>
      <c r="L334" s="102"/>
      <c r="M334" s="105"/>
      <c r="N334" s="105"/>
      <c r="O334" s="102"/>
      <c r="P334" s="106"/>
      <c r="Q334" s="111"/>
      <c r="R334" t="str">
        <f>IF(D334="","",'[1]OPĆI DIO'!$C$1)</f>
        <v/>
      </c>
      <c r="S334" t="str">
        <f t="shared" si="58"/>
        <v/>
      </c>
      <c r="T334" t="str">
        <f t="shared" si="59"/>
        <v/>
      </c>
      <c r="U334" t="str">
        <f t="shared" si="60"/>
        <v/>
      </c>
      <c r="V334" t="str">
        <f t="shared" si="61"/>
        <v/>
      </c>
    </row>
    <row r="335" spans="1:22">
      <c r="A335" s="99" t="str">
        <f t="shared" si="53"/>
        <v/>
      </c>
      <c r="B335" s="100"/>
      <c r="C335" s="101" t="str">
        <f t="shared" si="54"/>
        <v/>
      </c>
      <c r="D335" s="109"/>
      <c r="E335" s="101" t="str">
        <f t="shared" si="55"/>
        <v/>
      </c>
      <c r="F335" s="103"/>
      <c r="G335" s="101" t="str">
        <f t="shared" si="56"/>
        <v/>
      </c>
      <c r="H335" s="101" t="str">
        <f t="shared" si="57"/>
        <v/>
      </c>
      <c r="I335" s="104"/>
      <c r="J335" s="104"/>
      <c r="K335" s="104"/>
      <c r="L335" s="102"/>
      <c r="M335" s="105"/>
      <c r="N335" s="105"/>
      <c r="O335" s="102"/>
      <c r="P335" s="106"/>
      <c r="Q335" s="111"/>
      <c r="R335" t="str">
        <f>IF(D335="","",'[1]OPĆI DIO'!$C$1)</f>
        <v/>
      </c>
      <c r="S335" t="str">
        <f t="shared" si="58"/>
        <v/>
      </c>
      <c r="T335" t="str">
        <f t="shared" si="59"/>
        <v/>
      </c>
      <c r="U335" t="str">
        <f t="shared" si="60"/>
        <v/>
      </c>
      <c r="V335" t="str">
        <f t="shared" si="61"/>
        <v/>
      </c>
    </row>
    <row r="336" spans="1:22">
      <c r="A336" s="99" t="str">
        <f t="shared" si="53"/>
        <v/>
      </c>
      <c r="B336" s="100"/>
      <c r="C336" s="101" t="str">
        <f t="shared" si="54"/>
        <v/>
      </c>
      <c r="D336" s="109"/>
      <c r="E336" s="101" t="str">
        <f t="shared" si="55"/>
        <v/>
      </c>
      <c r="F336" s="103"/>
      <c r="G336" s="101" t="str">
        <f t="shared" si="56"/>
        <v/>
      </c>
      <c r="H336" s="101" t="str">
        <f t="shared" si="57"/>
        <v/>
      </c>
      <c r="I336" s="104"/>
      <c r="J336" s="104"/>
      <c r="K336" s="104"/>
      <c r="L336" s="102"/>
      <c r="M336" s="105"/>
      <c r="N336" s="105"/>
      <c r="O336" s="102"/>
      <c r="P336" s="106"/>
      <c r="Q336" s="111"/>
      <c r="R336" t="str">
        <f>IF(D336="","",'[1]OPĆI DIO'!$C$1)</f>
        <v/>
      </c>
      <c r="S336" t="str">
        <f t="shared" si="58"/>
        <v/>
      </c>
      <c r="T336" t="str">
        <f t="shared" si="59"/>
        <v/>
      </c>
      <c r="U336" t="str">
        <f t="shared" si="60"/>
        <v/>
      </c>
      <c r="V336" t="str">
        <f t="shared" si="61"/>
        <v/>
      </c>
    </row>
    <row r="337" spans="1:22">
      <c r="A337" s="99" t="str">
        <f t="shared" si="53"/>
        <v/>
      </c>
      <c r="B337" s="100"/>
      <c r="C337" s="101" t="str">
        <f t="shared" si="54"/>
        <v/>
      </c>
      <c r="D337" s="109"/>
      <c r="E337" s="101" t="str">
        <f t="shared" si="55"/>
        <v/>
      </c>
      <c r="F337" s="103"/>
      <c r="G337" s="101" t="str">
        <f t="shared" si="56"/>
        <v/>
      </c>
      <c r="H337" s="101" t="str">
        <f t="shared" si="57"/>
        <v/>
      </c>
      <c r="I337" s="104"/>
      <c r="J337" s="104"/>
      <c r="K337" s="104"/>
      <c r="L337" s="102"/>
      <c r="M337" s="105"/>
      <c r="N337" s="105"/>
      <c r="O337" s="102"/>
      <c r="P337" s="106"/>
      <c r="Q337" s="111"/>
      <c r="R337" t="str">
        <f>IF(D337="","",'[1]OPĆI DIO'!$C$1)</f>
        <v/>
      </c>
      <c r="S337" t="str">
        <f t="shared" si="58"/>
        <v/>
      </c>
      <c r="T337" t="str">
        <f t="shared" si="59"/>
        <v/>
      </c>
      <c r="U337" t="str">
        <f t="shared" si="60"/>
        <v/>
      </c>
      <c r="V337" t="str">
        <f t="shared" si="61"/>
        <v/>
      </c>
    </row>
    <row r="338" spans="1:22">
      <c r="A338" s="99" t="str">
        <f t="shared" si="53"/>
        <v/>
      </c>
      <c r="B338" s="100"/>
      <c r="C338" s="101" t="str">
        <f t="shared" si="54"/>
        <v/>
      </c>
      <c r="D338" s="109"/>
      <c r="E338" s="101" t="str">
        <f t="shared" si="55"/>
        <v/>
      </c>
      <c r="F338" s="103"/>
      <c r="G338" s="101" t="str">
        <f t="shared" si="56"/>
        <v/>
      </c>
      <c r="H338" s="101" t="str">
        <f t="shared" si="57"/>
        <v/>
      </c>
      <c r="I338" s="104"/>
      <c r="J338" s="104"/>
      <c r="K338" s="104"/>
      <c r="L338" s="102"/>
      <c r="M338" s="105"/>
      <c r="N338" s="105"/>
      <c r="O338" s="102"/>
      <c r="P338" s="106"/>
      <c r="Q338" s="111"/>
      <c r="R338" t="str">
        <f>IF(D338="","",'[1]OPĆI DIO'!$C$1)</f>
        <v/>
      </c>
      <c r="S338" t="str">
        <f t="shared" si="58"/>
        <v/>
      </c>
      <c r="T338" t="str">
        <f t="shared" si="59"/>
        <v/>
      </c>
      <c r="U338" t="str">
        <f t="shared" si="60"/>
        <v/>
      </c>
      <c r="V338" t="str">
        <f t="shared" si="61"/>
        <v/>
      </c>
    </row>
    <row r="339" spans="1:22">
      <c r="A339" s="99" t="str">
        <f t="shared" si="53"/>
        <v/>
      </c>
      <c r="B339" s="100"/>
      <c r="C339" s="101" t="str">
        <f t="shared" si="54"/>
        <v/>
      </c>
      <c r="D339" s="109"/>
      <c r="E339" s="101" t="str">
        <f t="shared" si="55"/>
        <v/>
      </c>
      <c r="F339" s="103"/>
      <c r="G339" s="101" t="str">
        <f t="shared" si="56"/>
        <v/>
      </c>
      <c r="H339" s="101" t="str">
        <f t="shared" si="57"/>
        <v/>
      </c>
      <c r="I339" s="104"/>
      <c r="J339" s="104"/>
      <c r="K339" s="104"/>
      <c r="L339" s="102"/>
      <c r="M339" s="105"/>
      <c r="N339" s="105"/>
      <c r="O339" s="102"/>
      <c r="P339" s="106"/>
      <c r="Q339" s="111"/>
      <c r="R339" t="str">
        <f>IF(D339="","",'[1]OPĆI DIO'!$C$1)</f>
        <v/>
      </c>
      <c r="S339" t="str">
        <f t="shared" si="58"/>
        <v/>
      </c>
      <c r="T339" t="str">
        <f t="shared" si="59"/>
        <v/>
      </c>
      <c r="U339" t="str">
        <f t="shared" si="60"/>
        <v/>
      </c>
      <c r="V339" t="str">
        <f t="shared" si="61"/>
        <v/>
      </c>
    </row>
    <row r="340" spans="1:22">
      <c r="A340" s="99" t="str">
        <f t="shared" si="53"/>
        <v/>
      </c>
      <c r="B340" s="100"/>
      <c r="C340" s="101" t="str">
        <f t="shared" si="54"/>
        <v/>
      </c>
      <c r="D340" s="109"/>
      <c r="E340" s="101" t="str">
        <f t="shared" si="55"/>
        <v/>
      </c>
      <c r="F340" s="103"/>
      <c r="G340" s="101" t="str">
        <f t="shared" si="56"/>
        <v/>
      </c>
      <c r="H340" s="101" t="str">
        <f t="shared" si="57"/>
        <v/>
      </c>
      <c r="I340" s="104"/>
      <c r="J340" s="104"/>
      <c r="K340" s="104"/>
      <c r="L340" s="102"/>
      <c r="M340" s="105"/>
      <c r="N340" s="105"/>
      <c r="O340" s="102"/>
      <c r="P340" s="106"/>
      <c r="Q340" s="111"/>
      <c r="R340" t="str">
        <f>IF(D340="","",'[1]OPĆI DIO'!$C$1)</f>
        <v/>
      </c>
      <c r="S340" t="str">
        <f t="shared" si="58"/>
        <v/>
      </c>
      <c r="T340" t="str">
        <f t="shared" si="59"/>
        <v/>
      </c>
      <c r="U340" t="str">
        <f t="shared" si="60"/>
        <v/>
      </c>
      <c r="V340" t="str">
        <f t="shared" si="61"/>
        <v/>
      </c>
    </row>
    <row r="341" spans="1:22">
      <c r="A341" s="99" t="str">
        <f t="shared" si="53"/>
        <v/>
      </c>
      <c r="B341" s="100"/>
      <c r="C341" s="101" t="str">
        <f t="shared" si="54"/>
        <v/>
      </c>
      <c r="D341" s="109"/>
      <c r="E341" s="101" t="str">
        <f t="shared" si="55"/>
        <v/>
      </c>
      <c r="F341" s="103"/>
      <c r="G341" s="101" t="str">
        <f t="shared" si="56"/>
        <v/>
      </c>
      <c r="H341" s="101" t="str">
        <f t="shared" si="57"/>
        <v/>
      </c>
      <c r="I341" s="104"/>
      <c r="J341" s="104"/>
      <c r="K341" s="104"/>
      <c r="L341" s="102"/>
      <c r="M341" s="105"/>
      <c r="N341" s="105"/>
      <c r="O341" s="102"/>
      <c r="P341" s="106"/>
      <c r="Q341" s="111"/>
      <c r="R341" t="str">
        <f>IF(D341="","",'[1]OPĆI DIO'!$C$1)</f>
        <v/>
      </c>
      <c r="S341" t="str">
        <f t="shared" si="58"/>
        <v/>
      </c>
      <c r="T341" t="str">
        <f t="shared" si="59"/>
        <v/>
      </c>
      <c r="U341" t="str">
        <f t="shared" si="60"/>
        <v/>
      </c>
      <c r="V341" t="str">
        <f t="shared" si="61"/>
        <v/>
      </c>
    </row>
    <row r="342" spans="1:22">
      <c r="A342" s="99" t="str">
        <f t="shared" si="53"/>
        <v/>
      </c>
      <c r="B342" s="100"/>
      <c r="C342" s="101" t="str">
        <f t="shared" si="54"/>
        <v/>
      </c>
      <c r="D342" s="109"/>
      <c r="E342" s="101" t="str">
        <f t="shared" si="55"/>
        <v/>
      </c>
      <c r="F342" s="103"/>
      <c r="G342" s="101" t="str">
        <f t="shared" si="56"/>
        <v/>
      </c>
      <c r="H342" s="101" t="str">
        <f t="shared" si="57"/>
        <v/>
      </c>
      <c r="I342" s="104"/>
      <c r="J342" s="104"/>
      <c r="K342" s="104"/>
      <c r="L342" s="102"/>
      <c r="M342" s="105"/>
      <c r="N342" s="105"/>
      <c r="O342" s="102"/>
      <c r="P342" s="106"/>
      <c r="Q342" s="111"/>
      <c r="R342" t="str">
        <f>IF(D342="","",'[1]OPĆI DIO'!$C$1)</f>
        <v/>
      </c>
      <c r="S342" t="str">
        <f t="shared" si="58"/>
        <v/>
      </c>
      <c r="T342" t="str">
        <f t="shared" si="59"/>
        <v/>
      </c>
      <c r="U342" t="str">
        <f t="shared" si="60"/>
        <v/>
      </c>
      <c r="V342" t="str">
        <f t="shared" si="61"/>
        <v/>
      </c>
    </row>
    <row r="343" spans="1:22">
      <c r="A343" s="99" t="str">
        <f t="shared" si="53"/>
        <v/>
      </c>
      <c r="B343" s="100"/>
      <c r="C343" s="101" t="str">
        <f t="shared" si="54"/>
        <v/>
      </c>
      <c r="D343" s="109"/>
      <c r="E343" s="101" t="str">
        <f t="shared" si="55"/>
        <v/>
      </c>
      <c r="F343" s="103"/>
      <c r="G343" s="101" t="str">
        <f t="shared" si="56"/>
        <v/>
      </c>
      <c r="H343" s="101" t="str">
        <f t="shared" si="57"/>
        <v/>
      </c>
      <c r="I343" s="104"/>
      <c r="J343" s="104"/>
      <c r="K343" s="104"/>
      <c r="L343" s="102"/>
      <c r="M343" s="105"/>
      <c r="N343" s="105"/>
      <c r="O343" s="102"/>
      <c r="P343" s="106"/>
      <c r="Q343" s="111"/>
      <c r="R343" t="str">
        <f>IF(D343="","",'[1]OPĆI DIO'!$C$1)</f>
        <v/>
      </c>
      <c r="S343" t="str">
        <f t="shared" si="58"/>
        <v/>
      </c>
      <c r="T343" t="str">
        <f t="shared" si="59"/>
        <v/>
      </c>
      <c r="U343" t="str">
        <f t="shared" si="60"/>
        <v/>
      </c>
      <c r="V343" t="str">
        <f t="shared" si="61"/>
        <v/>
      </c>
    </row>
    <row r="344" spans="1:22">
      <c r="A344" s="99" t="str">
        <f t="shared" si="53"/>
        <v/>
      </c>
      <c r="B344" s="100"/>
      <c r="C344" s="101" t="str">
        <f t="shared" si="54"/>
        <v/>
      </c>
      <c r="D344" s="109"/>
      <c r="E344" s="101" t="str">
        <f t="shared" si="55"/>
        <v/>
      </c>
      <c r="F344" s="103"/>
      <c r="G344" s="101" t="str">
        <f t="shared" si="56"/>
        <v/>
      </c>
      <c r="H344" s="101" t="str">
        <f t="shared" si="57"/>
        <v/>
      </c>
      <c r="I344" s="104"/>
      <c r="J344" s="104"/>
      <c r="K344" s="104"/>
      <c r="L344" s="102"/>
      <c r="M344" s="105"/>
      <c r="N344" s="105"/>
      <c r="O344" s="102"/>
      <c r="P344" s="106"/>
      <c r="Q344" s="111"/>
      <c r="R344" t="str">
        <f>IF(D344="","",'[1]OPĆI DIO'!$C$1)</f>
        <v/>
      </c>
      <c r="S344" t="str">
        <f t="shared" si="58"/>
        <v/>
      </c>
      <c r="T344" t="str">
        <f t="shared" si="59"/>
        <v/>
      </c>
      <c r="U344" t="str">
        <f t="shared" si="60"/>
        <v/>
      </c>
      <c r="V344" t="str">
        <f t="shared" si="61"/>
        <v/>
      </c>
    </row>
    <row r="345" spans="1:22">
      <c r="A345" s="99" t="str">
        <f t="shared" si="53"/>
        <v/>
      </c>
      <c r="B345" s="100"/>
      <c r="C345" s="101" t="str">
        <f t="shared" si="54"/>
        <v/>
      </c>
      <c r="D345" s="109"/>
      <c r="E345" s="101" t="str">
        <f t="shared" si="55"/>
        <v/>
      </c>
      <c r="F345" s="103"/>
      <c r="G345" s="101" t="str">
        <f t="shared" si="56"/>
        <v/>
      </c>
      <c r="H345" s="101" t="str">
        <f t="shared" si="57"/>
        <v/>
      </c>
      <c r="I345" s="104"/>
      <c r="J345" s="104"/>
      <c r="K345" s="104"/>
      <c r="L345" s="102"/>
      <c r="M345" s="105"/>
      <c r="N345" s="105"/>
      <c r="O345" s="102"/>
      <c r="P345" s="106"/>
      <c r="Q345" s="111"/>
      <c r="R345" t="str">
        <f>IF(D345="","",'[1]OPĆI DIO'!$C$1)</f>
        <v/>
      </c>
      <c r="S345" t="str">
        <f t="shared" si="58"/>
        <v/>
      </c>
      <c r="T345" t="str">
        <f t="shared" si="59"/>
        <v/>
      </c>
      <c r="U345" t="str">
        <f t="shared" si="60"/>
        <v/>
      </c>
      <c r="V345" t="str">
        <f t="shared" si="61"/>
        <v/>
      </c>
    </row>
    <row r="346" spans="1:22">
      <c r="A346" s="99" t="str">
        <f t="shared" si="53"/>
        <v/>
      </c>
      <c r="B346" s="100"/>
      <c r="C346" s="101" t="str">
        <f t="shared" si="54"/>
        <v/>
      </c>
      <c r="D346" s="109"/>
      <c r="E346" s="101" t="str">
        <f t="shared" si="55"/>
        <v/>
      </c>
      <c r="F346" s="103"/>
      <c r="G346" s="101" t="str">
        <f t="shared" si="56"/>
        <v/>
      </c>
      <c r="H346" s="101" t="str">
        <f t="shared" si="57"/>
        <v/>
      </c>
      <c r="I346" s="104"/>
      <c r="J346" s="104"/>
      <c r="K346" s="104"/>
      <c r="L346" s="102"/>
      <c r="M346" s="105"/>
      <c r="N346" s="105"/>
      <c r="O346" s="102"/>
      <c r="P346" s="106"/>
      <c r="Q346" s="111"/>
      <c r="R346" t="str">
        <f>IF(D346="","",'[1]OPĆI DIO'!$C$1)</f>
        <v/>
      </c>
      <c r="S346" t="str">
        <f t="shared" si="58"/>
        <v/>
      </c>
      <c r="T346" t="str">
        <f t="shared" si="59"/>
        <v/>
      </c>
      <c r="U346" t="str">
        <f t="shared" si="60"/>
        <v/>
      </c>
      <c r="V346" t="str">
        <f t="shared" si="61"/>
        <v/>
      </c>
    </row>
    <row r="347" spans="1:22">
      <c r="A347" s="99" t="str">
        <f t="shared" si="53"/>
        <v/>
      </c>
      <c r="B347" s="100"/>
      <c r="C347" s="101" t="str">
        <f t="shared" si="54"/>
        <v/>
      </c>
      <c r="D347" s="109"/>
      <c r="E347" s="101" t="str">
        <f t="shared" si="55"/>
        <v/>
      </c>
      <c r="F347" s="103"/>
      <c r="G347" s="101" t="str">
        <f t="shared" si="56"/>
        <v/>
      </c>
      <c r="H347" s="101" t="str">
        <f t="shared" si="57"/>
        <v/>
      </c>
      <c r="I347" s="104"/>
      <c r="J347" s="104"/>
      <c r="K347" s="104"/>
      <c r="L347" s="102"/>
      <c r="M347" s="105"/>
      <c r="N347" s="105"/>
      <c r="O347" s="102"/>
      <c r="P347" s="106"/>
      <c r="Q347" s="111"/>
      <c r="R347" t="str">
        <f>IF(D347="","",'[1]OPĆI DIO'!$C$1)</f>
        <v/>
      </c>
      <c r="S347" t="str">
        <f t="shared" si="58"/>
        <v/>
      </c>
      <c r="T347" t="str">
        <f t="shared" si="59"/>
        <v/>
      </c>
      <c r="U347" t="str">
        <f t="shared" si="60"/>
        <v/>
      </c>
      <c r="V347" t="str">
        <f t="shared" si="61"/>
        <v/>
      </c>
    </row>
    <row r="348" spans="1:22">
      <c r="A348" s="99" t="str">
        <f t="shared" si="53"/>
        <v/>
      </c>
      <c r="B348" s="100"/>
      <c r="C348" s="101" t="str">
        <f t="shared" si="54"/>
        <v/>
      </c>
      <c r="D348" s="109"/>
      <c r="E348" s="101" t="str">
        <f t="shared" si="55"/>
        <v/>
      </c>
      <c r="F348" s="103"/>
      <c r="G348" s="101" t="str">
        <f t="shared" si="56"/>
        <v/>
      </c>
      <c r="H348" s="101" t="str">
        <f t="shared" si="57"/>
        <v/>
      </c>
      <c r="I348" s="104"/>
      <c r="J348" s="104"/>
      <c r="K348" s="104"/>
      <c r="L348" s="102"/>
      <c r="M348" s="105"/>
      <c r="N348" s="105"/>
      <c r="O348" s="102"/>
      <c r="P348" s="106"/>
      <c r="Q348" s="111"/>
      <c r="R348" t="str">
        <f>IF(D348="","",'[1]OPĆI DIO'!$C$1)</f>
        <v/>
      </c>
      <c r="S348" t="str">
        <f t="shared" si="58"/>
        <v/>
      </c>
      <c r="T348" t="str">
        <f t="shared" si="59"/>
        <v/>
      </c>
      <c r="U348" t="str">
        <f t="shared" si="60"/>
        <v/>
      </c>
      <c r="V348" t="str">
        <f t="shared" si="61"/>
        <v/>
      </c>
    </row>
    <row r="349" spans="1:22">
      <c r="A349" s="99" t="str">
        <f t="shared" si="53"/>
        <v/>
      </c>
      <c r="B349" s="100"/>
      <c r="C349" s="101" t="str">
        <f t="shared" si="54"/>
        <v/>
      </c>
      <c r="D349" s="109"/>
      <c r="E349" s="101" t="str">
        <f t="shared" si="55"/>
        <v/>
      </c>
      <c r="F349" s="103"/>
      <c r="G349" s="101" t="str">
        <f t="shared" si="56"/>
        <v/>
      </c>
      <c r="H349" s="101" t="str">
        <f t="shared" si="57"/>
        <v/>
      </c>
      <c r="I349" s="104"/>
      <c r="J349" s="104"/>
      <c r="K349" s="104"/>
      <c r="L349" s="102"/>
      <c r="M349" s="105"/>
      <c r="N349" s="105"/>
      <c r="O349" s="102"/>
      <c r="P349" s="106"/>
      <c r="Q349" s="111"/>
      <c r="R349" t="str">
        <f>IF(D349="","",'[1]OPĆI DIO'!$C$1)</f>
        <v/>
      </c>
      <c r="S349" t="str">
        <f t="shared" si="58"/>
        <v/>
      </c>
      <c r="T349" t="str">
        <f t="shared" si="59"/>
        <v/>
      </c>
      <c r="U349" t="str">
        <f t="shared" si="60"/>
        <v/>
      </c>
      <c r="V349" t="str">
        <f t="shared" si="61"/>
        <v/>
      </c>
    </row>
    <row r="350" spans="1:22">
      <c r="A350" s="99" t="str">
        <f t="shared" si="53"/>
        <v/>
      </c>
      <c r="B350" s="100"/>
      <c r="C350" s="101" t="str">
        <f t="shared" si="54"/>
        <v/>
      </c>
      <c r="D350" s="109"/>
      <c r="E350" s="101" t="str">
        <f t="shared" si="55"/>
        <v/>
      </c>
      <c r="F350" s="103"/>
      <c r="G350" s="101" t="str">
        <f t="shared" si="56"/>
        <v/>
      </c>
      <c r="H350" s="101" t="str">
        <f t="shared" si="57"/>
        <v/>
      </c>
      <c r="I350" s="104"/>
      <c r="J350" s="104"/>
      <c r="K350" s="104"/>
      <c r="L350" s="102"/>
      <c r="M350" s="105"/>
      <c r="N350" s="105"/>
      <c r="O350" s="102"/>
      <c r="P350" s="106"/>
      <c r="Q350" s="111"/>
      <c r="R350" t="str">
        <f>IF(D350="","",'[1]OPĆI DIO'!$C$1)</f>
        <v/>
      </c>
      <c r="S350" t="str">
        <f t="shared" si="58"/>
        <v/>
      </c>
      <c r="T350" t="str">
        <f t="shared" si="59"/>
        <v/>
      </c>
      <c r="U350" t="str">
        <f t="shared" si="60"/>
        <v/>
      </c>
      <c r="V350" t="str">
        <f t="shared" si="61"/>
        <v/>
      </c>
    </row>
    <row r="351" spans="1:22">
      <c r="A351" s="99" t="str">
        <f t="shared" si="53"/>
        <v/>
      </c>
      <c r="B351" s="100"/>
      <c r="C351" s="101" t="str">
        <f t="shared" si="54"/>
        <v/>
      </c>
      <c r="D351" s="109"/>
      <c r="E351" s="101" t="str">
        <f t="shared" si="55"/>
        <v/>
      </c>
      <c r="F351" s="103"/>
      <c r="G351" s="101" t="str">
        <f t="shared" si="56"/>
        <v/>
      </c>
      <c r="H351" s="101" t="str">
        <f t="shared" si="57"/>
        <v/>
      </c>
      <c r="I351" s="104"/>
      <c r="J351" s="104"/>
      <c r="K351" s="104"/>
      <c r="L351" s="102"/>
      <c r="M351" s="105"/>
      <c r="N351" s="105"/>
      <c r="O351" s="102"/>
      <c r="P351" s="106"/>
      <c r="Q351" s="111"/>
      <c r="R351" t="str">
        <f>IF(D351="","",'[1]OPĆI DIO'!$C$1)</f>
        <v/>
      </c>
      <c r="S351" t="str">
        <f t="shared" si="58"/>
        <v/>
      </c>
      <c r="T351" t="str">
        <f t="shared" si="59"/>
        <v/>
      </c>
      <c r="U351" t="str">
        <f t="shared" si="60"/>
        <v/>
      </c>
      <c r="V351" t="str">
        <f t="shared" si="61"/>
        <v/>
      </c>
    </row>
    <row r="352" spans="1:22">
      <c r="A352" s="99" t="str">
        <f t="shared" si="53"/>
        <v/>
      </c>
      <c r="B352" s="100"/>
      <c r="C352" s="101" t="str">
        <f t="shared" si="54"/>
        <v/>
      </c>
      <c r="D352" s="109"/>
      <c r="E352" s="101" t="str">
        <f t="shared" si="55"/>
        <v/>
      </c>
      <c r="F352" s="103"/>
      <c r="G352" s="101" t="str">
        <f t="shared" si="56"/>
        <v/>
      </c>
      <c r="H352" s="101" t="str">
        <f t="shared" si="57"/>
        <v/>
      </c>
      <c r="I352" s="104"/>
      <c r="J352" s="104"/>
      <c r="K352" s="104"/>
      <c r="L352" s="102"/>
      <c r="M352" s="105"/>
      <c r="N352" s="105"/>
      <c r="O352" s="102"/>
      <c r="P352" s="106"/>
      <c r="Q352" s="111"/>
      <c r="R352" t="str">
        <f>IF(D352="","",'[1]OPĆI DIO'!$C$1)</f>
        <v/>
      </c>
      <c r="S352" t="str">
        <f t="shared" si="58"/>
        <v/>
      </c>
      <c r="T352" t="str">
        <f t="shared" si="59"/>
        <v/>
      </c>
      <c r="U352" t="str">
        <f t="shared" si="60"/>
        <v/>
      </c>
      <c r="V352" t="str">
        <f t="shared" si="61"/>
        <v/>
      </c>
    </row>
    <row r="353" spans="1:22">
      <c r="A353" s="99" t="str">
        <f t="shared" si="53"/>
        <v/>
      </c>
      <c r="B353" s="100"/>
      <c r="C353" s="101" t="str">
        <f t="shared" si="54"/>
        <v/>
      </c>
      <c r="D353" s="109"/>
      <c r="E353" s="101" t="str">
        <f t="shared" si="55"/>
        <v/>
      </c>
      <c r="F353" s="103"/>
      <c r="G353" s="101" t="str">
        <f t="shared" si="56"/>
        <v/>
      </c>
      <c r="H353" s="101" t="str">
        <f t="shared" si="57"/>
        <v/>
      </c>
      <c r="I353" s="104"/>
      <c r="J353" s="104"/>
      <c r="K353" s="104"/>
      <c r="L353" s="102"/>
      <c r="M353" s="105"/>
      <c r="N353" s="105"/>
      <c r="O353" s="102"/>
      <c r="P353" s="106"/>
      <c r="Q353" s="111"/>
      <c r="R353" t="str">
        <f>IF(D353="","",'[1]OPĆI DIO'!$C$1)</f>
        <v/>
      </c>
      <c r="S353" t="str">
        <f t="shared" si="58"/>
        <v/>
      </c>
      <c r="T353" t="str">
        <f t="shared" si="59"/>
        <v/>
      </c>
      <c r="U353" t="str">
        <f t="shared" si="60"/>
        <v/>
      </c>
      <c r="V353" t="str">
        <f t="shared" si="61"/>
        <v/>
      </c>
    </row>
    <row r="354" spans="1:22">
      <c r="A354" s="99" t="str">
        <f t="shared" si="53"/>
        <v/>
      </c>
      <c r="B354" s="100"/>
      <c r="C354" s="101" t="str">
        <f t="shared" si="54"/>
        <v/>
      </c>
      <c r="D354" s="109"/>
      <c r="E354" s="101" t="str">
        <f t="shared" si="55"/>
        <v/>
      </c>
      <c r="F354" s="103"/>
      <c r="G354" s="101" t="str">
        <f t="shared" si="56"/>
        <v/>
      </c>
      <c r="H354" s="101" t="str">
        <f t="shared" si="57"/>
        <v/>
      </c>
      <c r="I354" s="104"/>
      <c r="J354" s="104"/>
      <c r="K354" s="104"/>
      <c r="L354" s="102"/>
      <c r="M354" s="105"/>
      <c r="N354" s="105"/>
      <c r="O354" s="102"/>
      <c r="P354" s="106"/>
      <c r="Q354" s="111"/>
      <c r="R354" t="str">
        <f>IF(D354="","",'[1]OPĆI DIO'!$C$1)</f>
        <v/>
      </c>
      <c r="S354" t="str">
        <f t="shared" si="58"/>
        <v/>
      </c>
      <c r="T354" t="str">
        <f t="shared" si="59"/>
        <v/>
      </c>
      <c r="U354" t="str">
        <f t="shared" si="60"/>
        <v/>
      </c>
      <c r="V354" t="str">
        <f t="shared" si="61"/>
        <v/>
      </c>
    </row>
    <row r="355" spans="1:22">
      <c r="A355" s="99" t="str">
        <f t="shared" si="53"/>
        <v/>
      </c>
      <c r="B355" s="100"/>
      <c r="C355" s="101" t="str">
        <f t="shared" si="54"/>
        <v/>
      </c>
      <c r="D355" s="109"/>
      <c r="E355" s="101" t="str">
        <f t="shared" si="55"/>
        <v/>
      </c>
      <c r="F355" s="103"/>
      <c r="G355" s="101" t="str">
        <f t="shared" si="56"/>
        <v/>
      </c>
      <c r="H355" s="101" t="str">
        <f t="shared" si="57"/>
        <v/>
      </c>
      <c r="I355" s="104"/>
      <c r="J355" s="104"/>
      <c r="K355" s="104"/>
      <c r="L355" s="102"/>
      <c r="M355" s="105"/>
      <c r="N355" s="105"/>
      <c r="O355" s="102"/>
      <c r="P355" s="106"/>
      <c r="Q355" s="111"/>
      <c r="R355" t="str">
        <f>IF(D355="","",'[1]OPĆI DIO'!$C$1)</f>
        <v/>
      </c>
      <c r="S355" t="str">
        <f t="shared" si="58"/>
        <v/>
      </c>
      <c r="T355" t="str">
        <f t="shared" si="59"/>
        <v/>
      </c>
      <c r="U355" t="str">
        <f t="shared" si="60"/>
        <v/>
      </c>
      <c r="V355" t="str">
        <f t="shared" si="61"/>
        <v/>
      </c>
    </row>
    <row r="356" spans="1:22">
      <c r="A356" s="99" t="str">
        <f t="shared" si="53"/>
        <v/>
      </c>
      <c r="B356" s="100"/>
      <c r="C356" s="101" t="str">
        <f t="shared" si="54"/>
        <v/>
      </c>
      <c r="D356" s="109"/>
      <c r="E356" s="101" t="str">
        <f t="shared" si="55"/>
        <v/>
      </c>
      <c r="F356" s="103"/>
      <c r="G356" s="101" t="str">
        <f t="shared" si="56"/>
        <v/>
      </c>
      <c r="H356" s="101" t="str">
        <f t="shared" si="57"/>
        <v/>
      </c>
      <c r="I356" s="104"/>
      <c r="J356" s="104"/>
      <c r="K356" s="104"/>
      <c r="L356" s="102"/>
      <c r="M356" s="105"/>
      <c r="N356" s="105"/>
      <c r="O356" s="102"/>
      <c r="P356" s="106"/>
      <c r="Q356" s="111"/>
      <c r="R356" t="str">
        <f>IF(D356="","",'[1]OPĆI DIO'!$C$1)</f>
        <v/>
      </c>
      <c r="S356" t="str">
        <f t="shared" si="58"/>
        <v/>
      </c>
      <c r="T356" t="str">
        <f t="shared" si="59"/>
        <v/>
      </c>
      <c r="U356" t="str">
        <f t="shared" si="60"/>
        <v/>
      </c>
      <c r="V356" t="str">
        <f t="shared" si="61"/>
        <v/>
      </c>
    </row>
    <row r="357" spans="1:22">
      <c r="A357" s="99" t="str">
        <f t="shared" si="53"/>
        <v/>
      </c>
      <c r="B357" s="100"/>
      <c r="C357" s="101" t="str">
        <f t="shared" si="54"/>
        <v/>
      </c>
      <c r="D357" s="109"/>
      <c r="E357" s="101" t="str">
        <f t="shared" si="55"/>
        <v/>
      </c>
      <c r="F357" s="103"/>
      <c r="G357" s="101" t="str">
        <f t="shared" si="56"/>
        <v/>
      </c>
      <c r="H357" s="101" t="str">
        <f t="shared" si="57"/>
        <v/>
      </c>
      <c r="I357" s="104"/>
      <c r="J357" s="104"/>
      <c r="K357" s="104"/>
      <c r="L357" s="102"/>
      <c r="M357" s="105"/>
      <c r="N357" s="105"/>
      <c r="O357" s="102"/>
      <c r="P357" s="106"/>
      <c r="Q357" s="111"/>
      <c r="R357" t="str">
        <f>IF(D357="","",'[1]OPĆI DIO'!$C$1)</f>
        <v/>
      </c>
      <c r="S357" t="str">
        <f t="shared" si="58"/>
        <v/>
      </c>
      <c r="T357" t="str">
        <f t="shared" si="59"/>
        <v/>
      </c>
      <c r="U357" t="str">
        <f t="shared" si="60"/>
        <v/>
      </c>
      <c r="V357" t="str">
        <f t="shared" si="61"/>
        <v/>
      </c>
    </row>
    <row r="358" spans="1:22">
      <c r="A358" s="99" t="str">
        <f t="shared" si="53"/>
        <v/>
      </c>
      <c r="B358" s="100"/>
      <c r="C358" s="101" t="str">
        <f t="shared" si="54"/>
        <v/>
      </c>
      <c r="D358" s="109"/>
      <c r="E358" s="101" t="str">
        <f t="shared" si="55"/>
        <v/>
      </c>
      <c r="F358" s="103"/>
      <c r="G358" s="101" t="str">
        <f t="shared" si="56"/>
        <v/>
      </c>
      <c r="H358" s="101" t="str">
        <f t="shared" si="57"/>
        <v/>
      </c>
      <c r="I358" s="104"/>
      <c r="J358" s="104"/>
      <c r="K358" s="104"/>
      <c r="L358" s="102"/>
      <c r="M358" s="105"/>
      <c r="N358" s="105"/>
      <c r="O358" s="102"/>
      <c r="P358" s="106"/>
      <c r="Q358" s="111"/>
      <c r="R358" t="str">
        <f>IF(D358="","",'[1]OPĆI DIO'!$C$1)</f>
        <v/>
      </c>
      <c r="S358" t="str">
        <f t="shared" si="58"/>
        <v/>
      </c>
      <c r="T358" t="str">
        <f t="shared" si="59"/>
        <v/>
      </c>
      <c r="U358" t="str">
        <f t="shared" si="60"/>
        <v/>
      </c>
      <c r="V358" t="str">
        <f t="shared" si="61"/>
        <v/>
      </c>
    </row>
    <row r="359" spans="1:22">
      <c r="A359" s="99" t="str">
        <f t="shared" si="53"/>
        <v/>
      </c>
      <c r="B359" s="100"/>
      <c r="C359" s="101" t="str">
        <f t="shared" si="54"/>
        <v/>
      </c>
      <c r="D359" s="109"/>
      <c r="E359" s="101" t="str">
        <f t="shared" si="55"/>
        <v/>
      </c>
      <c r="F359" s="103"/>
      <c r="G359" s="101" t="str">
        <f t="shared" si="56"/>
        <v/>
      </c>
      <c r="H359" s="101" t="str">
        <f t="shared" si="57"/>
        <v/>
      </c>
      <c r="I359" s="104"/>
      <c r="J359" s="104"/>
      <c r="K359" s="104"/>
      <c r="L359" s="102"/>
      <c r="M359" s="105"/>
      <c r="N359" s="105"/>
      <c r="O359" s="102"/>
      <c r="P359" s="106"/>
      <c r="Q359" s="111"/>
      <c r="R359" t="str">
        <f>IF(D359="","",'[1]OPĆI DIO'!$C$1)</f>
        <v/>
      </c>
      <c r="S359" t="str">
        <f t="shared" si="58"/>
        <v/>
      </c>
      <c r="T359" t="str">
        <f t="shared" si="59"/>
        <v/>
      </c>
      <c r="U359" t="str">
        <f t="shared" si="60"/>
        <v/>
      </c>
      <c r="V359" t="str">
        <f t="shared" si="61"/>
        <v/>
      </c>
    </row>
    <row r="360" spans="1:22">
      <c r="A360" s="99" t="str">
        <f t="shared" si="53"/>
        <v/>
      </c>
      <c r="B360" s="100"/>
      <c r="C360" s="101" t="str">
        <f t="shared" si="54"/>
        <v/>
      </c>
      <c r="D360" s="109"/>
      <c r="E360" s="101" t="str">
        <f t="shared" si="55"/>
        <v/>
      </c>
      <c r="F360" s="103"/>
      <c r="G360" s="101" t="str">
        <f t="shared" si="56"/>
        <v/>
      </c>
      <c r="H360" s="101" t="str">
        <f t="shared" si="57"/>
        <v/>
      </c>
      <c r="I360" s="104"/>
      <c r="J360" s="104"/>
      <c r="K360" s="104"/>
      <c r="L360" s="102"/>
      <c r="M360" s="105"/>
      <c r="N360" s="105"/>
      <c r="O360" s="102"/>
      <c r="P360" s="106"/>
      <c r="Q360" s="111"/>
      <c r="R360" t="str">
        <f>IF(D360="","",'[1]OPĆI DIO'!$C$1)</f>
        <v/>
      </c>
      <c r="S360" t="str">
        <f t="shared" si="58"/>
        <v/>
      </c>
      <c r="T360" t="str">
        <f t="shared" si="59"/>
        <v/>
      </c>
      <c r="U360" t="str">
        <f t="shared" si="60"/>
        <v/>
      </c>
      <c r="V360" t="str">
        <f t="shared" si="61"/>
        <v/>
      </c>
    </row>
    <row r="361" spans="1:22">
      <c r="A361" s="99" t="str">
        <f t="shared" si="53"/>
        <v/>
      </c>
      <c r="B361" s="100"/>
      <c r="C361" s="101" t="str">
        <f t="shared" si="54"/>
        <v/>
      </c>
      <c r="D361" s="109"/>
      <c r="E361" s="101" t="str">
        <f t="shared" si="55"/>
        <v/>
      </c>
      <c r="F361" s="103"/>
      <c r="G361" s="101" t="str">
        <f t="shared" si="56"/>
        <v/>
      </c>
      <c r="H361" s="101" t="str">
        <f t="shared" si="57"/>
        <v/>
      </c>
      <c r="I361" s="104"/>
      <c r="J361" s="104"/>
      <c r="K361" s="104"/>
      <c r="L361" s="102"/>
      <c r="M361" s="105"/>
      <c r="N361" s="105"/>
      <c r="O361" s="102"/>
      <c r="P361" s="106"/>
      <c r="Q361" s="111"/>
      <c r="R361" t="str">
        <f>IF(D361="","",'[1]OPĆI DIO'!$C$1)</f>
        <v/>
      </c>
      <c r="S361" t="str">
        <f t="shared" si="58"/>
        <v/>
      </c>
      <c r="T361" t="str">
        <f t="shared" si="59"/>
        <v/>
      </c>
      <c r="U361" t="str">
        <f t="shared" si="60"/>
        <v/>
      </c>
      <c r="V361" t="str">
        <f t="shared" si="61"/>
        <v/>
      </c>
    </row>
    <row r="362" spans="1:22">
      <c r="A362" s="99" t="str">
        <f t="shared" si="53"/>
        <v/>
      </c>
      <c r="B362" s="100"/>
      <c r="C362" s="101" t="str">
        <f t="shared" si="54"/>
        <v/>
      </c>
      <c r="D362" s="109"/>
      <c r="E362" s="101" t="str">
        <f t="shared" si="55"/>
        <v/>
      </c>
      <c r="F362" s="103"/>
      <c r="G362" s="101" t="str">
        <f t="shared" si="56"/>
        <v/>
      </c>
      <c r="H362" s="101" t="str">
        <f t="shared" si="57"/>
        <v/>
      </c>
      <c r="I362" s="104"/>
      <c r="J362" s="104"/>
      <c r="K362" s="104"/>
      <c r="L362" s="102"/>
      <c r="M362" s="105"/>
      <c r="N362" s="105"/>
      <c r="O362" s="102"/>
      <c r="P362" s="106"/>
      <c r="Q362" s="111"/>
      <c r="R362" t="str">
        <f>IF(D362="","",'[1]OPĆI DIO'!$C$1)</f>
        <v/>
      </c>
      <c r="S362" t="str">
        <f t="shared" si="58"/>
        <v/>
      </c>
      <c r="T362" t="str">
        <f t="shared" si="59"/>
        <v/>
      </c>
      <c r="U362" t="str">
        <f t="shared" si="60"/>
        <v/>
      </c>
      <c r="V362" t="str">
        <f t="shared" si="61"/>
        <v/>
      </c>
    </row>
    <row r="363" spans="1:22">
      <c r="A363" s="99" t="str">
        <f t="shared" si="53"/>
        <v/>
      </c>
      <c r="B363" s="100"/>
      <c r="C363" s="101" t="str">
        <f t="shared" si="54"/>
        <v/>
      </c>
      <c r="D363" s="109"/>
      <c r="E363" s="101" t="str">
        <f t="shared" si="55"/>
        <v/>
      </c>
      <c r="F363" s="103"/>
      <c r="G363" s="101" t="str">
        <f t="shared" si="56"/>
        <v/>
      </c>
      <c r="H363" s="101" t="str">
        <f t="shared" si="57"/>
        <v/>
      </c>
      <c r="I363" s="104"/>
      <c r="J363" s="104"/>
      <c r="K363" s="104"/>
      <c r="L363" s="102"/>
      <c r="M363" s="105"/>
      <c r="N363" s="105"/>
      <c r="O363" s="102"/>
      <c r="P363" s="106"/>
      <c r="Q363" s="111"/>
      <c r="R363" t="str">
        <f>IF(D363="","",'[1]OPĆI DIO'!$C$1)</f>
        <v/>
      </c>
      <c r="S363" t="str">
        <f t="shared" si="58"/>
        <v/>
      </c>
      <c r="T363" t="str">
        <f t="shared" si="59"/>
        <v/>
      </c>
      <c r="U363" t="str">
        <f t="shared" si="60"/>
        <v/>
      </c>
      <c r="V363" t="str">
        <f t="shared" si="61"/>
        <v/>
      </c>
    </row>
    <row r="364" spans="1:22">
      <c r="A364" s="99" t="str">
        <f t="shared" si="53"/>
        <v/>
      </c>
      <c r="B364" s="100"/>
      <c r="C364" s="101" t="str">
        <f t="shared" si="54"/>
        <v/>
      </c>
      <c r="D364" s="109"/>
      <c r="E364" s="101" t="str">
        <f t="shared" si="55"/>
        <v/>
      </c>
      <c r="F364" s="103"/>
      <c r="G364" s="101" t="str">
        <f t="shared" si="56"/>
        <v/>
      </c>
      <c r="H364" s="101" t="str">
        <f t="shared" si="57"/>
        <v/>
      </c>
      <c r="I364" s="104"/>
      <c r="J364" s="104"/>
      <c r="K364" s="104"/>
      <c r="L364" s="102"/>
      <c r="M364" s="105"/>
      <c r="N364" s="105"/>
      <c r="O364" s="102"/>
      <c r="P364" s="106"/>
      <c r="Q364" s="111"/>
      <c r="R364" t="str">
        <f>IF(D364="","",'[1]OPĆI DIO'!$C$1)</f>
        <v/>
      </c>
      <c r="S364" t="str">
        <f t="shared" si="58"/>
        <v/>
      </c>
      <c r="T364" t="str">
        <f t="shared" si="59"/>
        <v/>
      </c>
      <c r="U364" t="str">
        <f t="shared" si="60"/>
        <v/>
      </c>
      <c r="V364" t="str">
        <f t="shared" si="61"/>
        <v/>
      </c>
    </row>
    <row r="365" spans="1:22">
      <c r="A365" s="99" t="str">
        <f t="shared" si="53"/>
        <v/>
      </c>
      <c r="B365" s="100"/>
      <c r="C365" s="101" t="str">
        <f t="shared" si="54"/>
        <v/>
      </c>
      <c r="D365" s="109"/>
      <c r="E365" s="101" t="str">
        <f t="shared" si="55"/>
        <v/>
      </c>
      <c r="F365" s="103"/>
      <c r="G365" s="101" t="str">
        <f t="shared" si="56"/>
        <v/>
      </c>
      <c r="H365" s="101" t="str">
        <f t="shared" si="57"/>
        <v/>
      </c>
      <c r="I365" s="104"/>
      <c r="J365" s="104"/>
      <c r="K365" s="104"/>
      <c r="L365" s="102"/>
      <c r="M365" s="105"/>
      <c r="N365" s="105"/>
      <c r="O365" s="102"/>
      <c r="P365" s="106"/>
      <c r="Q365" s="111"/>
      <c r="R365" t="str">
        <f>IF(D365="","",'[1]OPĆI DIO'!$C$1)</f>
        <v/>
      </c>
      <c r="S365" t="str">
        <f t="shared" si="58"/>
        <v/>
      </c>
      <c r="T365" t="str">
        <f t="shared" si="59"/>
        <v/>
      </c>
      <c r="U365" t="str">
        <f t="shared" si="60"/>
        <v/>
      </c>
      <c r="V365" t="str">
        <f t="shared" si="61"/>
        <v/>
      </c>
    </row>
    <row r="366" spans="1:22">
      <c r="A366" s="99" t="str">
        <f t="shared" si="53"/>
        <v/>
      </c>
      <c r="B366" s="100"/>
      <c r="C366" s="101" t="str">
        <f t="shared" si="54"/>
        <v/>
      </c>
      <c r="D366" s="109"/>
      <c r="E366" s="101" t="str">
        <f t="shared" si="55"/>
        <v/>
      </c>
      <c r="F366" s="103"/>
      <c r="G366" s="101" t="str">
        <f t="shared" si="56"/>
        <v/>
      </c>
      <c r="H366" s="101" t="str">
        <f t="shared" si="57"/>
        <v/>
      </c>
      <c r="I366" s="104"/>
      <c r="J366" s="104"/>
      <c r="K366" s="104"/>
      <c r="L366" s="102"/>
      <c r="M366" s="105"/>
      <c r="N366" s="105"/>
      <c r="O366" s="102"/>
      <c r="P366" s="106"/>
      <c r="Q366" s="111"/>
      <c r="R366" t="str">
        <f>IF(D366="","",'[1]OPĆI DIO'!$C$1)</f>
        <v/>
      </c>
      <c r="S366" t="str">
        <f t="shared" si="58"/>
        <v/>
      </c>
      <c r="T366" t="str">
        <f t="shared" si="59"/>
        <v/>
      </c>
      <c r="U366" t="str">
        <f t="shared" si="60"/>
        <v/>
      </c>
      <c r="V366" t="str">
        <f t="shared" si="61"/>
        <v/>
      </c>
    </row>
    <row r="367" spans="1:22">
      <c r="A367" s="99" t="str">
        <f t="shared" si="53"/>
        <v/>
      </c>
      <c r="B367" s="100"/>
      <c r="C367" s="101" t="str">
        <f t="shared" si="54"/>
        <v/>
      </c>
      <c r="D367" s="109"/>
      <c r="E367" s="101" t="str">
        <f t="shared" si="55"/>
        <v/>
      </c>
      <c r="F367" s="103"/>
      <c r="G367" s="101" t="str">
        <f t="shared" si="56"/>
        <v/>
      </c>
      <c r="H367" s="101" t="str">
        <f t="shared" si="57"/>
        <v/>
      </c>
      <c r="I367" s="104"/>
      <c r="J367" s="104"/>
      <c r="K367" s="104"/>
      <c r="L367" s="102"/>
      <c r="M367" s="105"/>
      <c r="N367" s="105"/>
      <c r="O367" s="102"/>
      <c r="P367" s="106"/>
      <c r="Q367" s="111"/>
      <c r="R367" t="str">
        <f>IF(D367="","",'[1]OPĆI DIO'!$C$1)</f>
        <v/>
      </c>
      <c r="S367" t="str">
        <f t="shared" si="58"/>
        <v/>
      </c>
      <c r="T367" t="str">
        <f t="shared" si="59"/>
        <v/>
      </c>
      <c r="U367" t="str">
        <f t="shared" si="60"/>
        <v/>
      </c>
      <c r="V367" t="str">
        <f t="shared" si="61"/>
        <v/>
      </c>
    </row>
    <row r="368" spans="1:22">
      <c r="A368" s="99" t="str">
        <f t="shared" si="53"/>
        <v/>
      </c>
      <c r="B368" s="100"/>
      <c r="C368" s="101" t="str">
        <f t="shared" si="54"/>
        <v/>
      </c>
      <c r="D368" s="109"/>
      <c r="E368" s="101" t="str">
        <f t="shared" si="55"/>
        <v/>
      </c>
      <c r="F368" s="103"/>
      <c r="G368" s="101" t="str">
        <f t="shared" si="56"/>
        <v/>
      </c>
      <c r="H368" s="101" t="str">
        <f t="shared" si="57"/>
        <v/>
      </c>
      <c r="I368" s="104"/>
      <c r="J368" s="104"/>
      <c r="K368" s="104"/>
      <c r="L368" s="102"/>
      <c r="M368" s="105"/>
      <c r="N368" s="105"/>
      <c r="O368" s="102"/>
      <c r="P368" s="106"/>
      <c r="Q368" s="111"/>
      <c r="R368" t="str">
        <f>IF(D368="","",'[1]OPĆI DIO'!$C$1)</f>
        <v/>
      </c>
      <c r="S368" t="str">
        <f t="shared" si="58"/>
        <v/>
      </c>
      <c r="T368" t="str">
        <f t="shared" si="59"/>
        <v/>
      </c>
      <c r="U368" t="str">
        <f t="shared" si="60"/>
        <v/>
      </c>
      <c r="V368" t="str">
        <f t="shared" si="61"/>
        <v/>
      </c>
    </row>
    <row r="369" spans="1:22">
      <c r="A369" s="99" t="str">
        <f t="shared" si="53"/>
        <v/>
      </c>
      <c r="B369" s="100"/>
      <c r="C369" s="101" t="str">
        <f t="shared" si="54"/>
        <v/>
      </c>
      <c r="D369" s="109"/>
      <c r="E369" s="101" t="str">
        <f t="shared" si="55"/>
        <v/>
      </c>
      <c r="F369" s="103"/>
      <c r="G369" s="101" t="str">
        <f t="shared" si="56"/>
        <v/>
      </c>
      <c r="H369" s="101" t="str">
        <f t="shared" si="57"/>
        <v/>
      </c>
      <c r="I369" s="104"/>
      <c r="J369" s="104"/>
      <c r="K369" s="104"/>
      <c r="L369" s="102"/>
      <c r="M369" s="105"/>
      <c r="N369" s="105"/>
      <c r="O369" s="102"/>
      <c r="P369" s="106"/>
      <c r="Q369" s="111"/>
      <c r="R369" t="str">
        <f>IF(D369="","",'[1]OPĆI DIO'!$C$1)</f>
        <v/>
      </c>
      <c r="S369" t="str">
        <f t="shared" si="58"/>
        <v/>
      </c>
      <c r="T369" t="str">
        <f t="shared" si="59"/>
        <v/>
      </c>
      <c r="U369" t="str">
        <f t="shared" si="60"/>
        <v/>
      </c>
      <c r="V369" t="str">
        <f t="shared" si="61"/>
        <v/>
      </c>
    </row>
    <row r="370" spans="1:22">
      <c r="A370" s="99" t="str">
        <f t="shared" si="53"/>
        <v/>
      </c>
      <c r="B370" s="100"/>
      <c r="C370" s="101" t="str">
        <f t="shared" si="54"/>
        <v/>
      </c>
      <c r="D370" s="109"/>
      <c r="E370" s="101" t="str">
        <f t="shared" si="55"/>
        <v/>
      </c>
      <c r="F370" s="103"/>
      <c r="G370" s="101" t="str">
        <f t="shared" si="56"/>
        <v/>
      </c>
      <c r="H370" s="101" t="str">
        <f t="shared" si="57"/>
        <v/>
      </c>
      <c r="I370" s="104"/>
      <c r="J370" s="104"/>
      <c r="K370" s="104"/>
      <c r="L370" s="102"/>
      <c r="M370" s="105"/>
      <c r="N370" s="105"/>
      <c r="O370" s="102"/>
      <c r="P370" s="106"/>
      <c r="Q370" s="111"/>
      <c r="R370" t="str">
        <f>IF(D370="","",'[1]OPĆI DIO'!$C$1)</f>
        <v/>
      </c>
      <c r="S370" t="str">
        <f t="shared" si="58"/>
        <v/>
      </c>
      <c r="T370" t="str">
        <f t="shared" si="59"/>
        <v/>
      </c>
      <c r="U370" t="str">
        <f t="shared" si="60"/>
        <v/>
      </c>
      <c r="V370" t="str">
        <f t="shared" si="61"/>
        <v/>
      </c>
    </row>
    <row r="371" spans="1:22">
      <c r="A371" s="99" t="str">
        <f t="shared" si="53"/>
        <v/>
      </c>
      <c r="B371" s="100"/>
      <c r="C371" s="101" t="str">
        <f t="shared" si="54"/>
        <v/>
      </c>
      <c r="D371" s="109"/>
      <c r="E371" s="101" t="str">
        <f t="shared" si="55"/>
        <v/>
      </c>
      <c r="F371" s="103"/>
      <c r="G371" s="101" t="str">
        <f t="shared" si="56"/>
        <v/>
      </c>
      <c r="H371" s="101" t="str">
        <f t="shared" si="57"/>
        <v/>
      </c>
      <c r="I371" s="104"/>
      <c r="J371" s="104"/>
      <c r="K371" s="104"/>
      <c r="L371" s="102"/>
      <c r="M371" s="105"/>
      <c r="N371" s="105"/>
      <c r="O371" s="102"/>
      <c r="P371" s="106"/>
      <c r="Q371" s="111"/>
      <c r="R371" t="str">
        <f>IF(D371="","",'[1]OPĆI DIO'!$C$1)</f>
        <v/>
      </c>
      <c r="S371" t="str">
        <f t="shared" si="58"/>
        <v/>
      </c>
      <c r="T371" t="str">
        <f t="shared" si="59"/>
        <v/>
      </c>
      <c r="U371" t="str">
        <f t="shared" si="60"/>
        <v/>
      </c>
      <c r="V371" t="str">
        <f t="shared" si="61"/>
        <v/>
      </c>
    </row>
    <row r="372" spans="1:22">
      <c r="A372" s="99" t="str">
        <f t="shared" si="53"/>
        <v/>
      </c>
      <c r="B372" s="100"/>
      <c r="C372" s="101" t="str">
        <f t="shared" si="54"/>
        <v/>
      </c>
      <c r="D372" s="109"/>
      <c r="E372" s="101" t="str">
        <f t="shared" si="55"/>
        <v/>
      </c>
      <c r="F372" s="103"/>
      <c r="G372" s="101" t="str">
        <f t="shared" si="56"/>
        <v/>
      </c>
      <c r="H372" s="101" t="str">
        <f t="shared" si="57"/>
        <v/>
      </c>
      <c r="I372" s="104"/>
      <c r="J372" s="104"/>
      <c r="K372" s="104"/>
      <c r="L372" s="102"/>
      <c r="M372" s="105"/>
      <c r="N372" s="105"/>
      <c r="O372" s="102"/>
      <c r="P372" s="106"/>
      <c r="Q372" s="111"/>
      <c r="R372" t="str">
        <f>IF(D372="","",'[1]OPĆI DIO'!$C$1)</f>
        <v/>
      </c>
      <c r="S372" t="str">
        <f t="shared" si="58"/>
        <v/>
      </c>
      <c r="T372" t="str">
        <f t="shared" si="59"/>
        <v/>
      </c>
      <c r="U372" t="str">
        <f t="shared" si="60"/>
        <v/>
      </c>
      <c r="V372" t="str">
        <f t="shared" si="61"/>
        <v/>
      </c>
    </row>
    <row r="373" spans="1:22">
      <c r="A373" s="99" t="str">
        <f t="shared" si="53"/>
        <v/>
      </c>
      <c r="B373" s="100"/>
      <c r="C373" s="101" t="str">
        <f t="shared" si="54"/>
        <v/>
      </c>
      <c r="D373" s="109"/>
      <c r="E373" s="101" t="str">
        <f t="shared" si="55"/>
        <v/>
      </c>
      <c r="F373" s="103"/>
      <c r="G373" s="101" t="str">
        <f t="shared" si="56"/>
        <v/>
      </c>
      <c r="H373" s="101" t="str">
        <f t="shared" si="57"/>
        <v/>
      </c>
      <c r="I373" s="104"/>
      <c r="J373" s="104"/>
      <c r="K373" s="104"/>
      <c r="L373" s="102"/>
      <c r="M373" s="105"/>
      <c r="N373" s="105"/>
      <c r="O373" s="102"/>
      <c r="P373" s="106"/>
      <c r="Q373" s="111"/>
      <c r="R373" t="str">
        <f>IF(D373="","",'[1]OPĆI DIO'!$C$1)</f>
        <v/>
      </c>
      <c r="S373" t="str">
        <f t="shared" si="58"/>
        <v/>
      </c>
      <c r="T373" t="str">
        <f t="shared" si="59"/>
        <v/>
      </c>
      <c r="U373" t="str">
        <f t="shared" si="60"/>
        <v/>
      </c>
      <c r="V373" t="str">
        <f t="shared" si="61"/>
        <v/>
      </c>
    </row>
    <row r="374" spans="1:22">
      <c r="A374" s="99" t="str">
        <f t="shared" si="53"/>
        <v/>
      </c>
      <c r="B374" s="100"/>
      <c r="C374" s="101" t="str">
        <f t="shared" si="54"/>
        <v/>
      </c>
      <c r="D374" s="109"/>
      <c r="E374" s="101" t="str">
        <f t="shared" si="55"/>
        <v/>
      </c>
      <c r="F374" s="103"/>
      <c r="G374" s="101" t="str">
        <f t="shared" si="56"/>
        <v/>
      </c>
      <c r="H374" s="101" t="str">
        <f t="shared" si="57"/>
        <v/>
      </c>
      <c r="I374" s="104"/>
      <c r="J374" s="104"/>
      <c r="K374" s="104"/>
      <c r="L374" s="102"/>
      <c r="M374" s="105"/>
      <c r="N374" s="105"/>
      <c r="O374" s="102"/>
      <c r="P374" s="106"/>
      <c r="Q374" s="111"/>
      <c r="R374" t="str">
        <f>IF(D374="","",'[1]OPĆI DIO'!$C$1)</f>
        <v/>
      </c>
      <c r="S374" t="str">
        <f t="shared" si="58"/>
        <v/>
      </c>
      <c r="T374" t="str">
        <f t="shared" si="59"/>
        <v/>
      </c>
      <c r="U374" t="str">
        <f t="shared" si="60"/>
        <v/>
      </c>
      <c r="V374" t="str">
        <f t="shared" si="61"/>
        <v/>
      </c>
    </row>
    <row r="375" spans="1:22">
      <c r="A375" s="99" t="str">
        <f t="shared" si="53"/>
        <v/>
      </c>
      <c r="B375" s="100"/>
      <c r="C375" s="101" t="str">
        <f t="shared" si="54"/>
        <v/>
      </c>
      <c r="D375" s="109"/>
      <c r="E375" s="101" t="str">
        <f t="shared" si="55"/>
        <v/>
      </c>
      <c r="F375" s="103"/>
      <c r="G375" s="101" t="str">
        <f t="shared" si="56"/>
        <v/>
      </c>
      <c r="H375" s="101" t="str">
        <f t="shared" si="57"/>
        <v/>
      </c>
      <c r="I375" s="104"/>
      <c r="J375" s="104"/>
      <c r="K375" s="104"/>
      <c r="L375" s="102"/>
      <c r="M375" s="105"/>
      <c r="N375" s="105"/>
      <c r="O375" s="102"/>
      <c r="P375" s="106"/>
      <c r="Q375" s="111"/>
      <c r="R375" t="str">
        <f>IF(D375="","",'[1]OPĆI DIO'!$C$1)</f>
        <v/>
      </c>
      <c r="S375" t="str">
        <f t="shared" si="58"/>
        <v/>
      </c>
      <c r="T375" t="str">
        <f t="shared" si="59"/>
        <v/>
      </c>
      <c r="U375" t="str">
        <f t="shared" si="60"/>
        <v/>
      </c>
      <c r="V375" t="str">
        <f t="shared" si="61"/>
        <v/>
      </c>
    </row>
    <row r="376" spans="1:22">
      <c r="A376" s="99" t="str">
        <f t="shared" si="53"/>
        <v/>
      </c>
      <c r="B376" s="100"/>
      <c r="C376" s="101" t="str">
        <f t="shared" si="54"/>
        <v/>
      </c>
      <c r="D376" s="109"/>
      <c r="E376" s="101" t="str">
        <f t="shared" si="55"/>
        <v/>
      </c>
      <c r="F376" s="103"/>
      <c r="G376" s="101" t="str">
        <f t="shared" si="56"/>
        <v/>
      </c>
      <c r="H376" s="101" t="str">
        <f t="shared" si="57"/>
        <v/>
      </c>
      <c r="I376" s="104"/>
      <c r="J376" s="104"/>
      <c r="K376" s="104"/>
      <c r="L376" s="102"/>
      <c r="M376" s="105"/>
      <c r="N376" s="105"/>
      <c r="O376" s="102"/>
      <c r="P376" s="106"/>
      <c r="Q376" s="111"/>
      <c r="R376" t="str">
        <f>IF(D376="","",'[1]OPĆI DIO'!$C$1)</f>
        <v/>
      </c>
      <c r="S376" t="str">
        <f t="shared" si="58"/>
        <v/>
      </c>
      <c r="T376" t="str">
        <f t="shared" si="59"/>
        <v/>
      </c>
      <c r="U376" t="str">
        <f t="shared" si="60"/>
        <v/>
      </c>
      <c r="V376" t="str">
        <f t="shared" si="61"/>
        <v/>
      </c>
    </row>
    <row r="377" spans="1:22">
      <c r="A377" s="99" t="str">
        <f t="shared" si="53"/>
        <v/>
      </c>
      <c r="B377" s="100"/>
      <c r="C377" s="101" t="str">
        <f t="shared" si="54"/>
        <v/>
      </c>
      <c r="D377" s="109"/>
      <c r="E377" s="101" t="str">
        <f t="shared" si="55"/>
        <v/>
      </c>
      <c r="F377" s="103"/>
      <c r="G377" s="101" t="str">
        <f t="shared" si="56"/>
        <v/>
      </c>
      <c r="H377" s="101" t="str">
        <f t="shared" si="57"/>
        <v/>
      </c>
      <c r="I377" s="104"/>
      <c r="J377" s="104"/>
      <c r="K377" s="104"/>
      <c r="L377" s="102"/>
      <c r="M377" s="105"/>
      <c r="N377" s="105"/>
      <c r="O377" s="102"/>
      <c r="P377" s="106"/>
      <c r="Q377" s="111"/>
      <c r="R377" t="str">
        <f>IF(D377="","",'[1]OPĆI DIO'!$C$1)</f>
        <v/>
      </c>
      <c r="S377" t="str">
        <f t="shared" si="58"/>
        <v/>
      </c>
      <c r="T377" t="str">
        <f t="shared" si="59"/>
        <v/>
      </c>
      <c r="U377" t="str">
        <f t="shared" si="60"/>
        <v/>
      </c>
      <c r="V377" t="str">
        <f t="shared" si="61"/>
        <v/>
      </c>
    </row>
    <row r="378" spans="1:22">
      <c r="A378" s="99" t="str">
        <f t="shared" si="53"/>
        <v/>
      </c>
      <c r="B378" s="100"/>
      <c r="C378" s="101" t="str">
        <f t="shared" si="54"/>
        <v/>
      </c>
      <c r="D378" s="109"/>
      <c r="E378" s="101" t="str">
        <f t="shared" si="55"/>
        <v/>
      </c>
      <c r="F378" s="103"/>
      <c r="G378" s="101" t="str">
        <f t="shared" si="56"/>
        <v/>
      </c>
      <c r="H378" s="101" t="str">
        <f t="shared" si="57"/>
        <v/>
      </c>
      <c r="I378" s="104"/>
      <c r="J378" s="104"/>
      <c r="K378" s="104"/>
      <c r="L378" s="102"/>
      <c r="M378" s="105"/>
      <c r="N378" s="105"/>
      <c r="O378" s="102"/>
      <c r="P378" s="106"/>
      <c r="Q378" s="111"/>
      <c r="R378" t="str">
        <f>IF(D378="","",'[1]OPĆI DIO'!$C$1)</f>
        <v/>
      </c>
      <c r="S378" t="str">
        <f t="shared" si="58"/>
        <v/>
      </c>
      <c r="T378" t="str">
        <f t="shared" si="59"/>
        <v/>
      </c>
      <c r="U378" t="str">
        <f t="shared" si="60"/>
        <v/>
      </c>
      <c r="V378" t="str">
        <f t="shared" si="61"/>
        <v/>
      </c>
    </row>
    <row r="379" spans="1:22">
      <c r="A379" s="99" t="str">
        <f t="shared" si="53"/>
        <v/>
      </c>
      <c r="B379" s="100"/>
      <c r="C379" s="101" t="str">
        <f t="shared" si="54"/>
        <v/>
      </c>
      <c r="D379" s="109"/>
      <c r="E379" s="101" t="str">
        <f t="shared" si="55"/>
        <v/>
      </c>
      <c r="F379" s="103"/>
      <c r="G379" s="101" t="str">
        <f t="shared" si="56"/>
        <v/>
      </c>
      <c r="H379" s="101" t="str">
        <f t="shared" si="57"/>
        <v/>
      </c>
      <c r="I379" s="104"/>
      <c r="J379" s="104"/>
      <c r="K379" s="104"/>
      <c r="L379" s="102"/>
      <c r="M379" s="105"/>
      <c r="N379" s="105"/>
      <c r="O379" s="102"/>
      <c r="P379" s="106"/>
      <c r="Q379" s="111"/>
      <c r="R379" t="str">
        <f>IF(D379="","",'[1]OPĆI DIO'!$C$1)</f>
        <v/>
      </c>
      <c r="S379" t="str">
        <f t="shared" si="58"/>
        <v/>
      </c>
      <c r="T379" t="str">
        <f t="shared" si="59"/>
        <v/>
      </c>
      <c r="U379" t="str">
        <f t="shared" si="60"/>
        <v/>
      </c>
      <c r="V379" t="str">
        <f t="shared" si="61"/>
        <v/>
      </c>
    </row>
    <row r="380" spans="1:22">
      <c r="A380" s="99" t="str">
        <f t="shared" si="53"/>
        <v/>
      </c>
      <c r="B380" s="100"/>
      <c r="C380" s="101" t="str">
        <f t="shared" si="54"/>
        <v/>
      </c>
      <c r="D380" s="109"/>
      <c r="E380" s="101" t="str">
        <f t="shared" si="55"/>
        <v/>
      </c>
      <c r="F380" s="103"/>
      <c r="G380" s="101" t="str">
        <f t="shared" si="56"/>
        <v/>
      </c>
      <c r="H380" s="101" t="str">
        <f t="shared" si="57"/>
        <v/>
      </c>
      <c r="I380" s="104"/>
      <c r="J380" s="104"/>
      <c r="K380" s="104"/>
      <c r="L380" s="102"/>
      <c r="M380" s="105"/>
      <c r="N380" s="105"/>
      <c r="O380" s="102"/>
      <c r="P380" s="106"/>
      <c r="Q380" s="111"/>
      <c r="R380" t="str">
        <f>IF(D380="","",'[1]OPĆI DIO'!$C$1)</f>
        <v/>
      </c>
      <c r="S380" t="str">
        <f t="shared" si="58"/>
        <v/>
      </c>
      <c r="T380" t="str">
        <f t="shared" si="59"/>
        <v/>
      </c>
      <c r="U380" t="str">
        <f t="shared" si="60"/>
        <v/>
      </c>
      <c r="V380" t="str">
        <f t="shared" si="61"/>
        <v/>
      </c>
    </row>
    <row r="381" spans="1:22">
      <c r="A381" s="99" t="str">
        <f t="shared" si="53"/>
        <v/>
      </c>
      <c r="B381" s="100"/>
      <c r="C381" s="101" t="str">
        <f t="shared" si="54"/>
        <v/>
      </c>
      <c r="D381" s="109"/>
      <c r="E381" s="101" t="str">
        <f t="shared" si="55"/>
        <v/>
      </c>
      <c r="F381" s="103"/>
      <c r="G381" s="101" t="str">
        <f t="shared" si="56"/>
        <v/>
      </c>
      <c r="H381" s="101" t="str">
        <f t="shared" si="57"/>
        <v/>
      </c>
      <c r="I381" s="104"/>
      <c r="J381" s="104"/>
      <c r="K381" s="104"/>
      <c r="L381" s="102"/>
      <c r="M381" s="105"/>
      <c r="N381" s="105"/>
      <c r="O381" s="102"/>
      <c r="P381" s="106"/>
      <c r="Q381" s="111"/>
      <c r="R381" t="str">
        <f>IF(D381="","",'[1]OPĆI DIO'!$C$1)</f>
        <v/>
      </c>
      <c r="S381" t="str">
        <f t="shared" si="58"/>
        <v/>
      </c>
      <c r="T381" t="str">
        <f t="shared" si="59"/>
        <v/>
      </c>
      <c r="U381" t="str">
        <f t="shared" si="60"/>
        <v/>
      </c>
      <c r="V381" t="str">
        <f t="shared" si="61"/>
        <v/>
      </c>
    </row>
    <row r="382" spans="1:22">
      <c r="A382" s="99" t="str">
        <f t="shared" si="53"/>
        <v/>
      </c>
      <c r="B382" s="100"/>
      <c r="C382" s="101" t="str">
        <f t="shared" si="54"/>
        <v/>
      </c>
      <c r="D382" s="109"/>
      <c r="E382" s="101" t="str">
        <f t="shared" si="55"/>
        <v/>
      </c>
      <c r="F382" s="103"/>
      <c r="G382" s="101" t="str">
        <f t="shared" si="56"/>
        <v/>
      </c>
      <c r="H382" s="101" t="str">
        <f t="shared" si="57"/>
        <v/>
      </c>
      <c r="I382" s="104"/>
      <c r="J382" s="104"/>
      <c r="K382" s="104"/>
      <c r="L382" s="102"/>
      <c r="M382" s="105"/>
      <c r="N382" s="105"/>
      <c r="O382" s="102"/>
      <c r="P382" s="106"/>
      <c r="Q382" s="111"/>
      <c r="R382" t="str">
        <f>IF(D382="","",'[1]OPĆI DIO'!$C$1)</f>
        <v/>
      </c>
      <c r="S382" t="str">
        <f t="shared" si="58"/>
        <v/>
      </c>
      <c r="T382" t="str">
        <f t="shared" si="59"/>
        <v/>
      </c>
      <c r="U382" t="str">
        <f t="shared" si="60"/>
        <v/>
      </c>
      <c r="V382" t="str">
        <f t="shared" si="61"/>
        <v/>
      </c>
    </row>
    <row r="383" spans="1:22">
      <c r="A383" s="99" t="str">
        <f t="shared" si="53"/>
        <v/>
      </c>
      <c r="B383" s="100"/>
      <c r="C383" s="101" t="str">
        <f t="shared" si="54"/>
        <v/>
      </c>
      <c r="D383" s="109"/>
      <c r="E383" s="101" t="str">
        <f t="shared" si="55"/>
        <v/>
      </c>
      <c r="F383" s="103"/>
      <c r="G383" s="101" t="str">
        <f t="shared" si="56"/>
        <v/>
      </c>
      <c r="H383" s="101" t="str">
        <f t="shared" si="57"/>
        <v/>
      </c>
      <c r="I383" s="104"/>
      <c r="J383" s="104"/>
      <c r="K383" s="104"/>
      <c r="L383" s="102"/>
      <c r="M383" s="105"/>
      <c r="N383" s="105"/>
      <c r="O383" s="102"/>
      <c r="P383" s="106"/>
      <c r="Q383" s="111"/>
      <c r="R383" t="str">
        <f>IF(D383="","",'[1]OPĆI DIO'!$C$1)</f>
        <v/>
      </c>
      <c r="S383" t="str">
        <f t="shared" si="58"/>
        <v/>
      </c>
      <c r="T383" t="str">
        <f t="shared" si="59"/>
        <v/>
      </c>
      <c r="U383" t="str">
        <f t="shared" si="60"/>
        <v/>
      </c>
      <c r="V383" t="str">
        <f t="shared" si="61"/>
        <v/>
      </c>
    </row>
    <row r="384" spans="1:22">
      <c r="A384" s="99" t="str">
        <f t="shared" si="53"/>
        <v/>
      </c>
      <c r="B384" s="100"/>
      <c r="C384" s="101" t="str">
        <f t="shared" si="54"/>
        <v/>
      </c>
      <c r="D384" s="109"/>
      <c r="E384" s="101" t="str">
        <f t="shared" si="55"/>
        <v/>
      </c>
      <c r="F384" s="103"/>
      <c r="G384" s="101" t="str">
        <f t="shared" si="56"/>
        <v/>
      </c>
      <c r="H384" s="101" t="str">
        <f t="shared" si="57"/>
        <v/>
      </c>
      <c r="I384" s="104"/>
      <c r="J384" s="104"/>
      <c r="K384" s="104"/>
      <c r="L384" s="102"/>
      <c r="M384" s="105"/>
      <c r="N384" s="105"/>
      <c r="O384" s="102"/>
      <c r="P384" s="106"/>
      <c r="Q384" s="111"/>
      <c r="R384" t="str">
        <f>IF(D384="","",'[1]OPĆI DIO'!$C$1)</f>
        <v/>
      </c>
      <c r="S384" t="str">
        <f t="shared" si="58"/>
        <v/>
      </c>
      <c r="T384" t="str">
        <f t="shared" si="59"/>
        <v/>
      </c>
      <c r="U384" t="str">
        <f t="shared" si="60"/>
        <v/>
      </c>
      <c r="V384" t="str">
        <f t="shared" si="61"/>
        <v/>
      </c>
    </row>
    <row r="385" spans="1:22">
      <c r="A385" s="99" t="str">
        <f t="shared" si="53"/>
        <v/>
      </c>
      <c r="B385" s="100"/>
      <c r="C385" s="101" t="str">
        <f t="shared" si="54"/>
        <v/>
      </c>
      <c r="D385" s="109"/>
      <c r="E385" s="101" t="str">
        <f t="shared" si="55"/>
        <v/>
      </c>
      <c r="F385" s="103"/>
      <c r="G385" s="101" t="str">
        <f t="shared" si="56"/>
        <v/>
      </c>
      <c r="H385" s="101" t="str">
        <f t="shared" si="57"/>
        <v/>
      </c>
      <c r="I385" s="104"/>
      <c r="J385" s="104"/>
      <c r="K385" s="104"/>
      <c r="L385" s="102"/>
      <c r="M385" s="105"/>
      <c r="N385" s="105"/>
      <c r="O385" s="102"/>
      <c r="P385" s="106"/>
      <c r="Q385" s="111"/>
      <c r="R385" t="str">
        <f>IF(D385="","",'[1]OPĆI DIO'!$C$1)</f>
        <v/>
      </c>
      <c r="S385" t="str">
        <f t="shared" si="58"/>
        <v/>
      </c>
      <c r="T385" t="str">
        <f t="shared" si="59"/>
        <v/>
      </c>
      <c r="U385" t="str">
        <f t="shared" si="60"/>
        <v/>
      </c>
      <c r="V385" t="str">
        <f t="shared" si="61"/>
        <v/>
      </c>
    </row>
    <row r="386" spans="1:22">
      <c r="A386" s="99" t="str">
        <f t="shared" si="53"/>
        <v/>
      </c>
      <c r="B386" s="100"/>
      <c r="C386" s="101" t="str">
        <f t="shared" si="54"/>
        <v/>
      </c>
      <c r="D386" s="109"/>
      <c r="E386" s="101" t="str">
        <f t="shared" si="55"/>
        <v/>
      </c>
      <c r="F386" s="103"/>
      <c r="G386" s="101" t="str">
        <f t="shared" si="56"/>
        <v/>
      </c>
      <c r="H386" s="101" t="str">
        <f t="shared" si="57"/>
        <v/>
      </c>
      <c r="I386" s="104"/>
      <c r="J386" s="104"/>
      <c r="K386" s="104"/>
      <c r="L386" s="102"/>
      <c r="M386" s="105"/>
      <c r="N386" s="105"/>
      <c r="O386" s="102"/>
      <c r="P386" s="106"/>
      <c r="Q386" s="111"/>
      <c r="R386" t="str">
        <f>IF(D386="","",'[1]OPĆI DIO'!$C$1)</f>
        <v/>
      </c>
      <c r="S386" t="str">
        <f t="shared" si="58"/>
        <v/>
      </c>
      <c r="T386" t="str">
        <f t="shared" si="59"/>
        <v/>
      </c>
      <c r="U386" t="str">
        <f t="shared" si="60"/>
        <v/>
      </c>
      <c r="V386" t="str">
        <f t="shared" si="61"/>
        <v/>
      </c>
    </row>
    <row r="387" spans="1:22">
      <c r="A387" s="99" t="str">
        <f t="shared" si="53"/>
        <v/>
      </c>
      <c r="B387" s="100"/>
      <c r="C387" s="101" t="str">
        <f t="shared" si="54"/>
        <v/>
      </c>
      <c r="D387" s="109"/>
      <c r="E387" s="101" t="str">
        <f t="shared" si="55"/>
        <v/>
      </c>
      <c r="F387" s="103"/>
      <c r="G387" s="101" t="str">
        <f t="shared" si="56"/>
        <v/>
      </c>
      <c r="H387" s="101" t="str">
        <f t="shared" si="57"/>
        <v/>
      </c>
      <c r="I387" s="104"/>
      <c r="J387" s="104"/>
      <c r="K387" s="104"/>
      <c r="L387" s="102"/>
      <c r="M387" s="105"/>
      <c r="N387" s="105"/>
      <c r="O387" s="102"/>
      <c r="P387" s="106"/>
      <c r="Q387" s="111"/>
      <c r="R387" t="str">
        <f>IF(D387="","",'[1]OPĆI DIO'!$C$1)</f>
        <v/>
      </c>
      <c r="S387" t="str">
        <f t="shared" si="58"/>
        <v/>
      </c>
      <c r="T387" t="str">
        <f t="shared" si="59"/>
        <v/>
      </c>
      <c r="U387" t="str">
        <f t="shared" si="60"/>
        <v/>
      </c>
      <c r="V387" t="str">
        <f t="shared" si="61"/>
        <v/>
      </c>
    </row>
    <row r="388" spans="1:22">
      <c r="A388" s="99" t="str">
        <f t="shared" ref="A388:A451" si="62">IFERROR(VLOOKUP(B388,$X$6:$AA$34,4,FALSE),"")</f>
        <v/>
      </c>
      <c r="B388" s="100"/>
      <c r="C388" s="101" t="str">
        <f t="shared" ref="C388:C451" si="63">IFERROR(VLOOKUP(B388,$X$6:$AA$34,2,FALSE),"")</f>
        <v/>
      </c>
      <c r="D388" s="109"/>
      <c r="E388" s="101" t="str">
        <f t="shared" ref="E388:E451" si="64">IFERROR(VLOOKUP(D388,$AB$5:$AD$129,2,FALSE),"")</f>
        <v/>
      </c>
      <c r="F388" s="103"/>
      <c r="G388" s="101" t="str">
        <f t="shared" ref="G388:G451" si="65">IFERROR(VLOOKUP(F388,$AH$6:$AI$1763,2,FALSE),"")</f>
        <v/>
      </c>
      <c r="H388" s="101" t="str">
        <f t="shared" ref="H388:H451" si="66">IFERROR(VLOOKUP(F388,$AH$6:$AK$1763,4,FALSE),"")</f>
        <v/>
      </c>
      <c r="I388" s="104"/>
      <c r="J388" s="104"/>
      <c r="K388" s="104"/>
      <c r="L388" s="102"/>
      <c r="M388" s="105"/>
      <c r="N388" s="105"/>
      <c r="O388" s="102"/>
      <c r="P388" s="106"/>
      <c r="Q388" s="111"/>
      <c r="R388" t="str">
        <f>IF(D388="","",'[1]OPĆI DIO'!$C$1)</f>
        <v/>
      </c>
      <c r="S388" t="str">
        <f t="shared" ref="S388:S451" si="67">LEFT(D388,3)</f>
        <v/>
      </c>
      <c r="T388" t="str">
        <f t="shared" ref="T388:T451" si="68">LEFT(D388,2)</f>
        <v/>
      </c>
      <c r="U388" t="str">
        <f t="shared" ref="U388:U451" si="69">MID(H388,2,2)</f>
        <v/>
      </c>
      <c r="V388" t="str">
        <f t="shared" ref="V388:V451" si="70">LEFT(D388,1)</f>
        <v/>
      </c>
    </row>
    <row r="389" spans="1:22">
      <c r="A389" s="99" t="str">
        <f t="shared" si="62"/>
        <v/>
      </c>
      <c r="B389" s="100"/>
      <c r="C389" s="101" t="str">
        <f t="shared" si="63"/>
        <v/>
      </c>
      <c r="D389" s="109"/>
      <c r="E389" s="101" t="str">
        <f t="shared" si="64"/>
        <v/>
      </c>
      <c r="F389" s="103"/>
      <c r="G389" s="101" t="str">
        <f t="shared" si="65"/>
        <v/>
      </c>
      <c r="H389" s="101" t="str">
        <f t="shared" si="66"/>
        <v/>
      </c>
      <c r="I389" s="104"/>
      <c r="J389" s="104"/>
      <c r="K389" s="104"/>
      <c r="L389" s="102"/>
      <c r="M389" s="105"/>
      <c r="N389" s="105"/>
      <c r="O389" s="102"/>
      <c r="P389" s="106"/>
      <c r="Q389" s="111"/>
      <c r="R389" t="str">
        <f>IF(D389="","",'[1]OPĆI DIO'!$C$1)</f>
        <v/>
      </c>
      <c r="S389" t="str">
        <f t="shared" si="67"/>
        <v/>
      </c>
      <c r="T389" t="str">
        <f t="shared" si="68"/>
        <v/>
      </c>
      <c r="U389" t="str">
        <f t="shared" si="69"/>
        <v/>
      </c>
      <c r="V389" t="str">
        <f t="shared" si="70"/>
        <v/>
      </c>
    </row>
    <row r="390" spans="1:22">
      <c r="A390" s="99" t="str">
        <f t="shared" si="62"/>
        <v/>
      </c>
      <c r="B390" s="100"/>
      <c r="C390" s="101" t="str">
        <f t="shared" si="63"/>
        <v/>
      </c>
      <c r="D390" s="109"/>
      <c r="E390" s="101" t="str">
        <f t="shared" si="64"/>
        <v/>
      </c>
      <c r="F390" s="103"/>
      <c r="G390" s="101" t="str">
        <f t="shared" si="65"/>
        <v/>
      </c>
      <c r="H390" s="101" t="str">
        <f t="shared" si="66"/>
        <v/>
      </c>
      <c r="I390" s="104"/>
      <c r="J390" s="104"/>
      <c r="K390" s="104"/>
      <c r="L390" s="102"/>
      <c r="M390" s="105"/>
      <c r="N390" s="105"/>
      <c r="O390" s="102"/>
      <c r="P390" s="106"/>
      <c r="Q390" s="111"/>
      <c r="R390" t="str">
        <f>IF(D390="","",'[1]OPĆI DIO'!$C$1)</f>
        <v/>
      </c>
      <c r="S390" t="str">
        <f t="shared" si="67"/>
        <v/>
      </c>
      <c r="T390" t="str">
        <f t="shared" si="68"/>
        <v/>
      </c>
      <c r="U390" t="str">
        <f t="shared" si="69"/>
        <v/>
      </c>
      <c r="V390" t="str">
        <f t="shared" si="70"/>
        <v/>
      </c>
    </row>
    <row r="391" spans="1:22">
      <c r="A391" s="99" t="str">
        <f t="shared" si="62"/>
        <v/>
      </c>
      <c r="B391" s="100"/>
      <c r="C391" s="101" t="str">
        <f t="shared" si="63"/>
        <v/>
      </c>
      <c r="D391" s="109"/>
      <c r="E391" s="101" t="str">
        <f t="shared" si="64"/>
        <v/>
      </c>
      <c r="F391" s="103"/>
      <c r="G391" s="101" t="str">
        <f t="shared" si="65"/>
        <v/>
      </c>
      <c r="H391" s="101" t="str">
        <f t="shared" si="66"/>
        <v/>
      </c>
      <c r="I391" s="104"/>
      <c r="J391" s="104"/>
      <c r="K391" s="104"/>
      <c r="L391" s="102"/>
      <c r="M391" s="105"/>
      <c r="N391" s="105"/>
      <c r="O391" s="102"/>
      <c r="P391" s="106"/>
      <c r="Q391" s="111"/>
      <c r="R391" t="str">
        <f>IF(D391="","",'[1]OPĆI DIO'!$C$1)</f>
        <v/>
      </c>
      <c r="S391" t="str">
        <f t="shared" si="67"/>
        <v/>
      </c>
      <c r="T391" t="str">
        <f t="shared" si="68"/>
        <v/>
      </c>
      <c r="U391" t="str">
        <f t="shared" si="69"/>
        <v/>
      </c>
      <c r="V391" t="str">
        <f t="shared" si="70"/>
        <v/>
      </c>
    </row>
    <row r="392" spans="1:22">
      <c r="A392" s="99" t="str">
        <f t="shared" si="62"/>
        <v/>
      </c>
      <c r="B392" s="100"/>
      <c r="C392" s="101" t="str">
        <f t="shared" si="63"/>
        <v/>
      </c>
      <c r="D392" s="109"/>
      <c r="E392" s="101" t="str">
        <f t="shared" si="64"/>
        <v/>
      </c>
      <c r="F392" s="103"/>
      <c r="G392" s="101" t="str">
        <f t="shared" si="65"/>
        <v/>
      </c>
      <c r="H392" s="101" t="str">
        <f t="shared" si="66"/>
        <v/>
      </c>
      <c r="I392" s="104"/>
      <c r="J392" s="104"/>
      <c r="K392" s="104"/>
      <c r="L392" s="102"/>
      <c r="M392" s="105"/>
      <c r="N392" s="105"/>
      <c r="O392" s="102"/>
      <c r="P392" s="106"/>
      <c r="Q392" s="111"/>
      <c r="R392" t="str">
        <f>IF(D392="","",'[1]OPĆI DIO'!$C$1)</f>
        <v/>
      </c>
      <c r="S392" t="str">
        <f t="shared" si="67"/>
        <v/>
      </c>
      <c r="T392" t="str">
        <f t="shared" si="68"/>
        <v/>
      </c>
      <c r="U392" t="str">
        <f t="shared" si="69"/>
        <v/>
      </c>
      <c r="V392" t="str">
        <f t="shared" si="70"/>
        <v/>
      </c>
    </row>
    <row r="393" spans="1:22">
      <c r="A393" s="99" t="str">
        <f t="shared" si="62"/>
        <v/>
      </c>
      <c r="B393" s="100"/>
      <c r="C393" s="101" t="str">
        <f t="shared" si="63"/>
        <v/>
      </c>
      <c r="D393" s="109"/>
      <c r="E393" s="101" t="str">
        <f t="shared" si="64"/>
        <v/>
      </c>
      <c r="F393" s="103"/>
      <c r="G393" s="101" t="str">
        <f t="shared" si="65"/>
        <v/>
      </c>
      <c r="H393" s="101" t="str">
        <f t="shared" si="66"/>
        <v/>
      </c>
      <c r="I393" s="104"/>
      <c r="J393" s="104"/>
      <c r="K393" s="104"/>
      <c r="L393" s="102"/>
      <c r="M393" s="105"/>
      <c r="N393" s="105"/>
      <c r="O393" s="102"/>
      <c r="P393" s="106"/>
      <c r="Q393" s="111"/>
      <c r="R393" t="str">
        <f>IF(D393="","",'[1]OPĆI DIO'!$C$1)</f>
        <v/>
      </c>
      <c r="S393" t="str">
        <f t="shared" si="67"/>
        <v/>
      </c>
      <c r="T393" t="str">
        <f t="shared" si="68"/>
        <v/>
      </c>
      <c r="U393" t="str">
        <f t="shared" si="69"/>
        <v/>
      </c>
      <c r="V393" t="str">
        <f t="shared" si="70"/>
        <v/>
      </c>
    </row>
    <row r="394" spans="1:22">
      <c r="A394" s="99" t="str">
        <f t="shared" si="62"/>
        <v/>
      </c>
      <c r="B394" s="100"/>
      <c r="C394" s="101" t="str">
        <f t="shared" si="63"/>
        <v/>
      </c>
      <c r="D394" s="109"/>
      <c r="E394" s="101" t="str">
        <f t="shared" si="64"/>
        <v/>
      </c>
      <c r="F394" s="103"/>
      <c r="G394" s="101" t="str">
        <f t="shared" si="65"/>
        <v/>
      </c>
      <c r="H394" s="101" t="str">
        <f t="shared" si="66"/>
        <v/>
      </c>
      <c r="I394" s="104"/>
      <c r="J394" s="104"/>
      <c r="K394" s="104"/>
      <c r="L394" s="102"/>
      <c r="M394" s="105"/>
      <c r="N394" s="105"/>
      <c r="O394" s="102"/>
      <c r="P394" s="106"/>
      <c r="Q394" s="111"/>
      <c r="R394" t="str">
        <f>IF(D394="","",'[1]OPĆI DIO'!$C$1)</f>
        <v/>
      </c>
      <c r="S394" t="str">
        <f t="shared" si="67"/>
        <v/>
      </c>
      <c r="T394" t="str">
        <f t="shared" si="68"/>
        <v/>
      </c>
      <c r="U394" t="str">
        <f t="shared" si="69"/>
        <v/>
      </c>
      <c r="V394" t="str">
        <f t="shared" si="70"/>
        <v/>
      </c>
    </row>
    <row r="395" spans="1:22">
      <c r="A395" s="99" t="str">
        <f t="shared" si="62"/>
        <v/>
      </c>
      <c r="B395" s="100"/>
      <c r="C395" s="101" t="str">
        <f t="shared" si="63"/>
        <v/>
      </c>
      <c r="D395" s="109"/>
      <c r="E395" s="101" t="str">
        <f t="shared" si="64"/>
        <v/>
      </c>
      <c r="F395" s="103"/>
      <c r="G395" s="101" t="str">
        <f t="shared" si="65"/>
        <v/>
      </c>
      <c r="H395" s="101" t="str">
        <f t="shared" si="66"/>
        <v/>
      </c>
      <c r="I395" s="104"/>
      <c r="J395" s="104"/>
      <c r="K395" s="104"/>
      <c r="L395" s="102"/>
      <c r="M395" s="105"/>
      <c r="N395" s="105"/>
      <c r="O395" s="102"/>
      <c r="P395" s="106"/>
      <c r="Q395" s="111"/>
      <c r="R395" t="str">
        <f>IF(D395="","",'[1]OPĆI DIO'!$C$1)</f>
        <v/>
      </c>
      <c r="S395" t="str">
        <f t="shared" si="67"/>
        <v/>
      </c>
      <c r="T395" t="str">
        <f t="shared" si="68"/>
        <v/>
      </c>
      <c r="U395" t="str">
        <f t="shared" si="69"/>
        <v/>
      </c>
      <c r="V395" t="str">
        <f t="shared" si="70"/>
        <v/>
      </c>
    </row>
    <row r="396" spans="1:22">
      <c r="A396" s="99" t="str">
        <f t="shared" si="62"/>
        <v/>
      </c>
      <c r="B396" s="100"/>
      <c r="C396" s="101" t="str">
        <f t="shared" si="63"/>
        <v/>
      </c>
      <c r="D396" s="109"/>
      <c r="E396" s="101" t="str">
        <f t="shared" si="64"/>
        <v/>
      </c>
      <c r="F396" s="103"/>
      <c r="G396" s="101" t="str">
        <f t="shared" si="65"/>
        <v/>
      </c>
      <c r="H396" s="101" t="str">
        <f t="shared" si="66"/>
        <v/>
      </c>
      <c r="I396" s="104"/>
      <c r="J396" s="104"/>
      <c r="K396" s="104"/>
      <c r="L396" s="102"/>
      <c r="M396" s="105"/>
      <c r="N396" s="105"/>
      <c r="O396" s="102"/>
      <c r="P396" s="106"/>
      <c r="Q396" s="111"/>
      <c r="R396" t="str">
        <f>IF(D396="","",'[1]OPĆI DIO'!$C$1)</f>
        <v/>
      </c>
      <c r="S396" t="str">
        <f t="shared" si="67"/>
        <v/>
      </c>
      <c r="T396" t="str">
        <f t="shared" si="68"/>
        <v/>
      </c>
      <c r="U396" t="str">
        <f t="shared" si="69"/>
        <v/>
      </c>
      <c r="V396" t="str">
        <f t="shared" si="70"/>
        <v/>
      </c>
    </row>
    <row r="397" spans="1:22">
      <c r="A397" s="99" t="str">
        <f t="shared" si="62"/>
        <v/>
      </c>
      <c r="B397" s="100"/>
      <c r="C397" s="101" t="str">
        <f t="shared" si="63"/>
        <v/>
      </c>
      <c r="D397" s="109"/>
      <c r="E397" s="101" t="str">
        <f t="shared" si="64"/>
        <v/>
      </c>
      <c r="F397" s="103"/>
      <c r="G397" s="101" t="str">
        <f t="shared" si="65"/>
        <v/>
      </c>
      <c r="H397" s="101" t="str">
        <f t="shared" si="66"/>
        <v/>
      </c>
      <c r="I397" s="104"/>
      <c r="J397" s="104"/>
      <c r="K397" s="104"/>
      <c r="L397" s="102"/>
      <c r="M397" s="105"/>
      <c r="N397" s="105"/>
      <c r="O397" s="102"/>
      <c r="P397" s="106"/>
      <c r="Q397" s="111"/>
      <c r="R397" t="str">
        <f>IF(D397="","",'[1]OPĆI DIO'!$C$1)</f>
        <v/>
      </c>
      <c r="S397" t="str">
        <f t="shared" si="67"/>
        <v/>
      </c>
      <c r="T397" t="str">
        <f t="shared" si="68"/>
        <v/>
      </c>
      <c r="U397" t="str">
        <f t="shared" si="69"/>
        <v/>
      </c>
      <c r="V397" t="str">
        <f t="shared" si="70"/>
        <v/>
      </c>
    </row>
    <row r="398" spans="1:22">
      <c r="A398" s="99" t="str">
        <f t="shared" si="62"/>
        <v/>
      </c>
      <c r="B398" s="100"/>
      <c r="C398" s="101" t="str">
        <f t="shared" si="63"/>
        <v/>
      </c>
      <c r="D398" s="109"/>
      <c r="E398" s="101" t="str">
        <f t="shared" si="64"/>
        <v/>
      </c>
      <c r="F398" s="103"/>
      <c r="G398" s="101" t="str">
        <f t="shared" si="65"/>
        <v/>
      </c>
      <c r="H398" s="101" t="str">
        <f t="shared" si="66"/>
        <v/>
      </c>
      <c r="I398" s="104"/>
      <c r="J398" s="104"/>
      <c r="K398" s="104"/>
      <c r="L398" s="102"/>
      <c r="M398" s="105"/>
      <c r="N398" s="105"/>
      <c r="O398" s="102"/>
      <c r="P398" s="106"/>
      <c r="Q398" s="111"/>
      <c r="R398" t="str">
        <f>IF(D398="","",'[1]OPĆI DIO'!$C$1)</f>
        <v/>
      </c>
      <c r="S398" t="str">
        <f t="shared" si="67"/>
        <v/>
      </c>
      <c r="T398" t="str">
        <f t="shared" si="68"/>
        <v/>
      </c>
      <c r="U398" t="str">
        <f t="shared" si="69"/>
        <v/>
      </c>
      <c r="V398" t="str">
        <f t="shared" si="70"/>
        <v/>
      </c>
    </row>
    <row r="399" spans="1:22">
      <c r="A399" s="99" t="str">
        <f t="shared" si="62"/>
        <v/>
      </c>
      <c r="B399" s="100"/>
      <c r="C399" s="101" t="str">
        <f t="shared" si="63"/>
        <v/>
      </c>
      <c r="D399" s="109"/>
      <c r="E399" s="101" t="str">
        <f t="shared" si="64"/>
        <v/>
      </c>
      <c r="F399" s="103"/>
      <c r="G399" s="101" t="str">
        <f t="shared" si="65"/>
        <v/>
      </c>
      <c r="H399" s="101" t="str">
        <f t="shared" si="66"/>
        <v/>
      </c>
      <c r="I399" s="104"/>
      <c r="J399" s="104"/>
      <c r="K399" s="104"/>
      <c r="L399" s="102"/>
      <c r="M399" s="105"/>
      <c r="N399" s="105"/>
      <c r="O399" s="102"/>
      <c r="P399" s="106"/>
      <c r="Q399" s="111"/>
      <c r="R399" t="str">
        <f>IF(D399="","",'[1]OPĆI DIO'!$C$1)</f>
        <v/>
      </c>
      <c r="S399" t="str">
        <f t="shared" si="67"/>
        <v/>
      </c>
      <c r="T399" t="str">
        <f t="shared" si="68"/>
        <v/>
      </c>
      <c r="U399" t="str">
        <f t="shared" si="69"/>
        <v/>
      </c>
      <c r="V399" t="str">
        <f t="shared" si="70"/>
        <v/>
      </c>
    </row>
    <row r="400" spans="1:22">
      <c r="A400" s="99" t="str">
        <f t="shared" si="62"/>
        <v/>
      </c>
      <c r="B400" s="100"/>
      <c r="C400" s="101" t="str">
        <f t="shared" si="63"/>
        <v/>
      </c>
      <c r="D400" s="109"/>
      <c r="E400" s="101" t="str">
        <f t="shared" si="64"/>
        <v/>
      </c>
      <c r="F400" s="103"/>
      <c r="G400" s="101" t="str">
        <f t="shared" si="65"/>
        <v/>
      </c>
      <c r="H400" s="101" t="str">
        <f t="shared" si="66"/>
        <v/>
      </c>
      <c r="I400" s="104"/>
      <c r="J400" s="104"/>
      <c r="K400" s="104"/>
      <c r="L400" s="102"/>
      <c r="M400" s="105"/>
      <c r="N400" s="105"/>
      <c r="O400" s="102"/>
      <c r="P400" s="106"/>
      <c r="Q400" s="111"/>
      <c r="R400" t="str">
        <f>IF(D400="","",'[1]OPĆI DIO'!$C$1)</f>
        <v/>
      </c>
      <c r="S400" t="str">
        <f t="shared" si="67"/>
        <v/>
      </c>
      <c r="T400" t="str">
        <f t="shared" si="68"/>
        <v/>
      </c>
      <c r="U400" t="str">
        <f t="shared" si="69"/>
        <v/>
      </c>
      <c r="V400" t="str">
        <f t="shared" si="70"/>
        <v/>
      </c>
    </row>
    <row r="401" spans="1:22">
      <c r="A401" s="99" t="str">
        <f t="shared" si="62"/>
        <v/>
      </c>
      <c r="B401" s="100"/>
      <c r="C401" s="101" t="str">
        <f t="shared" si="63"/>
        <v/>
      </c>
      <c r="D401" s="109"/>
      <c r="E401" s="101" t="str">
        <f t="shared" si="64"/>
        <v/>
      </c>
      <c r="F401" s="103"/>
      <c r="G401" s="101" t="str">
        <f t="shared" si="65"/>
        <v/>
      </c>
      <c r="H401" s="101" t="str">
        <f t="shared" si="66"/>
        <v/>
      </c>
      <c r="I401" s="104"/>
      <c r="J401" s="104"/>
      <c r="K401" s="104"/>
      <c r="L401" s="102"/>
      <c r="M401" s="105"/>
      <c r="N401" s="105"/>
      <c r="O401" s="102"/>
      <c r="P401" s="106"/>
      <c r="Q401" s="111"/>
      <c r="R401" t="str">
        <f>IF(D401="","",'[1]OPĆI DIO'!$C$1)</f>
        <v/>
      </c>
      <c r="S401" t="str">
        <f t="shared" si="67"/>
        <v/>
      </c>
      <c r="T401" t="str">
        <f t="shared" si="68"/>
        <v/>
      </c>
      <c r="U401" t="str">
        <f t="shared" si="69"/>
        <v/>
      </c>
      <c r="V401" t="str">
        <f t="shared" si="70"/>
        <v/>
      </c>
    </row>
    <row r="402" spans="1:22">
      <c r="A402" s="99" t="str">
        <f t="shared" si="62"/>
        <v/>
      </c>
      <c r="B402" s="100"/>
      <c r="C402" s="101" t="str">
        <f t="shared" si="63"/>
        <v/>
      </c>
      <c r="D402" s="109"/>
      <c r="E402" s="101" t="str">
        <f t="shared" si="64"/>
        <v/>
      </c>
      <c r="F402" s="103"/>
      <c r="G402" s="101" t="str">
        <f t="shared" si="65"/>
        <v/>
      </c>
      <c r="H402" s="101" t="str">
        <f t="shared" si="66"/>
        <v/>
      </c>
      <c r="I402" s="104"/>
      <c r="J402" s="104"/>
      <c r="K402" s="104"/>
      <c r="L402" s="102"/>
      <c r="M402" s="105"/>
      <c r="N402" s="105"/>
      <c r="O402" s="102"/>
      <c r="P402" s="106"/>
      <c r="Q402" s="111"/>
      <c r="R402" t="str">
        <f>IF(D402="","",'[1]OPĆI DIO'!$C$1)</f>
        <v/>
      </c>
      <c r="S402" t="str">
        <f t="shared" si="67"/>
        <v/>
      </c>
      <c r="T402" t="str">
        <f t="shared" si="68"/>
        <v/>
      </c>
      <c r="U402" t="str">
        <f t="shared" si="69"/>
        <v/>
      </c>
      <c r="V402" t="str">
        <f t="shared" si="70"/>
        <v/>
      </c>
    </row>
    <row r="403" spans="1:22">
      <c r="A403" s="99" t="str">
        <f t="shared" si="62"/>
        <v/>
      </c>
      <c r="B403" s="100"/>
      <c r="C403" s="101" t="str">
        <f t="shared" si="63"/>
        <v/>
      </c>
      <c r="D403" s="109"/>
      <c r="E403" s="101" t="str">
        <f t="shared" si="64"/>
        <v/>
      </c>
      <c r="F403" s="103"/>
      <c r="G403" s="101" t="str">
        <f t="shared" si="65"/>
        <v/>
      </c>
      <c r="H403" s="101" t="str">
        <f t="shared" si="66"/>
        <v/>
      </c>
      <c r="I403" s="104"/>
      <c r="J403" s="104"/>
      <c r="K403" s="104"/>
      <c r="L403" s="102"/>
      <c r="M403" s="105"/>
      <c r="N403" s="105"/>
      <c r="O403" s="102"/>
      <c r="P403" s="106"/>
      <c r="Q403" s="111"/>
      <c r="R403" t="str">
        <f>IF(D403="","",'[1]OPĆI DIO'!$C$1)</f>
        <v/>
      </c>
      <c r="S403" t="str">
        <f t="shared" si="67"/>
        <v/>
      </c>
      <c r="T403" t="str">
        <f t="shared" si="68"/>
        <v/>
      </c>
      <c r="U403" t="str">
        <f t="shared" si="69"/>
        <v/>
      </c>
      <c r="V403" t="str">
        <f t="shared" si="70"/>
        <v/>
      </c>
    </row>
    <row r="404" spans="1:22">
      <c r="A404" s="99" t="str">
        <f t="shared" si="62"/>
        <v/>
      </c>
      <c r="B404" s="100"/>
      <c r="C404" s="101" t="str">
        <f t="shared" si="63"/>
        <v/>
      </c>
      <c r="D404" s="109"/>
      <c r="E404" s="101" t="str">
        <f t="shared" si="64"/>
        <v/>
      </c>
      <c r="F404" s="103"/>
      <c r="G404" s="101" t="str">
        <f t="shared" si="65"/>
        <v/>
      </c>
      <c r="H404" s="101" t="str">
        <f t="shared" si="66"/>
        <v/>
      </c>
      <c r="I404" s="104"/>
      <c r="J404" s="104"/>
      <c r="K404" s="104"/>
      <c r="L404" s="102"/>
      <c r="M404" s="105"/>
      <c r="N404" s="105"/>
      <c r="O404" s="102"/>
      <c r="P404" s="106"/>
      <c r="Q404" s="111"/>
      <c r="R404" t="str">
        <f>IF(D404="","",'[1]OPĆI DIO'!$C$1)</f>
        <v/>
      </c>
      <c r="S404" t="str">
        <f t="shared" si="67"/>
        <v/>
      </c>
      <c r="T404" t="str">
        <f t="shared" si="68"/>
        <v/>
      </c>
      <c r="U404" t="str">
        <f t="shared" si="69"/>
        <v/>
      </c>
      <c r="V404" t="str">
        <f t="shared" si="70"/>
        <v/>
      </c>
    </row>
    <row r="405" spans="1:22">
      <c r="A405" s="99" t="str">
        <f t="shared" si="62"/>
        <v/>
      </c>
      <c r="B405" s="100"/>
      <c r="C405" s="101" t="str">
        <f t="shared" si="63"/>
        <v/>
      </c>
      <c r="D405" s="109"/>
      <c r="E405" s="101" t="str">
        <f t="shared" si="64"/>
        <v/>
      </c>
      <c r="F405" s="103"/>
      <c r="G405" s="101" t="str">
        <f t="shared" si="65"/>
        <v/>
      </c>
      <c r="H405" s="101" t="str">
        <f t="shared" si="66"/>
        <v/>
      </c>
      <c r="I405" s="104"/>
      <c r="J405" s="104"/>
      <c r="K405" s="104"/>
      <c r="L405" s="102"/>
      <c r="M405" s="105"/>
      <c r="N405" s="105"/>
      <c r="O405" s="102"/>
      <c r="P405" s="106"/>
      <c r="Q405" s="111"/>
      <c r="R405" t="str">
        <f>IF(D405="","",'[1]OPĆI DIO'!$C$1)</f>
        <v/>
      </c>
      <c r="S405" t="str">
        <f t="shared" si="67"/>
        <v/>
      </c>
      <c r="T405" t="str">
        <f t="shared" si="68"/>
        <v/>
      </c>
      <c r="U405" t="str">
        <f t="shared" si="69"/>
        <v/>
      </c>
      <c r="V405" t="str">
        <f t="shared" si="70"/>
        <v/>
      </c>
    </row>
    <row r="406" spans="1:22">
      <c r="A406" s="99" t="str">
        <f t="shared" si="62"/>
        <v/>
      </c>
      <c r="B406" s="100"/>
      <c r="C406" s="101" t="str">
        <f t="shared" si="63"/>
        <v/>
      </c>
      <c r="D406" s="109"/>
      <c r="E406" s="101" t="str">
        <f t="shared" si="64"/>
        <v/>
      </c>
      <c r="F406" s="103"/>
      <c r="G406" s="101" t="str">
        <f t="shared" si="65"/>
        <v/>
      </c>
      <c r="H406" s="101" t="str">
        <f t="shared" si="66"/>
        <v/>
      </c>
      <c r="I406" s="104"/>
      <c r="J406" s="104"/>
      <c r="K406" s="104"/>
      <c r="L406" s="102"/>
      <c r="M406" s="105"/>
      <c r="N406" s="105"/>
      <c r="O406" s="102"/>
      <c r="P406" s="106"/>
      <c r="Q406" s="111"/>
      <c r="R406" t="str">
        <f>IF(D406="","",'[1]OPĆI DIO'!$C$1)</f>
        <v/>
      </c>
      <c r="S406" t="str">
        <f t="shared" si="67"/>
        <v/>
      </c>
      <c r="T406" t="str">
        <f t="shared" si="68"/>
        <v/>
      </c>
      <c r="U406" t="str">
        <f t="shared" si="69"/>
        <v/>
      </c>
      <c r="V406" t="str">
        <f t="shared" si="70"/>
        <v/>
      </c>
    </row>
    <row r="407" spans="1:22">
      <c r="A407" s="99" t="str">
        <f t="shared" si="62"/>
        <v/>
      </c>
      <c r="B407" s="100"/>
      <c r="C407" s="101" t="str">
        <f t="shared" si="63"/>
        <v/>
      </c>
      <c r="D407" s="109"/>
      <c r="E407" s="101" t="str">
        <f t="shared" si="64"/>
        <v/>
      </c>
      <c r="F407" s="103"/>
      <c r="G407" s="101" t="str">
        <f t="shared" si="65"/>
        <v/>
      </c>
      <c r="H407" s="101" t="str">
        <f t="shared" si="66"/>
        <v/>
      </c>
      <c r="I407" s="104"/>
      <c r="J407" s="104"/>
      <c r="K407" s="104"/>
      <c r="L407" s="102"/>
      <c r="M407" s="105"/>
      <c r="N407" s="105"/>
      <c r="O407" s="102"/>
      <c r="P407" s="106"/>
      <c r="Q407" s="111"/>
      <c r="R407" t="str">
        <f>IF(D407="","",'[1]OPĆI DIO'!$C$1)</f>
        <v/>
      </c>
      <c r="S407" t="str">
        <f t="shared" si="67"/>
        <v/>
      </c>
      <c r="T407" t="str">
        <f t="shared" si="68"/>
        <v/>
      </c>
      <c r="U407" t="str">
        <f t="shared" si="69"/>
        <v/>
      </c>
      <c r="V407" t="str">
        <f t="shared" si="70"/>
        <v/>
      </c>
    </row>
    <row r="408" spans="1:22">
      <c r="A408" s="99" t="str">
        <f t="shared" si="62"/>
        <v/>
      </c>
      <c r="B408" s="100"/>
      <c r="C408" s="101" t="str">
        <f t="shared" si="63"/>
        <v/>
      </c>
      <c r="D408" s="109"/>
      <c r="E408" s="101" t="str">
        <f t="shared" si="64"/>
        <v/>
      </c>
      <c r="F408" s="103"/>
      <c r="G408" s="101" t="str">
        <f t="shared" si="65"/>
        <v/>
      </c>
      <c r="H408" s="101" t="str">
        <f t="shared" si="66"/>
        <v/>
      </c>
      <c r="I408" s="104"/>
      <c r="J408" s="104"/>
      <c r="K408" s="104"/>
      <c r="L408" s="102"/>
      <c r="M408" s="105"/>
      <c r="N408" s="105"/>
      <c r="O408" s="102"/>
      <c r="P408" s="106"/>
      <c r="Q408" s="111"/>
      <c r="R408" t="str">
        <f>IF(D408="","",'[1]OPĆI DIO'!$C$1)</f>
        <v/>
      </c>
      <c r="S408" t="str">
        <f t="shared" si="67"/>
        <v/>
      </c>
      <c r="T408" t="str">
        <f t="shared" si="68"/>
        <v/>
      </c>
      <c r="U408" t="str">
        <f t="shared" si="69"/>
        <v/>
      </c>
      <c r="V408" t="str">
        <f t="shared" si="70"/>
        <v/>
      </c>
    </row>
    <row r="409" spans="1:22">
      <c r="A409" s="99" t="str">
        <f t="shared" si="62"/>
        <v/>
      </c>
      <c r="B409" s="100"/>
      <c r="C409" s="101" t="str">
        <f t="shared" si="63"/>
        <v/>
      </c>
      <c r="D409" s="109"/>
      <c r="E409" s="101" t="str">
        <f t="shared" si="64"/>
        <v/>
      </c>
      <c r="F409" s="103"/>
      <c r="G409" s="101" t="str">
        <f t="shared" si="65"/>
        <v/>
      </c>
      <c r="H409" s="101" t="str">
        <f t="shared" si="66"/>
        <v/>
      </c>
      <c r="I409" s="104"/>
      <c r="J409" s="104"/>
      <c r="K409" s="104"/>
      <c r="L409" s="102"/>
      <c r="M409" s="105"/>
      <c r="N409" s="105"/>
      <c r="O409" s="102"/>
      <c r="P409" s="106"/>
      <c r="Q409" s="111"/>
      <c r="R409" t="str">
        <f>IF(D409="","",'[1]OPĆI DIO'!$C$1)</f>
        <v/>
      </c>
      <c r="S409" t="str">
        <f t="shared" si="67"/>
        <v/>
      </c>
      <c r="T409" t="str">
        <f t="shared" si="68"/>
        <v/>
      </c>
      <c r="U409" t="str">
        <f t="shared" si="69"/>
        <v/>
      </c>
      <c r="V409" t="str">
        <f t="shared" si="70"/>
        <v/>
      </c>
    </row>
    <row r="410" spans="1:22">
      <c r="A410" s="99" t="str">
        <f t="shared" si="62"/>
        <v/>
      </c>
      <c r="B410" s="100"/>
      <c r="C410" s="101" t="str">
        <f t="shared" si="63"/>
        <v/>
      </c>
      <c r="D410" s="109"/>
      <c r="E410" s="101" t="str">
        <f t="shared" si="64"/>
        <v/>
      </c>
      <c r="F410" s="103"/>
      <c r="G410" s="101" t="str">
        <f t="shared" si="65"/>
        <v/>
      </c>
      <c r="H410" s="101" t="str">
        <f t="shared" si="66"/>
        <v/>
      </c>
      <c r="I410" s="104"/>
      <c r="J410" s="104"/>
      <c r="K410" s="104"/>
      <c r="L410" s="102"/>
      <c r="M410" s="105"/>
      <c r="N410" s="105"/>
      <c r="O410" s="102"/>
      <c r="P410" s="106"/>
      <c r="Q410" s="111"/>
      <c r="R410" t="str">
        <f>IF(D410="","",'[1]OPĆI DIO'!$C$1)</f>
        <v/>
      </c>
      <c r="S410" t="str">
        <f t="shared" si="67"/>
        <v/>
      </c>
      <c r="T410" t="str">
        <f t="shared" si="68"/>
        <v/>
      </c>
      <c r="U410" t="str">
        <f t="shared" si="69"/>
        <v/>
      </c>
      <c r="V410" t="str">
        <f t="shared" si="70"/>
        <v/>
      </c>
    </row>
    <row r="411" spans="1:22">
      <c r="A411" s="99" t="str">
        <f t="shared" si="62"/>
        <v/>
      </c>
      <c r="B411" s="100"/>
      <c r="C411" s="101" t="str">
        <f t="shared" si="63"/>
        <v/>
      </c>
      <c r="D411" s="109"/>
      <c r="E411" s="101" t="str">
        <f t="shared" si="64"/>
        <v/>
      </c>
      <c r="F411" s="103"/>
      <c r="G411" s="101" t="str">
        <f t="shared" si="65"/>
        <v/>
      </c>
      <c r="H411" s="101" t="str">
        <f t="shared" si="66"/>
        <v/>
      </c>
      <c r="I411" s="104"/>
      <c r="J411" s="104"/>
      <c r="K411" s="104"/>
      <c r="L411" s="102"/>
      <c r="M411" s="105"/>
      <c r="N411" s="105"/>
      <c r="O411" s="102"/>
      <c r="P411" s="106"/>
      <c r="Q411" s="111"/>
      <c r="R411" t="str">
        <f>IF(D411="","",'[1]OPĆI DIO'!$C$1)</f>
        <v/>
      </c>
      <c r="S411" t="str">
        <f t="shared" si="67"/>
        <v/>
      </c>
      <c r="T411" t="str">
        <f t="shared" si="68"/>
        <v/>
      </c>
      <c r="U411" t="str">
        <f t="shared" si="69"/>
        <v/>
      </c>
      <c r="V411" t="str">
        <f t="shared" si="70"/>
        <v/>
      </c>
    </row>
    <row r="412" spans="1:22">
      <c r="A412" s="99" t="str">
        <f t="shared" si="62"/>
        <v/>
      </c>
      <c r="B412" s="100"/>
      <c r="C412" s="101" t="str">
        <f t="shared" si="63"/>
        <v/>
      </c>
      <c r="D412" s="109"/>
      <c r="E412" s="101" t="str">
        <f t="shared" si="64"/>
        <v/>
      </c>
      <c r="F412" s="103"/>
      <c r="G412" s="101" t="str">
        <f t="shared" si="65"/>
        <v/>
      </c>
      <c r="H412" s="101" t="str">
        <f t="shared" si="66"/>
        <v/>
      </c>
      <c r="I412" s="104"/>
      <c r="J412" s="104"/>
      <c r="K412" s="104"/>
      <c r="L412" s="102"/>
      <c r="M412" s="105"/>
      <c r="N412" s="105"/>
      <c r="O412" s="102"/>
      <c r="P412" s="106"/>
      <c r="Q412" s="111"/>
      <c r="R412" t="str">
        <f>IF(D412="","",'[1]OPĆI DIO'!$C$1)</f>
        <v/>
      </c>
      <c r="S412" t="str">
        <f t="shared" si="67"/>
        <v/>
      </c>
      <c r="T412" t="str">
        <f t="shared" si="68"/>
        <v/>
      </c>
      <c r="U412" t="str">
        <f t="shared" si="69"/>
        <v/>
      </c>
      <c r="V412" t="str">
        <f t="shared" si="70"/>
        <v/>
      </c>
    </row>
    <row r="413" spans="1:22">
      <c r="A413" s="99" t="str">
        <f t="shared" si="62"/>
        <v/>
      </c>
      <c r="B413" s="100"/>
      <c r="C413" s="101" t="str">
        <f t="shared" si="63"/>
        <v/>
      </c>
      <c r="D413" s="109"/>
      <c r="E413" s="101" t="str">
        <f t="shared" si="64"/>
        <v/>
      </c>
      <c r="F413" s="103"/>
      <c r="G413" s="101" t="str">
        <f t="shared" si="65"/>
        <v/>
      </c>
      <c r="H413" s="101" t="str">
        <f t="shared" si="66"/>
        <v/>
      </c>
      <c r="I413" s="104"/>
      <c r="J413" s="104"/>
      <c r="K413" s="104"/>
      <c r="L413" s="102"/>
      <c r="M413" s="105"/>
      <c r="N413" s="105"/>
      <c r="O413" s="102"/>
      <c r="P413" s="106"/>
      <c r="Q413" s="111"/>
      <c r="R413" t="str">
        <f>IF(D413="","",'[1]OPĆI DIO'!$C$1)</f>
        <v/>
      </c>
      <c r="S413" t="str">
        <f t="shared" si="67"/>
        <v/>
      </c>
      <c r="T413" t="str">
        <f t="shared" si="68"/>
        <v/>
      </c>
      <c r="U413" t="str">
        <f t="shared" si="69"/>
        <v/>
      </c>
      <c r="V413" t="str">
        <f t="shared" si="70"/>
        <v/>
      </c>
    </row>
    <row r="414" spans="1:22">
      <c r="A414" s="99" t="str">
        <f t="shared" si="62"/>
        <v/>
      </c>
      <c r="B414" s="100"/>
      <c r="C414" s="101" t="str">
        <f t="shared" si="63"/>
        <v/>
      </c>
      <c r="D414" s="109"/>
      <c r="E414" s="101" t="str">
        <f t="shared" si="64"/>
        <v/>
      </c>
      <c r="F414" s="103"/>
      <c r="G414" s="101" t="str">
        <f t="shared" si="65"/>
        <v/>
      </c>
      <c r="H414" s="101" t="str">
        <f t="shared" si="66"/>
        <v/>
      </c>
      <c r="I414" s="104"/>
      <c r="J414" s="104"/>
      <c r="K414" s="104"/>
      <c r="L414" s="102"/>
      <c r="M414" s="105"/>
      <c r="N414" s="105"/>
      <c r="O414" s="102"/>
      <c r="P414" s="106"/>
      <c r="Q414" s="111"/>
      <c r="R414" t="str">
        <f>IF(D414="","",'[1]OPĆI DIO'!$C$1)</f>
        <v/>
      </c>
      <c r="S414" t="str">
        <f t="shared" si="67"/>
        <v/>
      </c>
      <c r="T414" t="str">
        <f t="shared" si="68"/>
        <v/>
      </c>
      <c r="U414" t="str">
        <f t="shared" si="69"/>
        <v/>
      </c>
      <c r="V414" t="str">
        <f t="shared" si="70"/>
        <v/>
      </c>
    </row>
    <row r="415" spans="1:22">
      <c r="A415" s="99" t="str">
        <f t="shared" si="62"/>
        <v/>
      </c>
      <c r="B415" s="100"/>
      <c r="C415" s="101" t="str">
        <f t="shared" si="63"/>
        <v/>
      </c>
      <c r="D415" s="109"/>
      <c r="E415" s="101" t="str">
        <f t="shared" si="64"/>
        <v/>
      </c>
      <c r="F415" s="103"/>
      <c r="G415" s="101" t="str">
        <f t="shared" si="65"/>
        <v/>
      </c>
      <c r="H415" s="101" t="str">
        <f t="shared" si="66"/>
        <v/>
      </c>
      <c r="I415" s="104"/>
      <c r="J415" s="104"/>
      <c r="K415" s="104"/>
      <c r="L415" s="102"/>
      <c r="M415" s="105"/>
      <c r="N415" s="105"/>
      <c r="O415" s="102"/>
      <c r="P415" s="106"/>
      <c r="Q415" s="111"/>
      <c r="R415" t="str">
        <f>IF(D415="","",'[1]OPĆI DIO'!$C$1)</f>
        <v/>
      </c>
      <c r="S415" t="str">
        <f t="shared" si="67"/>
        <v/>
      </c>
      <c r="T415" t="str">
        <f t="shared" si="68"/>
        <v/>
      </c>
      <c r="U415" t="str">
        <f t="shared" si="69"/>
        <v/>
      </c>
      <c r="V415" t="str">
        <f t="shared" si="70"/>
        <v/>
      </c>
    </row>
    <row r="416" spans="1:22">
      <c r="A416" s="99" t="str">
        <f t="shared" si="62"/>
        <v/>
      </c>
      <c r="B416" s="100"/>
      <c r="C416" s="101" t="str">
        <f t="shared" si="63"/>
        <v/>
      </c>
      <c r="D416" s="109"/>
      <c r="E416" s="101" t="str">
        <f t="shared" si="64"/>
        <v/>
      </c>
      <c r="F416" s="103"/>
      <c r="G416" s="101" t="str">
        <f t="shared" si="65"/>
        <v/>
      </c>
      <c r="H416" s="101" t="str">
        <f t="shared" si="66"/>
        <v/>
      </c>
      <c r="I416" s="104"/>
      <c r="J416" s="104"/>
      <c r="K416" s="104"/>
      <c r="L416" s="102"/>
      <c r="M416" s="105"/>
      <c r="N416" s="105"/>
      <c r="O416" s="102"/>
      <c r="P416" s="106"/>
      <c r="Q416" s="111"/>
      <c r="R416" t="str">
        <f>IF(D416="","",'[1]OPĆI DIO'!$C$1)</f>
        <v/>
      </c>
      <c r="S416" t="str">
        <f t="shared" si="67"/>
        <v/>
      </c>
      <c r="T416" t="str">
        <f t="shared" si="68"/>
        <v/>
      </c>
      <c r="U416" t="str">
        <f t="shared" si="69"/>
        <v/>
      </c>
      <c r="V416" t="str">
        <f t="shared" si="70"/>
        <v/>
      </c>
    </row>
    <row r="417" spans="1:22">
      <c r="A417" s="99" t="str">
        <f t="shared" si="62"/>
        <v/>
      </c>
      <c r="B417" s="100"/>
      <c r="C417" s="101" t="str">
        <f t="shared" si="63"/>
        <v/>
      </c>
      <c r="D417" s="109"/>
      <c r="E417" s="101" t="str">
        <f t="shared" si="64"/>
        <v/>
      </c>
      <c r="F417" s="103"/>
      <c r="G417" s="101" t="str">
        <f t="shared" si="65"/>
        <v/>
      </c>
      <c r="H417" s="101" t="str">
        <f t="shared" si="66"/>
        <v/>
      </c>
      <c r="I417" s="104"/>
      <c r="J417" s="104"/>
      <c r="K417" s="104"/>
      <c r="L417" s="102"/>
      <c r="M417" s="105"/>
      <c r="N417" s="105"/>
      <c r="O417" s="102"/>
      <c r="P417" s="106"/>
      <c r="Q417" s="111"/>
      <c r="R417" t="str">
        <f>IF(D417="","",'[1]OPĆI DIO'!$C$1)</f>
        <v/>
      </c>
      <c r="S417" t="str">
        <f t="shared" si="67"/>
        <v/>
      </c>
      <c r="T417" t="str">
        <f t="shared" si="68"/>
        <v/>
      </c>
      <c r="U417" t="str">
        <f t="shared" si="69"/>
        <v/>
      </c>
      <c r="V417" t="str">
        <f t="shared" si="70"/>
        <v/>
      </c>
    </row>
    <row r="418" spans="1:22">
      <c r="A418" s="99" t="str">
        <f t="shared" si="62"/>
        <v/>
      </c>
      <c r="B418" s="100"/>
      <c r="C418" s="101" t="str">
        <f t="shared" si="63"/>
        <v/>
      </c>
      <c r="D418" s="109"/>
      <c r="E418" s="101" t="str">
        <f t="shared" si="64"/>
        <v/>
      </c>
      <c r="F418" s="103"/>
      <c r="G418" s="101" t="str">
        <f t="shared" si="65"/>
        <v/>
      </c>
      <c r="H418" s="101" t="str">
        <f t="shared" si="66"/>
        <v/>
      </c>
      <c r="I418" s="104"/>
      <c r="J418" s="104"/>
      <c r="K418" s="104"/>
      <c r="L418" s="102"/>
      <c r="M418" s="105"/>
      <c r="N418" s="105"/>
      <c r="O418" s="102"/>
      <c r="P418" s="106"/>
      <c r="Q418" s="111"/>
      <c r="R418" t="str">
        <f>IF(D418="","",'[1]OPĆI DIO'!$C$1)</f>
        <v/>
      </c>
      <c r="S418" t="str">
        <f t="shared" si="67"/>
        <v/>
      </c>
      <c r="T418" t="str">
        <f t="shared" si="68"/>
        <v/>
      </c>
      <c r="U418" t="str">
        <f t="shared" si="69"/>
        <v/>
      </c>
      <c r="V418" t="str">
        <f t="shared" si="70"/>
        <v/>
      </c>
    </row>
    <row r="419" spans="1:22">
      <c r="A419" s="99" t="str">
        <f t="shared" si="62"/>
        <v/>
      </c>
      <c r="B419" s="100"/>
      <c r="C419" s="101" t="str">
        <f t="shared" si="63"/>
        <v/>
      </c>
      <c r="D419" s="109"/>
      <c r="E419" s="101" t="str">
        <f t="shared" si="64"/>
        <v/>
      </c>
      <c r="F419" s="103"/>
      <c r="G419" s="101" t="str">
        <f t="shared" si="65"/>
        <v/>
      </c>
      <c r="H419" s="101" t="str">
        <f t="shared" si="66"/>
        <v/>
      </c>
      <c r="I419" s="104"/>
      <c r="J419" s="104"/>
      <c r="K419" s="104"/>
      <c r="L419" s="102"/>
      <c r="M419" s="105"/>
      <c r="N419" s="105"/>
      <c r="O419" s="102"/>
      <c r="P419" s="106"/>
      <c r="Q419" s="111"/>
      <c r="R419" t="str">
        <f>IF(D419="","",'[1]OPĆI DIO'!$C$1)</f>
        <v/>
      </c>
      <c r="S419" t="str">
        <f t="shared" si="67"/>
        <v/>
      </c>
      <c r="T419" t="str">
        <f t="shared" si="68"/>
        <v/>
      </c>
      <c r="U419" t="str">
        <f t="shared" si="69"/>
        <v/>
      </c>
      <c r="V419" t="str">
        <f t="shared" si="70"/>
        <v/>
      </c>
    </row>
    <row r="420" spans="1:22">
      <c r="A420" s="99" t="str">
        <f t="shared" si="62"/>
        <v/>
      </c>
      <c r="B420" s="100"/>
      <c r="C420" s="101" t="str">
        <f t="shared" si="63"/>
        <v/>
      </c>
      <c r="D420" s="109"/>
      <c r="E420" s="101" t="str">
        <f t="shared" si="64"/>
        <v/>
      </c>
      <c r="F420" s="103"/>
      <c r="G420" s="101" t="str">
        <f t="shared" si="65"/>
        <v/>
      </c>
      <c r="H420" s="101" t="str">
        <f t="shared" si="66"/>
        <v/>
      </c>
      <c r="I420" s="104"/>
      <c r="J420" s="104"/>
      <c r="K420" s="104"/>
      <c r="L420" s="102"/>
      <c r="M420" s="105"/>
      <c r="N420" s="105"/>
      <c r="O420" s="102"/>
      <c r="P420" s="106"/>
      <c r="Q420" s="111"/>
      <c r="R420" t="str">
        <f>IF(D420="","",'[1]OPĆI DIO'!$C$1)</f>
        <v/>
      </c>
      <c r="S420" t="str">
        <f t="shared" si="67"/>
        <v/>
      </c>
      <c r="T420" t="str">
        <f t="shared" si="68"/>
        <v/>
      </c>
      <c r="U420" t="str">
        <f t="shared" si="69"/>
        <v/>
      </c>
      <c r="V420" t="str">
        <f t="shared" si="70"/>
        <v/>
      </c>
    </row>
    <row r="421" spans="1:22">
      <c r="A421" s="99" t="str">
        <f t="shared" si="62"/>
        <v/>
      </c>
      <c r="B421" s="100"/>
      <c r="C421" s="101" t="str">
        <f t="shared" si="63"/>
        <v/>
      </c>
      <c r="D421" s="109"/>
      <c r="E421" s="101" t="str">
        <f t="shared" si="64"/>
        <v/>
      </c>
      <c r="F421" s="103"/>
      <c r="G421" s="101" t="str">
        <f t="shared" si="65"/>
        <v/>
      </c>
      <c r="H421" s="101" t="str">
        <f t="shared" si="66"/>
        <v/>
      </c>
      <c r="I421" s="104"/>
      <c r="J421" s="104"/>
      <c r="K421" s="104"/>
      <c r="L421" s="102"/>
      <c r="M421" s="105"/>
      <c r="N421" s="105"/>
      <c r="O421" s="102"/>
      <c r="P421" s="106"/>
      <c r="Q421" s="111"/>
      <c r="R421" t="str">
        <f>IF(D421="","",'[1]OPĆI DIO'!$C$1)</f>
        <v/>
      </c>
      <c r="S421" t="str">
        <f t="shared" si="67"/>
        <v/>
      </c>
      <c r="T421" t="str">
        <f t="shared" si="68"/>
        <v/>
      </c>
      <c r="U421" t="str">
        <f t="shared" si="69"/>
        <v/>
      </c>
      <c r="V421" t="str">
        <f t="shared" si="70"/>
        <v/>
      </c>
    </row>
    <row r="422" spans="1:22">
      <c r="A422" s="99" t="str">
        <f t="shared" si="62"/>
        <v/>
      </c>
      <c r="B422" s="100"/>
      <c r="C422" s="101" t="str">
        <f t="shared" si="63"/>
        <v/>
      </c>
      <c r="D422" s="109"/>
      <c r="E422" s="101" t="str">
        <f t="shared" si="64"/>
        <v/>
      </c>
      <c r="F422" s="103"/>
      <c r="G422" s="101" t="str">
        <f t="shared" si="65"/>
        <v/>
      </c>
      <c r="H422" s="101" t="str">
        <f t="shared" si="66"/>
        <v/>
      </c>
      <c r="I422" s="104"/>
      <c r="J422" s="104"/>
      <c r="K422" s="104"/>
      <c r="L422" s="102"/>
      <c r="M422" s="105"/>
      <c r="N422" s="105"/>
      <c r="O422" s="102"/>
      <c r="P422" s="106"/>
      <c r="Q422" s="111"/>
      <c r="R422" t="str">
        <f>IF(D422="","",'[1]OPĆI DIO'!$C$1)</f>
        <v/>
      </c>
      <c r="S422" t="str">
        <f t="shared" si="67"/>
        <v/>
      </c>
      <c r="T422" t="str">
        <f t="shared" si="68"/>
        <v/>
      </c>
      <c r="U422" t="str">
        <f t="shared" si="69"/>
        <v/>
      </c>
      <c r="V422" t="str">
        <f t="shared" si="70"/>
        <v/>
      </c>
    </row>
    <row r="423" spans="1:22">
      <c r="A423" s="99" t="str">
        <f t="shared" si="62"/>
        <v/>
      </c>
      <c r="B423" s="100"/>
      <c r="C423" s="101" t="str">
        <f t="shared" si="63"/>
        <v/>
      </c>
      <c r="D423" s="109"/>
      <c r="E423" s="101" t="str">
        <f t="shared" si="64"/>
        <v/>
      </c>
      <c r="F423" s="103"/>
      <c r="G423" s="101" t="str">
        <f t="shared" si="65"/>
        <v/>
      </c>
      <c r="H423" s="101" t="str">
        <f t="shared" si="66"/>
        <v/>
      </c>
      <c r="I423" s="104"/>
      <c r="J423" s="104"/>
      <c r="K423" s="104"/>
      <c r="L423" s="102"/>
      <c r="M423" s="105"/>
      <c r="N423" s="105"/>
      <c r="O423" s="102"/>
      <c r="P423" s="106"/>
      <c r="Q423" s="111"/>
      <c r="R423" t="str">
        <f>IF(D423="","",'[1]OPĆI DIO'!$C$1)</f>
        <v/>
      </c>
      <c r="S423" t="str">
        <f t="shared" si="67"/>
        <v/>
      </c>
      <c r="T423" t="str">
        <f t="shared" si="68"/>
        <v/>
      </c>
      <c r="U423" t="str">
        <f t="shared" si="69"/>
        <v/>
      </c>
      <c r="V423" t="str">
        <f t="shared" si="70"/>
        <v/>
      </c>
    </row>
    <row r="424" spans="1:22">
      <c r="A424" s="99" t="str">
        <f t="shared" si="62"/>
        <v/>
      </c>
      <c r="B424" s="100"/>
      <c r="C424" s="101" t="str">
        <f t="shared" si="63"/>
        <v/>
      </c>
      <c r="D424" s="109"/>
      <c r="E424" s="101" t="str">
        <f t="shared" si="64"/>
        <v/>
      </c>
      <c r="F424" s="103"/>
      <c r="G424" s="101" t="str">
        <f t="shared" si="65"/>
        <v/>
      </c>
      <c r="H424" s="101" t="str">
        <f t="shared" si="66"/>
        <v/>
      </c>
      <c r="I424" s="104"/>
      <c r="J424" s="104"/>
      <c r="K424" s="104"/>
      <c r="L424" s="102"/>
      <c r="M424" s="105"/>
      <c r="N424" s="105"/>
      <c r="O424" s="102"/>
      <c r="P424" s="106"/>
      <c r="Q424" s="111"/>
      <c r="R424" t="str">
        <f>IF(D424="","",'[1]OPĆI DIO'!$C$1)</f>
        <v/>
      </c>
      <c r="S424" t="str">
        <f t="shared" si="67"/>
        <v/>
      </c>
      <c r="T424" t="str">
        <f t="shared" si="68"/>
        <v/>
      </c>
      <c r="U424" t="str">
        <f t="shared" si="69"/>
        <v/>
      </c>
      <c r="V424" t="str">
        <f t="shared" si="70"/>
        <v/>
      </c>
    </row>
    <row r="425" spans="1:22">
      <c r="A425" s="99" t="str">
        <f t="shared" si="62"/>
        <v/>
      </c>
      <c r="B425" s="100"/>
      <c r="C425" s="101" t="str">
        <f t="shared" si="63"/>
        <v/>
      </c>
      <c r="D425" s="109"/>
      <c r="E425" s="101" t="str">
        <f t="shared" si="64"/>
        <v/>
      </c>
      <c r="F425" s="103"/>
      <c r="G425" s="101" t="str">
        <f t="shared" si="65"/>
        <v/>
      </c>
      <c r="H425" s="101" t="str">
        <f t="shared" si="66"/>
        <v/>
      </c>
      <c r="I425" s="104"/>
      <c r="J425" s="104"/>
      <c r="K425" s="104"/>
      <c r="L425" s="102"/>
      <c r="M425" s="105"/>
      <c r="N425" s="105"/>
      <c r="O425" s="102"/>
      <c r="P425" s="106"/>
      <c r="Q425" s="111"/>
      <c r="R425" t="str">
        <f>IF(D425="","",'[1]OPĆI DIO'!$C$1)</f>
        <v/>
      </c>
      <c r="S425" t="str">
        <f t="shared" si="67"/>
        <v/>
      </c>
      <c r="T425" t="str">
        <f t="shared" si="68"/>
        <v/>
      </c>
      <c r="U425" t="str">
        <f t="shared" si="69"/>
        <v/>
      </c>
      <c r="V425" t="str">
        <f t="shared" si="70"/>
        <v/>
      </c>
    </row>
    <row r="426" spans="1:22">
      <c r="A426" s="99" t="str">
        <f t="shared" si="62"/>
        <v/>
      </c>
      <c r="B426" s="100"/>
      <c r="C426" s="101" t="str">
        <f t="shared" si="63"/>
        <v/>
      </c>
      <c r="D426" s="109"/>
      <c r="E426" s="101" t="str">
        <f t="shared" si="64"/>
        <v/>
      </c>
      <c r="F426" s="103"/>
      <c r="G426" s="101" t="str">
        <f t="shared" si="65"/>
        <v/>
      </c>
      <c r="H426" s="101" t="str">
        <f t="shared" si="66"/>
        <v/>
      </c>
      <c r="I426" s="104"/>
      <c r="J426" s="104"/>
      <c r="K426" s="104"/>
      <c r="L426" s="102"/>
      <c r="M426" s="105"/>
      <c r="N426" s="105"/>
      <c r="O426" s="102"/>
      <c r="P426" s="106"/>
      <c r="Q426" s="111"/>
      <c r="R426" t="str">
        <f>IF(D426="","",'[1]OPĆI DIO'!$C$1)</f>
        <v/>
      </c>
      <c r="S426" t="str">
        <f t="shared" si="67"/>
        <v/>
      </c>
      <c r="T426" t="str">
        <f t="shared" si="68"/>
        <v/>
      </c>
      <c r="U426" t="str">
        <f t="shared" si="69"/>
        <v/>
      </c>
      <c r="V426" t="str">
        <f t="shared" si="70"/>
        <v/>
      </c>
    </row>
    <row r="427" spans="1:22">
      <c r="A427" s="99" t="str">
        <f t="shared" si="62"/>
        <v/>
      </c>
      <c r="B427" s="100"/>
      <c r="C427" s="101" t="str">
        <f t="shared" si="63"/>
        <v/>
      </c>
      <c r="D427" s="109"/>
      <c r="E427" s="101" t="str">
        <f t="shared" si="64"/>
        <v/>
      </c>
      <c r="F427" s="103"/>
      <c r="G427" s="101" t="str">
        <f t="shared" si="65"/>
        <v/>
      </c>
      <c r="H427" s="101" t="str">
        <f t="shared" si="66"/>
        <v/>
      </c>
      <c r="I427" s="104"/>
      <c r="J427" s="104"/>
      <c r="K427" s="104"/>
      <c r="L427" s="102"/>
      <c r="M427" s="105"/>
      <c r="N427" s="105"/>
      <c r="O427" s="102"/>
      <c r="P427" s="106"/>
      <c r="Q427" s="111"/>
      <c r="R427" t="str">
        <f>IF(D427="","",'[1]OPĆI DIO'!$C$1)</f>
        <v/>
      </c>
      <c r="S427" t="str">
        <f t="shared" si="67"/>
        <v/>
      </c>
      <c r="T427" t="str">
        <f t="shared" si="68"/>
        <v/>
      </c>
      <c r="U427" t="str">
        <f t="shared" si="69"/>
        <v/>
      </c>
      <c r="V427" t="str">
        <f t="shared" si="70"/>
        <v/>
      </c>
    </row>
    <row r="428" spans="1:22">
      <c r="A428" s="99" t="str">
        <f t="shared" si="62"/>
        <v/>
      </c>
      <c r="B428" s="100"/>
      <c r="C428" s="101" t="str">
        <f t="shared" si="63"/>
        <v/>
      </c>
      <c r="D428" s="109"/>
      <c r="E428" s="101" t="str">
        <f t="shared" si="64"/>
        <v/>
      </c>
      <c r="F428" s="103"/>
      <c r="G428" s="101" t="str">
        <f t="shared" si="65"/>
        <v/>
      </c>
      <c r="H428" s="101" t="str">
        <f t="shared" si="66"/>
        <v/>
      </c>
      <c r="I428" s="104"/>
      <c r="J428" s="104"/>
      <c r="K428" s="104"/>
      <c r="L428" s="102"/>
      <c r="M428" s="105"/>
      <c r="N428" s="105"/>
      <c r="O428" s="102"/>
      <c r="P428" s="106"/>
      <c r="Q428" s="111"/>
      <c r="R428" t="str">
        <f>IF(D428="","",'[1]OPĆI DIO'!$C$1)</f>
        <v/>
      </c>
      <c r="S428" t="str">
        <f t="shared" si="67"/>
        <v/>
      </c>
      <c r="T428" t="str">
        <f t="shared" si="68"/>
        <v/>
      </c>
      <c r="U428" t="str">
        <f t="shared" si="69"/>
        <v/>
      </c>
      <c r="V428" t="str">
        <f t="shared" si="70"/>
        <v/>
      </c>
    </row>
    <row r="429" spans="1:22">
      <c r="A429" s="99" t="str">
        <f t="shared" si="62"/>
        <v/>
      </c>
      <c r="B429" s="100"/>
      <c r="C429" s="101" t="str">
        <f t="shared" si="63"/>
        <v/>
      </c>
      <c r="D429" s="109"/>
      <c r="E429" s="101" t="str">
        <f t="shared" si="64"/>
        <v/>
      </c>
      <c r="F429" s="103"/>
      <c r="G429" s="101" t="str">
        <f t="shared" si="65"/>
        <v/>
      </c>
      <c r="H429" s="101" t="str">
        <f t="shared" si="66"/>
        <v/>
      </c>
      <c r="I429" s="104"/>
      <c r="J429" s="104"/>
      <c r="K429" s="104"/>
      <c r="L429" s="102"/>
      <c r="M429" s="105"/>
      <c r="N429" s="105"/>
      <c r="O429" s="102"/>
      <c r="P429" s="106"/>
      <c r="Q429" s="111"/>
      <c r="R429" t="str">
        <f>IF(D429="","",'[1]OPĆI DIO'!$C$1)</f>
        <v/>
      </c>
      <c r="S429" t="str">
        <f t="shared" si="67"/>
        <v/>
      </c>
      <c r="T429" t="str">
        <f t="shared" si="68"/>
        <v/>
      </c>
      <c r="U429" t="str">
        <f t="shared" si="69"/>
        <v/>
      </c>
      <c r="V429" t="str">
        <f t="shared" si="70"/>
        <v/>
      </c>
    </row>
    <row r="430" spans="1:22">
      <c r="A430" s="99" t="str">
        <f t="shared" si="62"/>
        <v/>
      </c>
      <c r="B430" s="100"/>
      <c r="C430" s="101" t="str">
        <f t="shared" si="63"/>
        <v/>
      </c>
      <c r="D430" s="109"/>
      <c r="E430" s="101" t="str">
        <f t="shared" si="64"/>
        <v/>
      </c>
      <c r="F430" s="103"/>
      <c r="G430" s="101" t="str">
        <f t="shared" si="65"/>
        <v/>
      </c>
      <c r="H430" s="101" t="str">
        <f t="shared" si="66"/>
        <v/>
      </c>
      <c r="I430" s="104"/>
      <c r="J430" s="104"/>
      <c r="K430" s="104"/>
      <c r="L430" s="102"/>
      <c r="M430" s="105"/>
      <c r="N430" s="105"/>
      <c r="O430" s="102"/>
      <c r="P430" s="106"/>
      <c r="Q430" s="111"/>
      <c r="R430" t="str">
        <f>IF(D430="","",'[1]OPĆI DIO'!$C$1)</f>
        <v/>
      </c>
      <c r="S430" t="str">
        <f t="shared" si="67"/>
        <v/>
      </c>
      <c r="T430" t="str">
        <f t="shared" si="68"/>
        <v/>
      </c>
      <c r="U430" t="str">
        <f t="shared" si="69"/>
        <v/>
      </c>
      <c r="V430" t="str">
        <f t="shared" si="70"/>
        <v/>
      </c>
    </row>
    <row r="431" spans="1:22">
      <c r="A431" s="99" t="str">
        <f t="shared" si="62"/>
        <v/>
      </c>
      <c r="B431" s="100"/>
      <c r="C431" s="101" t="str">
        <f t="shared" si="63"/>
        <v/>
      </c>
      <c r="D431" s="109"/>
      <c r="E431" s="101" t="str">
        <f t="shared" si="64"/>
        <v/>
      </c>
      <c r="F431" s="103"/>
      <c r="G431" s="101" t="str">
        <f t="shared" si="65"/>
        <v/>
      </c>
      <c r="H431" s="101" t="str">
        <f t="shared" si="66"/>
        <v/>
      </c>
      <c r="I431" s="104"/>
      <c r="J431" s="104"/>
      <c r="K431" s="104"/>
      <c r="L431" s="102"/>
      <c r="M431" s="105"/>
      <c r="N431" s="105"/>
      <c r="O431" s="102"/>
      <c r="P431" s="106"/>
      <c r="Q431" s="111"/>
      <c r="R431" t="str">
        <f>IF(D431="","",'[1]OPĆI DIO'!$C$1)</f>
        <v/>
      </c>
      <c r="S431" t="str">
        <f t="shared" si="67"/>
        <v/>
      </c>
      <c r="T431" t="str">
        <f t="shared" si="68"/>
        <v/>
      </c>
      <c r="U431" t="str">
        <f t="shared" si="69"/>
        <v/>
      </c>
      <c r="V431" t="str">
        <f t="shared" si="70"/>
        <v/>
      </c>
    </row>
    <row r="432" spans="1:22">
      <c r="A432" s="99" t="str">
        <f t="shared" si="62"/>
        <v/>
      </c>
      <c r="B432" s="100"/>
      <c r="C432" s="101" t="str">
        <f t="shared" si="63"/>
        <v/>
      </c>
      <c r="D432" s="109"/>
      <c r="E432" s="101" t="str">
        <f t="shared" si="64"/>
        <v/>
      </c>
      <c r="F432" s="103"/>
      <c r="G432" s="101" t="str">
        <f t="shared" si="65"/>
        <v/>
      </c>
      <c r="H432" s="101" t="str">
        <f t="shared" si="66"/>
        <v/>
      </c>
      <c r="I432" s="104"/>
      <c r="J432" s="104"/>
      <c r="K432" s="104"/>
      <c r="L432" s="102"/>
      <c r="M432" s="105"/>
      <c r="N432" s="105"/>
      <c r="O432" s="102"/>
      <c r="P432" s="106"/>
      <c r="Q432" s="111"/>
      <c r="R432" t="str">
        <f>IF(D432="","",'[1]OPĆI DIO'!$C$1)</f>
        <v/>
      </c>
      <c r="S432" t="str">
        <f t="shared" si="67"/>
        <v/>
      </c>
      <c r="T432" t="str">
        <f t="shared" si="68"/>
        <v/>
      </c>
      <c r="U432" t="str">
        <f t="shared" si="69"/>
        <v/>
      </c>
      <c r="V432" t="str">
        <f t="shared" si="70"/>
        <v/>
      </c>
    </row>
    <row r="433" spans="1:22">
      <c r="A433" s="99" t="str">
        <f t="shared" si="62"/>
        <v/>
      </c>
      <c r="B433" s="100"/>
      <c r="C433" s="101" t="str">
        <f t="shared" si="63"/>
        <v/>
      </c>
      <c r="D433" s="109"/>
      <c r="E433" s="101" t="str">
        <f t="shared" si="64"/>
        <v/>
      </c>
      <c r="F433" s="103"/>
      <c r="G433" s="101" t="str">
        <f t="shared" si="65"/>
        <v/>
      </c>
      <c r="H433" s="101" t="str">
        <f t="shared" si="66"/>
        <v/>
      </c>
      <c r="I433" s="104"/>
      <c r="J433" s="104"/>
      <c r="K433" s="104"/>
      <c r="L433" s="102"/>
      <c r="M433" s="105"/>
      <c r="N433" s="105"/>
      <c r="O433" s="102"/>
      <c r="P433" s="106"/>
      <c r="Q433" s="111"/>
      <c r="R433" t="str">
        <f>IF(D433="","",'[1]OPĆI DIO'!$C$1)</f>
        <v/>
      </c>
      <c r="S433" t="str">
        <f t="shared" si="67"/>
        <v/>
      </c>
      <c r="T433" t="str">
        <f t="shared" si="68"/>
        <v/>
      </c>
      <c r="U433" t="str">
        <f t="shared" si="69"/>
        <v/>
      </c>
      <c r="V433" t="str">
        <f t="shared" si="70"/>
        <v/>
      </c>
    </row>
    <row r="434" spans="1:22">
      <c r="A434" s="99" t="str">
        <f t="shared" si="62"/>
        <v/>
      </c>
      <c r="B434" s="100"/>
      <c r="C434" s="101" t="str">
        <f t="shared" si="63"/>
        <v/>
      </c>
      <c r="D434" s="109"/>
      <c r="E434" s="101" t="str">
        <f t="shared" si="64"/>
        <v/>
      </c>
      <c r="F434" s="103"/>
      <c r="G434" s="101" t="str">
        <f t="shared" si="65"/>
        <v/>
      </c>
      <c r="H434" s="101" t="str">
        <f t="shared" si="66"/>
        <v/>
      </c>
      <c r="I434" s="104"/>
      <c r="J434" s="104"/>
      <c r="K434" s="104"/>
      <c r="L434" s="102"/>
      <c r="M434" s="105"/>
      <c r="N434" s="105"/>
      <c r="O434" s="102"/>
      <c r="P434" s="106"/>
      <c r="Q434" s="111"/>
      <c r="R434" t="str">
        <f>IF(D434="","",'[1]OPĆI DIO'!$C$1)</f>
        <v/>
      </c>
      <c r="S434" t="str">
        <f t="shared" si="67"/>
        <v/>
      </c>
      <c r="T434" t="str">
        <f t="shared" si="68"/>
        <v/>
      </c>
      <c r="U434" t="str">
        <f t="shared" si="69"/>
        <v/>
      </c>
      <c r="V434" t="str">
        <f t="shared" si="70"/>
        <v/>
      </c>
    </row>
    <row r="435" spans="1:22">
      <c r="A435" s="99" t="str">
        <f t="shared" si="62"/>
        <v/>
      </c>
      <c r="B435" s="100"/>
      <c r="C435" s="101" t="str">
        <f t="shared" si="63"/>
        <v/>
      </c>
      <c r="D435" s="109"/>
      <c r="E435" s="101" t="str">
        <f t="shared" si="64"/>
        <v/>
      </c>
      <c r="F435" s="103"/>
      <c r="G435" s="101" t="str">
        <f t="shared" si="65"/>
        <v/>
      </c>
      <c r="H435" s="101" t="str">
        <f t="shared" si="66"/>
        <v/>
      </c>
      <c r="I435" s="104"/>
      <c r="J435" s="104"/>
      <c r="K435" s="104"/>
      <c r="L435" s="102"/>
      <c r="M435" s="105"/>
      <c r="N435" s="105"/>
      <c r="O435" s="102"/>
      <c r="P435" s="106"/>
      <c r="Q435" s="111"/>
      <c r="R435" t="str">
        <f>IF(D435="","",'[1]OPĆI DIO'!$C$1)</f>
        <v/>
      </c>
      <c r="S435" t="str">
        <f t="shared" si="67"/>
        <v/>
      </c>
      <c r="T435" t="str">
        <f t="shared" si="68"/>
        <v/>
      </c>
      <c r="U435" t="str">
        <f t="shared" si="69"/>
        <v/>
      </c>
      <c r="V435" t="str">
        <f t="shared" si="70"/>
        <v/>
      </c>
    </row>
    <row r="436" spans="1:22">
      <c r="A436" s="99" t="str">
        <f t="shared" si="62"/>
        <v/>
      </c>
      <c r="B436" s="100"/>
      <c r="C436" s="101" t="str">
        <f t="shared" si="63"/>
        <v/>
      </c>
      <c r="D436" s="109"/>
      <c r="E436" s="101" t="str">
        <f t="shared" si="64"/>
        <v/>
      </c>
      <c r="F436" s="103"/>
      <c r="G436" s="101" t="str">
        <f t="shared" si="65"/>
        <v/>
      </c>
      <c r="H436" s="101" t="str">
        <f t="shared" si="66"/>
        <v/>
      </c>
      <c r="I436" s="104"/>
      <c r="J436" s="104"/>
      <c r="K436" s="104"/>
      <c r="L436" s="102"/>
      <c r="M436" s="105"/>
      <c r="N436" s="105"/>
      <c r="O436" s="102"/>
      <c r="P436" s="106"/>
      <c r="Q436" s="111"/>
      <c r="R436" t="str">
        <f>IF(D436="","",'[1]OPĆI DIO'!$C$1)</f>
        <v/>
      </c>
      <c r="S436" t="str">
        <f t="shared" si="67"/>
        <v/>
      </c>
      <c r="T436" t="str">
        <f t="shared" si="68"/>
        <v/>
      </c>
      <c r="U436" t="str">
        <f t="shared" si="69"/>
        <v/>
      </c>
      <c r="V436" t="str">
        <f t="shared" si="70"/>
        <v/>
      </c>
    </row>
    <row r="437" spans="1:22">
      <c r="A437" s="99" t="str">
        <f t="shared" si="62"/>
        <v/>
      </c>
      <c r="B437" s="100"/>
      <c r="C437" s="101" t="str">
        <f t="shared" si="63"/>
        <v/>
      </c>
      <c r="D437" s="109"/>
      <c r="E437" s="101" t="str">
        <f t="shared" si="64"/>
        <v/>
      </c>
      <c r="F437" s="103"/>
      <c r="G437" s="101" t="str">
        <f t="shared" si="65"/>
        <v/>
      </c>
      <c r="H437" s="101" t="str">
        <f t="shared" si="66"/>
        <v/>
      </c>
      <c r="I437" s="104"/>
      <c r="J437" s="104"/>
      <c r="K437" s="104"/>
      <c r="L437" s="102"/>
      <c r="M437" s="105"/>
      <c r="N437" s="105"/>
      <c r="O437" s="102"/>
      <c r="P437" s="106"/>
      <c r="Q437" s="111"/>
      <c r="R437" t="str">
        <f>IF(D437="","",'[1]OPĆI DIO'!$C$1)</f>
        <v/>
      </c>
      <c r="S437" t="str">
        <f t="shared" si="67"/>
        <v/>
      </c>
      <c r="T437" t="str">
        <f t="shared" si="68"/>
        <v/>
      </c>
      <c r="U437" t="str">
        <f t="shared" si="69"/>
        <v/>
      </c>
      <c r="V437" t="str">
        <f t="shared" si="70"/>
        <v/>
      </c>
    </row>
    <row r="438" spans="1:22">
      <c r="A438" s="99" t="str">
        <f t="shared" si="62"/>
        <v/>
      </c>
      <c r="B438" s="100"/>
      <c r="C438" s="101" t="str">
        <f t="shared" si="63"/>
        <v/>
      </c>
      <c r="D438" s="109"/>
      <c r="E438" s="101" t="str">
        <f t="shared" si="64"/>
        <v/>
      </c>
      <c r="F438" s="103"/>
      <c r="G438" s="101" t="str">
        <f t="shared" si="65"/>
        <v/>
      </c>
      <c r="H438" s="101" t="str">
        <f t="shared" si="66"/>
        <v/>
      </c>
      <c r="I438" s="104"/>
      <c r="J438" s="104"/>
      <c r="K438" s="104"/>
      <c r="L438" s="102"/>
      <c r="M438" s="105"/>
      <c r="N438" s="105"/>
      <c r="O438" s="102"/>
      <c r="P438" s="106"/>
      <c r="Q438" s="111"/>
      <c r="R438" t="str">
        <f>IF(D438="","",'[1]OPĆI DIO'!$C$1)</f>
        <v/>
      </c>
      <c r="S438" t="str">
        <f t="shared" si="67"/>
        <v/>
      </c>
      <c r="T438" t="str">
        <f t="shared" si="68"/>
        <v/>
      </c>
      <c r="U438" t="str">
        <f t="shared" si="69"/>
        <v/>
      </c>
      <c r="V438" t="str">
        <f t="shared" si="70"/>
        <v/>
      </c>
    </row>
    <row r="439" spans="1:22">
      <c r="A439" s="99" t="str">
        <f t="shared" si="62"/>
        <v/>
      </c>
      <c r="B439" s="100"/>
      <c r="C439" s="101" t="str">
        <f t="shared" si="63"/>
        <v/>
      </c>
      <c r="D439" s="109"/>
      <c r="E439" s="101" t="str">
        <f t="shared" si="64"/>
        <v/>
      </c>
      <c r="F439" s="103"/>
      <c r="G439" s="101" t="str">
        <f t="shared" si="65"/>
        <v/>
      </c>
      <c r="H439" s="101" t="str">
        <f t="shared" si="66"/>
        <v/>
      </c>
      <c r="I439" s="104"/>
      <c r="J439" s="104"/>
      <c r="K439" s="104"/>
      <c r="L439" s="102"/>
      <c r="M439" s="105"/>
      <c r="N439" s="105"/>
      <c r="O439" s="102"/>
      <c r="P439" s="106"/>
      <c r="Q439" s="111"/>
      <c r="R439" t="str">
        <f>IF(D439="","",'[1]OPĆI DIO'!$C$1)</f>
        <v/>
      </c>
      <c r="S439" t="str">
        <f t="shared" si="67"/>
        <v/>
      </c>
      <c r="T439" t="str">
        <f t="shared" si="68"/>
        <v/>
      </c>
      <c r="U439" t="str">
        <f t="shared" si="69"/>
        <v/>
      </c>
      <c r="V439" t="str">
        <f t="shared" si="70"/>
        <v/>
      </c>
    </row>
    <row r="440" spans="1:22">
      <c r="A440" s="99" t="str">
        <f t="shared" si="62"/>
        <v/>
      </c>
      <c r="B440" s="100"/>
      <c r="C440" s="101" t="str">
        <f t="shared" si="63"/>
        <v/>
      </c>
      <c r="D440" s="109"/>
      <c r="E440" s="101" t="str">
        <f t="shared" si="64"/>
        <v/>
      </c>
      <c r="F440" s="103"/>
      <c r="G440" s="101" t="str">
        <f t="shared" si="65"/>
        <v/>
      </c>
      <c r="H440" s="101" t="str">
        <f t="shared" si="66"/>
        <v/>
      </c>
      <c r="I440" s="104"/>
      <c r="J440" s="104"/>
      <c r="K440" s="104"/>
      <c r="L440" s="102"/>
      <c r="M440" s="105"/>
      <c r="N440" s="105"/>
      <c r="O440" s="102"/>
      <c r="P440" s="106"/>
      <c r="Q440" s="111"/>
      <c r="R440" t="str">
        <f>IF(D440="","",'[1]OPĆI DIO'!$C$1)</f>
        <v/>
      </c>
      <c r="S440" t="str">
        <f t="shared" si="67"/>
        <v/>
      </c>
      <c r="T440" t="str">
        <f t="shared" si="68"/>
        <v/>
      </c>
      <c r="U440" t="str">
        <f t="shared" si="69"/>
        <v/>
      </c>
      <c r="V440" t="str">
        <f t="shared" si="70"/>
        <v/>
      </c>
    </row>
    <row r="441" spans="1:22">
      <c r="A441" s="99" t="str">
        <f t="shared" si="62"/>
        <v/>
      </c>
      <c r="B441" s="100"/>
      <c r="C441" s="101" t="str">
        <f t="shared" si="63"/>
        <v/>
      </c>
      <c r="D441" s="109"/>
      <c r="E441" s="101" t="str">
        <f t="shared" si="64"/>
        <v/>
      </c>
      <c r="F441" s="103"/>
      <c r="G441" s="101" t="str">
        <f t="shared" si="65"/>
        <v/>
      </c>
      <c r="H441" s="101" t="str">
        <f t="shared" si="66"/>
        <v/>
      </c>
      <c r="I441" s="104"/>
      <c r="J441" s="104"/>
      <c r="K441" s="104"/>
      <c r="L441" s="102"/>
      <c r="M441" s="105"/>
      <c r="N441" s="105"/>
      <c r="O441" s="102"/>
      <c r="P441" s="106"/>
      <c r="Q441" s="111"/>
      <c r="R441" t="str">
        <f>IF(D441="","",'[1]OPĆI DIO'!$C$1)</f>
        <v/>
      </c>
      <c r="S441" t="str">
        <f t="shared" si="67"/>
        <v/>
      </c>
      <c r="T441" t="str">
        <f t="shared" si="68"/>
        <v/>
      </c>
      <c r="U441" t="str">
        <f t="shared" si="69"/>
        <v/>
      </c>
      <c r="V441" t="str">
        <f t="shared" si="70"/>
        <v/>
      </c>
    </row>
    <row r="442" spans="1:22">
      <c r="A442" s="99" t="str">
        <f t="shared" si="62"/>
        <v/>
      </c>
      <c r="B442" s="100"/>
      <c r="C442" s="101" t="str">
        <f t="shared" si="63"/>
        <v/>
      </c>
      <c r="D442" s="109"/>
      <c r="E442" s="101" t="str">
        <f t="shared" si="64"/>
        <v/>
      </c>
      <c r="F442" s="103"/>
      <c r="G442" s="101" t="str">
        <f t="shared" si="65"/>
        <v/>
      </c>
      <c r="H442" s="101" t="str">
        <f t="shared" si="66"/>
        <v/>
      </c>
      <c r="I442" s="104"/>
      <c r="J442" s="104"/>
      <c r="K442" s="104"/>
      <c r="L442" s="102"/>
      <c r="M442" s="105"/>
      <c r="N442" s="105"/>
      <c r="O442" s="102"/>
      <c r="P442" s="106"/>
      <c r="Q442" s="111"/>
      <c r="R442" t="str">
        <f>IF(D442="","",'[1]OPĆI DIO'!$C$1)</f>
        <v/>
      </c>
      <c r="S442" t="str">
        <f t="shared" si="67"/>
        <v/>
      </c>
      <c r="T442" t="str">
        <f t="shared" si="68"/>
        <v/>
      </c>
      <c r="U442" t="str">
        <f t="shared" si="69"/>
        <v/>
      </c>
      <c r="V442" t="str">
        <f t="shared" si="70"/>
        <v/>
      </c>
    </row>
    <row r="443" spans="1:22">
      <c r="A443" s="99" t="str">
        <f t="shared" si="62"/>
        <v/>
      </c>
      <c r="B443" s="100"/>
      <c r="C443" s="101" t="str">
        <f t="shared" si="63"/>
        <v/>
      </c>
      <c r="D443" s="109"/>
      <c r="E443" s="101" t="str">
        <f t="shared" si="64"/>
        <v/>
      </c>
      <c r="F443" s="103"/>
      <c r="G443" s="101" t="str">
        <f t="shared" si="65"/>
        <v/>
      </c>
      <c r="H443" s="101" t="str">
        <f t="shared" si="66"/>
        <v/>
      </c>
      <c r="I443" s="104"/>
      <c r="J443" s="104"/>
      <c r="K443" s="104"/>
      <c r="L443" s="102"/>
      <c r="M443" s="105"/>
      <c r="N443" s="105"/>
      <c r="O443" s="102"/>
      <c r="P443" s="106"/>
      <c r="Q443" s="111"/>
      <c r="R443" t="str">
        <f>IF(D443="","",'[1]OPĆI DIO'!$C$1)</f>
        <v/>
      </c>
      <c r="S443" t="str">
        <f t="shared" si="67"/>
        <v/>
      </c>
      <c r="T443" t="str">
        <f t="shared" si="68"/>
        <v/>
      </c>
      <c r="U443" t="str">
        <f t="shared" si="69"/>
        <v/>
      </c>
      <c r="V443" t="str">
        <f t="shared" si="70"/>
        <v/>
      </c>
    </row>
    <row r="444" spans="1:22">
      <c r="A444" s="99" t="str">
        <f t="shared" si="62"/>
        <v/>
      </c>
      <c r="B444" s="100"/>
      <c r="C444" s="101" t="str">
        <f t="shared" si="63"/>
        <v/>
      </c>
      <c r="D444" s="109"/>
      <c r="E444" s="101" t="str">
        <f t="shared" si="64"/>
        <v/>
      </c>
      <c r="F444" s="103"/>
      <c r="G444" s="101" t="str">
        <f t="shared" si="65"/>
        <v/>
      </c>
      <c r="H444" s="101" t="str">
        <f t="shared" si="66"/>
        <v/>
      </c>
      <c r="I444" s="104"/>
      <c r="J444" s="104"/>
      <c r="K444" s="104"/>
      <c r="L444" s="102"/>
      <c r="M444" s="105"/>
      <c r="N444" s="105"/>
      <c r="O444" s="102"/>
      <c r="P444" s="106"/>
      <c r="Q444" s="111"/>
      <c r="R444" t="str">
        <f>IF(D444="","",'[1]OPĆI DIO'!$C$1)</f>
        <v/>
      </c>
      <c r="S444" t="str">
        <f t="shared" si="67"/>
        <v/>
      </c>
      <c r="T444" t="str">
        <f t="shared" si="68"/>
        <v/>
      </c>
      <c r="U444" t="str">
        <f t="shared" si="69"/>
        <v/>
      </c>
      <c r="V444" t="str">
        <f t="shared" si="70"/>
        <v/>
      </c>
    </row>
    <row r="445" spans="1:22">
      <c r="A445" s="99" t="str">
        <f t="shared" si="62"/>
        <v/>
      </c>
      <c r="B445" s="100"/>
      <c r="C445" s="101" t="str">
        <f t="shared" si="63"/>
        <v/>
      </c>
      <c r="D445" s="109"/>
      <c r="E445" s="101" t="str">
        <f t="shared" si="64"/>
        <v/>
      </c>
      <c r="F445" s="103"/>
      <c r="G445" s="101" t="str">
        <f t="shared" si="65"/>
        <v/>
      </c>
      <c r="H445" s="101" t="str">
        <f t="shared" si="66"/>
        <v/>
      </c>
      <c r="I445" s="104"/>
      <c r="J445" s="104"/>
      <c r="K445" s="104"/>
      <c r="L445" s="102"/>
      <c r="M445" s="105"/>
      <c r="N445" s="105"/>
      <c r="O445" s="102"/>
      <c r="P445" s="106"/>
      <c r="Q445" s="111"/>
      <c r="R445" t="str">
        <f>IF(D445="","",'[1]OPĆI DIO'!$C$1)</f>
        <v/>
      </c>
      <c r="S445" t="str">
        <f t="shared" si="67"/>
        <v/>
      </c>
      <c r="T445" t="str">
        <f t="shared" si="68"/>
        <v/>
      </c>
      <c r="U445" t="str">
        <f t="shared" si="69"/>
        <v/>
      </c>
      <c r="V445" t="str">
        <f t="shared" si="70"/>
        <v/>
      </c>
    </row>
    <row r="446" spans="1:22">
      <c r="A446" s="99" t="str">
        <f t="shared" si="62"/>
        <v/>
      </c>
      <c r="B446" s="100"/>
      <c r="C446" s="101" t="str">
        <f t="shared" si="63"/>
        <v/>
      </c>
      <c r="D446" s="109"/>
      <c r="E446" s="101" t="str">
        <f t="shared" si="64"/>
        <v/>
      </c>
      <c r="F446" s="103"/>
      <c r="G446" s="101" t="str">
        <f t="shared" si="65"/>
        <v/>
      </c>
      <c r="H446" s="101" t="str">
        <f t="shared" si="66"/>
        <v/>
      </c>
      <c r="I446" s="104"/>
      <c r="J446" s="104"/>
      <c r="K446" s="104"/>
      <c r="L446" s="102"/>
      <c r="M446" s="105"/>
      <c r="N446" s="105"/>
      <c r="O446" s="102"/>
      <c r="P446" s="106"/>
      <c r="Q446" s="111"/>
      <c r="R446" t="str">
        <f>IF(D446="","",'[1]OPĆI DIO'!$C$1)</f>
        <v/>
      </c>
      <c r="S446" t="str">
        <f t="shared" si="67"/>
        <v/>
      </c>
      <c r="T446" t="str">
        <f t="shared" si="68"/>
        <v/>
      </c>
      <c r="U446" t="str">
        <f t="shared" si="69"/>
        <v/>
      </c>
      <c r="V446" t="str">
        <f t="shared" si="70"/>
        <v/>
      </c>
    </row>
    <row r="447" spans="1:22">
      <c r="A447" s="99" t="str">
        <f t="shared" si="62"/>
        <v/>
      </c>
      <c r="B447" s="100"/>
      <c r="C447" s="101" t="str">
        <f t="shared" si="63"/>
        <v/>
      </c>
      <c r="D447" s="109"/>
      <c r="E447" s="101" t="str">
        <f t="shared" si="64"/>
        <v/>
      </c>
      <c r="F447" s="103"/>
      <c r="G447" s="101" t="str">
        <f t="shared" si="65"/>
        <v/>
      </c>
      <c r="H447" s="101" t="str">
        <f t="shared" si="66"/>
        <v/>
      </c>
      <c r="I447" s="104"/>
      <c r="J447" s="104"/>
      <c r="K447" s="104"/>
      <c r="L447" s="102"/>
      <c r="M447" s="105"/>
      <c r="N447" s="105"/>
      <c r="O447" s="102"/>
      <c r="P447" s="106"/>
      <c r="Q447" s="111"/>
      <c r="R447" t="str">
        <f>IF(D447="","",'[1]OPĆI DIO'!$C$1)</f>
        <v/>
      </c>
      <c r="S447" t="str">
        <f t="shared" si="67"/>
        <v/>
      </c>
      <c r="T447" t="str">
        <f t="shared" si="68"/>
        <v/>
      </c>
      <c r="U447" t="str">
        <f t="shared" si="69"/>
        <v/>
      </c>
      <c r="V447" t="str">
        <f t="shared" si="70"/>
        <v/>
      </c>
    </row>
    <row r="448" spans="1:22">
      <c r="A448" s="99" t="str">
        <f t="shared" si="62"/>
        <v/>
      </c>
      <c r="B448" s="100"/>
      <c r="C448" s="101" t="str">
        <f t="shared" si="63"/>
        <v/>
      </c>
      <c r="D448" s="109"/>
      <c r="E448" s="101" t="str">
        <f t="shared" si="64"/>
        <v/>
      </c>
      <c r="F448" s="103"/>
      <c r="G448" s="101" t="str">
        <f t="shared" si="65"/>
        <v/>
      </c>
      <c r="H448" s="101" t="str">
        <f t="shared" si="66"/>
        <v/>
      </c>
      <c r="I448" s="104"/>
      <c r="J448" s="104"/>
      <c r="K448" s="104"/>
      <c r="L448" s="102"/>
      <c r="M448" s="105"/>
      <c r="N448" s="105"/>
      <c r="O448" s="102"/>
      <c r="P448" s="106"/>
      <c r="Q448" s="111"/>
      <c r="R448" t="str">
        <f>IF(D448="","",'[1]OPĆI DIO'!$C$1)</f>
        <v/>
      </c>
      <c r="S448" t="str">
        <f t="shared" si="67"/>
        <v/>
      </c>
      <c r="T448" t="str">
        <f t="shared" si="68"/>
        <v/>
      </c>
      <c r="U448" t="str">
        <f t="shared" si="69"/>
        <v/>
      </c>
      <c r="V448" t="str">
        <f t="shared" si="70"/>
        <v/>
      </c>
    </row>
    <row r="449" spans="1:22">
      <c r="A449" s="99" t="str">
        <f t="shared" si="62"/>
        <v/>
      </c>
      <c r="B449" s="100"/>
      <c r="C449" s="101" t="str">
        <f t="shared" si="63"/>
        <v/>
      </c>
      <c r="D449" s="109"/>
      <c r="E449" s="101" t="str">
        <f t="shared" si="64"/>
        <v/>
      </c>
      <c r="F449" s="103"/>
      <c r="G449" s="101" t="str">
        <f t="shared" si="65"/>
        <v/>
      </c>
      <c r="H449" s="101" t="str">
        <f t="shared" si="66"/>
        <v/>
      </c>
      <c r="I449" s="104"/>
      <c r="J449" s="104"/>
      <c r="K449" s="104"/>
      <c r="L449" s="102"/>
      <c r="M449" s="105"/>
      <c r="N449" s="105"/>
      <c r="O449" s="102"/>
      <c r="P449" s="106"/>
      <c r="Q449" s="111"/>
      <c r="R449" t="str">
        <f>IF(D449="","",'[1]OPĆI DIO'!$C$1)</f>
        <v/>
      </c>
      <c r="S449" t="str">
        <f t="shared" si="67"/>
        <v/>
      </c>
      <c r="T449" t="str">
        <f t="shared" si="68"/>
        <v/>
      </c>
      <c r="U449" t="str">
        <f t="shared" si="69"/>
        <v/>
      </c>
      <c r="V449" t="str">
        <f t="shared" si="70"/>
        <v/>
      </c>
    </row>
    <row r="450" spans="1:22">
      <c r="A450" s="99" t="str">
        <f t="shared" si="62"/>
        <v/>
      </c>
      <c r="B450" s="100"/>
      <c r="C450" s="101" t="str">
        <f t="shared" si="63"/>
        <v/>
      </c>
      <c r="D450" s="109"/>
      <c r="E450" s="101" t="str">
        <f t="shared" si="64"/>
        <v/>
      </c>
      <c r="F450" s="103"/>
      <c r="G450" s="101" t="str">
        <f t="shared" si="65"/>
        <v/>
      </c>
      <c r="H450" s="101" t="str">
        <f t="shared" si="66"/>
        <v/>
      </c>
      <c r="I450" s="104"/>
      <c r="J450" s="104"/>
      <c r="K450" s="104"/>
      <c r="L450" s="102"/>
      <c r="M450" s="105"/>
      <c r="N450" s="105"/>
      <c r="O450" s="102"/>
      <c r="P450" s="106"/>
      <c r="Q450" s="111"/>
      <c r="R450" t="str">
        <f>IF(D450="","",'[1]OPĆI DIO'!$C$1)</f>
        <v/>
      </c>
      <c r="S450" t="str">
        <f t="shared" si="67"/>
        <v/>
      </c>
      <c r="T450" t="str">
        <f t="shared" si="68"/>
        <v/>
      </c>
      <c r="U450" t="str">
        <f t="shared" si="69"/>
        <v/>
      </c>
      <c r="V450" t="str">
        <f t="shared" si="70"/>
        <v/>
      </c>
    </row>
    <row r="451" spans="1:22">
      <c r="A451" s="99" t="str">
        <f t="shared" si="62"/>
        <v/>
      </c>
      <c r="B451" s="100"/>
      <c r="C451" s="101" t="str">
        <f t="shared" si="63"/>
        <v/>
      </c>
      <c r="D451" s="109"/>
      <c r="E451" s="101" t="str">
        <f t="shared" si="64"/>
        <v/>
      </c>
      <c r="F451" s="103"/>
      <c r="G451" s="101" t="str">
        <f t="shared" si="65"/>
        <v/>
      </c>
      <c r="H451" s="101" t="str">
        <f t="shared" si="66"/>
        <v/>
      </c>
      <c r="I451" s="104"/>
      <c r="J451" s="104"/>
      <c r="K451" s="104"/>
      <c r="L451" s="102"/>
      <c r="M451" s="105"/>
      <c r="N451" s="105"/>
      <c r="O451" s="102"/>
      <c r="P451" s="106"/>
      <c r="Q451" s="111"/>
      <c r="R451" t="str">
        <f>IF(D451="","",'[1]OPĆI DIO'!$C$1)</f>
        <v/>
      </c>
      <c r="S451" t="str">
        <f t="shared" si="67"/>
        <v/>
      </c>
      <c r="T451" t="str">
        <f t="shared" si="68"/>
        <v/>
      </c>
      <c r="U451" t="str">
        <f t="shared" si="69"/>
        <v/>
      </c>
      <c r="V451" t="str">
        <f t="shared" si="70"/>
        <v/>
      </c>
    </row>
    <row r="452" spans="1:22">
      <c r="A452" s="99" t="str">
        <f t="shared" ref="A452:A501" si="71">IFERROR(VLOOKUP(B452,$X$6:$AA$34,4,FALSE),"")</f>
        <v/>
      </c>
      <c r="B452" s="100"/>
      <c r="C452" s="101" t="str">
        <f t="shared" ref="C452:C501" si="72">IFERROR(VLOOKUP(B452,$X$6:$AA$34,2,FALSE),"")</f>
        <v/>
      </c>
      <c r="D452" s="109"/>
      <c r="E452" s="101" t="str">
        <f t="shared" ref="E452:E501" si="73">IFERROR(VLOOKUP(D452,$AB$5:$AD$129,2,FALSE),"")</f>
        <v/>
      </c>
      <c r="F452" s="103"/>
      <c r="G452" s="101" t="str">
        <f t="shared" ref="G452:G501" si="74">IFERROR(VLOOKUP(F452,$AH$6:$AI$1763,2,FALSE),"")</f>
        <v/>
      </c>
      <c r="H452" s="101" t="str">
        <f t="shared" ref="H452:H501" si="75">IFERROR(VLOOKUP(F452,$AH$6:$AK$1763,4,FALSE),"")</f>
        <v/>
      </c>
      <c r="I452" s="104"/>
      <c r="J452" s="104"/>
      <c r="K452" s="104"/>
      <c r="L452" s="102"/>
      <c r="M452" s="105"/>
      <c r="N452" s="105"/>
      <c r="O452" s="102"/>
      <c r="P452" s="106"/>
      <c r="Q452" s="111"/>
      <c r="R452" t="str">
        <f>IF(D452="","",'[1]OPĆI DIO'!$C$1)</f>
        <v/>
      </c>
      <c r="S452" t="str">
        <f t="shared" ref="S452:S501" si="76">LEFT(D452,3)</f>
        <v/>
      </c>
      <c r="T452" t="str">
        <f t="shared" ref="T452:T501" si="77">LEFT(D452,2)</f>
        <v/>
      </c>
      <c r="U452" t="str">
        <f t="shared" ref="U452:U501" si="78">MID(H452,2,2)</f>
        <v/>
      </c>
      <c r="V452" t="str">
        <f t="shared" ref="V452:V501" si="79">LEFT(D452,1)</f>
        <v/>
      </c>
    </row>
    <row r="453" spans="1:22">
      <c r="A453" s="99" t="str">
        <f t="shared" si="71"/>
        <v/>
      </c>
      <c r="B453" s="100"/>
      <c r="C453" s="101" t="str">
        <f t="shared" si="72"/>
        <v/>
      </c>
      <c r="D453" s="109"/>
      <c r="E453" s="101" t="str">
        <f t="shared" si="73"/>
        <v/>
      </c>
      <c r="F453" s="103"/>
      <c r="G453" s="101" t="str">
        <f t="shared" si="74"/>
        <v/>
      </c>
      <c r="H453" s="101" t="str">
        <f t="shared" si="75"/>
        <v/>
      </c>
      <c r="I453" s="104"/>
      <c r="J453" s="104"/>
      <c r="K453" s="104"/>
      <c r="L453" s="102"/>
      <c r="M453" s="105"/>
      <c r="N453" s="105"/>
      <c r="O453" s="102"/>
      <c r="P453" s="106"/>
      <c r="Q453" s="111"/>
      <c r="R453" t="str">
        <f>IF(D453="","",'[1]OPĆI DIO'!$C$1)</f>
        <v/>
      </c>
      <c r="S453" t="str">
        <f t="shared" si="76"/>
        <v/>
      </c>
      <c r="T453" t="str">
        <f t="shared" si="77"/>
        <v/>
      </c>
      <c r="U453" t="str">
        <f t="shared" si="78"/>
        <v/>
      </c>
      <c r="V453" t="str">
        <f t="shared" si="79"/>
        <v/>
      </c>
    </row>
    <row r="454" spans="1:22">
      <c r="A454" s="99" t="str">
        <f t="shared" si="71"/>
        <v/>
      </c>
      <c r="B454" s="100"/>
      <c r="C454" s="101" t="str">
        <f t="shared" si="72"/>
        <v/>
      </c>
      <c r="D454" s="109"/>
      <c r="E454" s="101" t="str">
        <f t="shared" si="73"/>
        <v/>
      </c>
      <c r="F454" s="103"/>
      <c r="G454" s="101" t="str">
        <f t="shared" si="74"/>
        <v/>
      </c>
      <c r="H454" s="101" t="str">
        <f t="shared" si="75"/>
        <v/>
      </c>
      <c r="I454" s="104"/>
      <c r="J454" s="104"/>
      <c r="K454" s="104"/>
      <c r="L454" s="102"/>
      <c r="M454" s="105"/>
      <c r="N454" s="105"/>
      <c r="O454" s="102"/>
      <c r="P454" s="106"/>
      <c r="Q454" s="111"/>
      <c r="R454" t="str">
        <f>IF(D454="","",'[1]OPĆI DIO'!$C$1)</f>
        <v/>
      </c>
      <c r="S454" t="str">
        <f t="shared" si="76"/>
        <v/>
      </c>
      <c r="T454" t="str">
        <f t="shared" si="77"/>
        <v/>
      </c>
      <c r="U454" t="str">
        <f t="shared" si="78"/>
        <v/>
      </c>
      <c r="V454" t="str">
        <f t="shared" si="79"/>
        <v/>
      </c>
    </row>
    <row r="455" spans="1:22">
      <c r="A455" s="99" t="str">
        <f t="shared" si="71"/>
        <v/>
      </c>
      <c r="B455" s="100"/>
      <c r="C455" s="101" t="str">
        <f t="shared" si="72"/>
        <v/>
      </c>
      <c r="D455" s="109"/>
      <c r="E455" s="101" t="str">
        <f t="shared" si="73"/>
        <v/>
      </c>
      <c r="F455" s="103"/>
      <c r="G455" s="101" t="str">
        <f t="shared" si="74"/>
        <v/>
      </c>
      <c r="H455" s="101" t="str">
        <f t="shared" si="75"/>
        <v/>
      </c>
      <c r="I455" s="104"/>
      <c r="J455" s="104"/>
      <c r="K455" s="104"/>
      <c r="L455" s="102"/>
      <c r="M455" s="105"/>
      <c r="N455" s="105"/>
      <c r="O455" s="102"/>
      <c r="P455" s="106"/>
      <c r="Q455" s="111"/>
      <c r="R455" t="str">
        <f>IF(D455="","",'[1]OPĆI DIO'!$C$1)</f>
        <v/>
      </c>
      <c r="S455" t="str">
        <f t="shared" si="76"/>
        <v/>
      </c>
      <c r="T455" t="str">
        <f t="shared" si="77"/>
        <v/>
      </c>
      <c r="U455" t="str">
        <f t="shared" si="78"/>
        <v/>
      </c>
      <c r="V455" t="str">
        <f t="shared" si="79"/>
        <v/>
      </c>
    </row>
    <row r="456" spans="1:22">
      <c r="A456" s="99" t="str">
        <f t="shared" si="71"/>
        <v/>
      </c>
      <c r="B456" s="100"/>
      <c r="C456" s="101" t="str">
        <f t="shared" si="72"/>
        <v/>
      </c>
      <c r="D456" s="109"/>
      <c r="E456" s="101" t="str">
        <f t="shared" si="73"/>
        <v/>
      </c>
      <c r="F456" s="103"/>
      <c r="G456" s="101" t="str">
        <f t="shared" si="74"/>
        <v/>
      </c>
      <c r="H456" s="101" t="str">
        <f t="shared" si="75"/>
        <v/>
      </c>
      <c r="I456" s="104"/>
      <c r="J456" s="104"/>
      <c r="K456" s="104"/>
      <c r="L456" s="102"/>
      <c r="M456" s="105"/>
      <c r="N456" s="105"/>
      <c r="O456" s="102"/>
      <c r="P456" s="106"/>
      <c r="Q456" s="111"/>
      <c r="R456" t="str">
        <f>IF(D456="","",'[1]OPĆI DIO'!$C$1)</f>
        <v/>
      </c>
      <c r="S456" t="str">
        <f t="shared" si="76"/>
        <v/>
      </c>
      <c r="T456" t="str">
        <f t="shared" si="77"/>
        <v/>
      </c>
      <c r="U456" t="str">
        <f t="shared" si="78"/>
        <v/>
      </c>
      <c r="V456" t="str">
        <f t="shared" si="79"/>
        <v/>
      </c>
    </row>
    <row r="457" spans="1:22">
      <c r="A457" s="99" t="str">
        <f t="shared" si="71"/>
        <v/>
      </c>
      <c r="B457" s="100"/>
      <c r="C457" s="101" t="str">
        <f t="shared" si="72"/>
        <v/>
      </c>
      <c r="D457" s="109"/>
      <c r="E457" s="101" t="str">
        <f t="shared" si="73"/>
        <v/>
      </c>
      <c r="F457" s="103"/>
      <c r="G457" s="101" t="str">
        <f t="shared" si="74"/>
        <v/>
      </c>
      <c r="H457" s="101" t="str">
        <f t="shared" si="75"/>
        <v/>
      </c>
      <c r="I457" s="104"/>
      <c r="J457" s="104"/>
      <c r="K457" s="104"/>
      <c r="L457" s="102"/>
      <c r="M457" s="105"/>
      <c r="N457" s="105"/>
      <c r="O457" s="102"/>
      <c r="P457" s="106"/>
      <c r="Q457" s="111"/>
      <c r="R457" t="str">
        <f>IF(D457="","",'[1]OPĆI DIO'!$C$1)</f>
        <v/>
      </c>
      <c r="S457" t="str">
        <f t="shared" si="76"/>
        <v/>
      </c>
      <c r="T457" t="str">
        <f t="shared" si="77"/>
        <v/>
      </c>
      <c r="U457" t="str">
        <f t="shared" si="78"/>
        <v/>
      </c>
      <c r="V457" t="str">
        <f t="shared" si="79"/>
        <v/>
      </c>
    </row>
    <row r="458" spans="1:22">
      <c r="A458" s="99" t="str">
        <f t="shared" si="71"/>
        <v/>
      </c>
      <c r="B458" s="100"/>
      <c r="C458" s="101" t="str">
        <f t="shared" si="72"/>
        <v/>
      </c>
      <c r="D458" s="109"/>
      <c r="E458" s="101" t="str">
        <f t="shared" si="73"/>
        <v/>
      </c>
      <c r="F458" s="103"/>
      <c r="G458" s="101" t="str">
        <f t="shared" si="74"/>
        <v/>
      </c>
      <c r="H458" s="101" t="str">
        <f t="shared" si="75"/>
        <v/>
      </c>
      <c r="I458" s="104"/>
      <c r="J458" s="104"/>
      <c r="K458" s="104"/>
      <c r="L458" s="102"/>
      <c r="M458" s="105"/>
      <c r="N458" s="105"/>
      <c r="O458" s="102"/>
      <c r="P458" s="106"/>
      <c r="Q458" s="111"/>
      <c r="R458" t="str">
        <f>IF(D458="","",'[1]OPĆI DIO'!$C$1)</f>
        <v/>
      </c>
      <c r="S458" t="str">
        <f t="shared" si="76"/>
        <v/>
      </c>
      <c r="T458" t="str">
        <f t="shared" si="77"/>
        <v/>
      </c>
      <c r="U458" t="str">
        <f t="shared" si="78"/>
        <v/>
      </c>
      <c r="V458" t="str">
        <f t="shared" si="79"/>
        <v/>
      </c>
    </row>
    <row r="459" spans="1:22">
      <c r="A459" s="99" t="str">
        <f t="shared" si="71"/>
        <v/>
      </c>
      <c r="B459" s="100"/>
      <c r="C459" s="101" t="str">
        <f t="shared" si="72"/>
        <v/>
      </c>
      <c r="D459" s="109"/>
      <c r="E459" s="101" t="str">
        <f t="shared" si="73"/>
        <v/>
      </c>
      <c r="F459" s="103"/>
      <c r="G459" s="101" t="str">
        <f t="shared" si="74"/>
        <v/>
      </c>
      <c r="H459" s="101" t="str">
        <f t="shared" si="75"/>
        <v/>
      </c>
      <c r="I459" s="104"/>
      <c r="J459" s="104"/>
      <c r="K459" s="104"/>
      <c r="L459" s="102"/>
      <c r="M459" s="105"/>
      <c r="N459" s="105"/>
      <c r="O459" s="102"/>
      <c r="P459" s="106"/>
      <c r="Q459" s="111"/>
      <c r="R459" t="str">
        <f>IF(D459="","",'[1]OPĆI DIO'!$C$1)</f>
        <v/>
      </c>
      <c r="S459" t="str">
        <f t="shared" si="76"/>
        <v/>
      </c>
      <c r="T459" t="str">
        <f t="shared" si="77"/>
        <v/>
      </c>
      <c r="U459" t="str">
        <f t="shared" si="78"/>
        <v/>
      </c>
      <c r="V459" t="str">
        <f t="shared" si="79"/>
        <v/>
      </c>
    </row>
    <row r="460" spans="1:22">
      <c r="A460" s="99" t="str">
        <f t="shared" si="71"/>
        <v/>
      </c>
      <c r="B460" s="100"/>
      <c r="C460" s="101" t="str">
        <f t="shared" si="72"/>
        <v/>
      </c>
      <c r="D460" s="109"/>
      <c r="E460" s="101" t="str">
        <f t="shared" si="73"/>
        <v/>
      </c>
      <c r="F460" s="103"/>
      <c r="G460" s="101" t="str">
        <f t="shared" si="74"/>
        <v/>
      </c>
      <c r="H460" s="101" t="str">
        <f t="shared" si="75"/>
        <v/>
      </c>
      <c r="I460" s="104"/>
      <c r="J460" s="104"/>
      <c r="K460" s="104"/>
      <c r="L460" s="102"/>
      <c r="M460" s="105"/>
      <c r="N460" s="105"/>
      <c r="O460" s="102"/>
      <c r="P460" s="106"/>
      <c r="Q460" s="111"/>
      <c r="R460" t="str">
        <f>IF(D460="","",'[1]OPĆI DIO'!$C$1)</f>
        <v/>
      </c>
      <c r="S460" t="str">
        <f t="shared" si="76"/>
        <v/>
      </c>
      <c r="T460" t="str">
        <f t="shared" si="77"/>
        <v/>
      </c>
      <c r="U460" t="str">
        <f t="shared" si="78"/>
        <v/>
      </c>
      <c r="V460" t="str">
        <f t="shared" si="79"/>
        <v/>
      </c>
    </row>
    <row r="461" spans="1:22">
      <c r="A461" s="99" t="str">
        <f t="shared" si="71"/>
        <v/>
      </c>
      <c r="B461" s="100"/>
      <c r="C461" s="101" t="str">
        <f t="shared" si="72"/>
        <v/>
      </c>
      <c r="D461" s="109"/>
      <c r="E461" s="101" t="str">
        <f t="shared" si="73"/>
        <v/>
      </c>
      <c r="F461" s="103"/>
      <c r="G461" s="101" t="str">
        <f t="shared" si="74"/>
        <v/>
      </c>
      <c r="H461" s="101" t="str">
        <f t="shared" si="75"/>
        <v/>
      </c>
      <c r="I461" s="104"/>
      <c r="J461" s="104"/>
      <c r="K461" s="104"/>
      <c r="L461" s="102"/>
      <c r="M461" s="105"/>
      <c r="N461" s="105"/>
      <c r="O461" s="102"/>
      <c r="P461" s="106"/>
      <c r="Q461" s="111"/>
      <c r="R461" t="str">
        <f>IF(D461="","",'[1]OPĆI DIO'!$C$1)</f>
        <v/>
      </c>
      <c r="S461" t="str">
        <f t="shared" si="76"/>
        <v/>
      </c>
      <c r="T461" t="str">
        <f t="shared" si="77"/>
        <v/>
      </c>
      <c r="U461" t="str">
        <f t="shared" si="78"/>
        <v/>
      </c>
      <c r="V461" t="str">
        <f t="shared" si="79"/>
        <v/>
      </c>
    </row>
    <row r="462" spans="1:22">
      <c r="A462" s="99" t="str">
        <f t="shared" si="71"/>
        <v/>
      </c>
      <c r="B462" s="100"/>
      <c r="C462" s="101" t="str">
        <f t="shared" si="72"/>
        <v/>
      </c>
      <c r="D462" s="109"/>
      <c r="E462" s="101" t="str">
        <f t="shared" si="73"/>
        <v/>
      </c>
      <c r="F462" s="103"/>
      <c r="G462" s="101" t="str">
        <f t="shared" si="74"/>
        <v/>
      </c>
      <c r="H462" s="101" t="str">
        <f t="shared" si="75"/>
        <v/>
      </c>
      <c r="I462" s="104"/>
      <c r="J462" s="104"/>
      <c r="K462" s="104"/>
      <c r="L462" s="102"/>
      <c r="M462" s="105"/>
      <c r="N462" s="105"/>
      <c r="O462" s="102"/>
      <c r="P462" s="106"/>
      <c r="Q462" s="111"/>
      <c r="R462" t="str">
        <f>IF(D462="","",'[1]OPĆI DIO'!$C$1)</f>
        <v/>
      </c>
      <c r="S462" t="str">
        <f t="shared" si="76"/>
        <v/>
      </c>
      <c r="T462" t="str">
        <f t="shared" si="77"/>
        <v/>
      </c>
      <c r="U462" t="str">
        <f t="shared" si="78"/>
        <v/>
      </c>
      <c r="V462" t="str">
        <f t="shared" si="79"/>
        <v/>
      </c>
    </row>
    <row r="463" spans="1:22">
      <c r="A463" s="99" t="str">
        <f t="shared" si="71"/>
        <v/>
      </c>
      <c r="B463" s="100"/>
      <c r="C463" s="101" t="str">
        <f t="shared" si="72"/>
        <v/>
      </c>
      <c r="D463" s="109"/>
      <c r="E463" s="101" t="str">
        <f t="shared" si="73"/>
        <v/>
      </c>
      <c r="F463" s="103"/>
      <c r="G463" s="101" t="str">
        <f t="shared" si="74"/>
        <v/>
      </c>
      <c r="H463" s="101" t="str">
        <f t="shared" si="75"/>
        <v/>
      </c>
      <c r="I463" s="104"/>
      <c r="J463" s="104"/>
      <c r="K463" s="104"/>
      <c r="L463" s="102"/>
      <c r="M463" s="105"/>
      <c r="N463" s="105"/>
      <c r="O463" s="102"/>
      <c r="P463" s="106"/>
      <c r="Q463" s="111"/>
      <c r="R463" t="str">
        <f>IF(D463="","",'[1]OPĆI DIO'!$C$1)</f>
        <v/>
      </c>
      <c r="S463" t="str">
        <f t="shared" si="76"/>
        <v/>
      </c>
      <c r="T463" t="str">
        <f t="shared" si="77"/>
        <v/>
      </c>
      <c r="U463" t="str">
        <f t="shared" si="78"/>
        <v/>
      </c>
      <c r="V463" t="str">
        <f t="shared" si="79"/>
        <v/>
      </c>
    </row>
    <row r="464" spans="1:22">
      <c r="A464" s="99" t="str">
        <f t="shared" si="71"/>
        <v/>
      </c>
      <c r="B464" s="100"/>
      <c r="C464" s="101" t="str">
        <f t="shared" si="72"/>
        <v/>
      </c>
      <c r="D464" s="109"/>
      <c r="E464" s="101" t="str">
        <f t="shared" si="73"/>
        <v/>
      </c>
      <c r="F464" s="103"/>
      <c r="G464" s="101" t="str">
        <f t="shared" si="74"/>
        <v/>
      </c>
      <c r="H464" s="101" t="str">
        <f t="shared" si="75"/>
        <v/>
      </c>
      <c r="I464" s="104"/>
      <c r="J464" s="104"/>
      <c r="K464" s="104"/>
      <c r="L464" s="102"/>
      <c r="M464" s="105"/>
      <c r="N464" s="105"/>
      <c r="O464" s="102"/>
      <c r="P464" s="106"/>
      <c r="Q464" s="111"/>
      <c r="R464" t="str">
        <f>IF(D464="","",'[1]OPĆI DIO'!$C$1)</f>
        <v/>
      </c>
      <c r="S464" t="str">
        <f t="shared" si="76"/>
        <v/>
      </c>
      <c r="T464" t="str">
        <f t="shared" si="77"/>
        <v/>
      </c>
      <c r="U464" t="str">
        <f t="shared" si="78"/>
        <v/>
      </c>
      <c r="V464" t="str">
        <f t="shared" si="79"/>
        <v/>
      </c>
    </row>
    <row r="465" spans="1:22">
      <c r="A465" s="99" t="str">
        <f t="shared" si="71"/>
        <v/>
      </c>
      <c r="B465" s="100"/>
      <c r="C465" s="101" t="str">
        <f t="shared" si="72"/>
        <v/>
      </c>
      <c r="D465" s="109"/>
      <c r="E465" s="101" t="str">
        <f t="shared" si="73"/>
        <v/>
      </c>
      <c r="F465" s="103"/>
      <c r="G465" s="101" t="str">
        <f t="shared" si="74"/>
        <v/>
      </c>
      <c r="H465" s="101" t="str">
        <f t="shared" si="75"/>
        <v/>
      </c>
      <c r="I465" s="104"/>
      <c r="J465" s="104"/>
      <c r="K465" s="104"/>
      <c r="L465" s="102"/>
      <c r="M465" s="105"/>
      <c r="N465" s="105"/>
      <c r="O465" s="102"/>
      <c r="P465" s="106"/>
      <c r="Q465" s="111"/>
      <c r="R465" t="str">
        <f>IF(D465="","",'[1]OPĆI DIO'!$C$1)</f>
        <v/>
      </c>
      <c r="S465" t="str">
        <f t="shared" si="76"/>
        <v/>
      </c>
      <c r="T465" t="str">
        <f t="shared" si="77"/>
        <v/>
      </c>
      <c r="U465" t="str">
        <f t="shared" si="78"/>
        <v/>
      </c>
      <c r="V465" t="str">
        <f t="shared" si="79"/>
        <v/>
      </c>
    </row>
    <row r="466" spans="1:22">
      <c r="A466" s="99" t="str">
        <f t="shared" si="71"/>
        <v/>
      </c>
      <c r="B466" s="100"/>
      <c r="C466" s="101" t="str">
        <f t="shared" si="72"/>
        <v/>
      </c>
      <c r="D466" s="109"/>
      <c r="E466" s="101" t="str">
        <f t="shared" si="73"/>
        <v/>
      </c>
      <c r="F466" s="103"/>
      <c r="G466" s="101" t="str">
        <f t="shared" si="74"/>
        <v/>
      </c>
      <c r="H466" s="101" t="str">
        <f t="shared" si="75"/>
        <v/>
      </c>
      <c r="I466" s="104"/>
      <c r="J466" s="104"/>
      <c r="K466" s="104"/>
      <c r="L466" s="102"/>
      <c r="M466" s="105"/>
      <c r="N466" s="105"/>
      <c r="O466" s="102"/>
      <c r="P466" s="106"/>
      <c r="Q466" s="111"/>
      <c r="R466" t="str">
        <f>IF(D466="","",'[1]OPĆI DIO'!$C$1)</f>
        <v/>
      </c>
      <c r="S466" t="str">
        <f t="shared" si="76"/>
        <v/>
      </c>
      <c r="T466" t="str">
        <f t="shared" si="77"/>
        <v/>
      </c>
      <c r="U466" t="str">
        <f t="shared" si="78"/>
        <v/>
      </c>
      <c r="V466" t="str">
        <f t="shared" si="79"/>
        <v/>
      </c>
    </row>
    <row r="467" spans="1:22">
      <c r="A467" s="99" t="str">
        <f t="shared" si="71"/>
        <v/>
      </c>
      <c r="B467" s="100"/>
      <c r="C467" s="101" t="str">
        <f t="shared" si="72"/>
        <v/>
      </c>
      <c r="D467" s="109"/>
      <c r="E467" s="101" t="str">
        <f t="shared" si="73"/>
        <v/>
      </c>
      <c r="F467" s="103"/>
      <c r="G467" s="101" t="str">
        <f t="shared" si="74"/>
        <v/>
      </c>
      <c r="H467" s="101" t="str">
        <f t="shared" si="75"/>
        <v/>
      </c>
      <c r="I467" s="104"/>
      <c r="J467" s="104"/>
      <c r="K467" s="104"/>
      <c r="L467" s="102"/>
      <c r="M467" s="105"/>
      <c r="N467" s="105"/>
      <c r="O467" s="102"/>
      <c r="P467" s="102"/>
      <c r="Q467" s="111"/>
      <c r="R467" t="str">
        <f>IF(D467="","",'[1]OPĆI DIO'!$C$1)</f>
        <v/>
      </c>
      <c r="S467" t="str">
        <f t="shared" si="76"/>
        <v/>
      </c>
      <c r="T467" t="str">
        <f t="shared" si="77"/>
        <v/>
      </c>
      <c r="U467" t="str">
        <f t="shared" si="78"/>
        <v/>
      </c>
      <c r="V467" t="str">
        <f t="shared" si="79"/>
        <v/>
      </c>
    </row>
    <row r="468" spans="1:22">
      <c r="A468" s="99" t="str">
        <f t="shared" si="71"/>
        <v/>
      </c>
      <c r="B468" s="100"/>
      <c r="C468" s="101" t="str">
        <f t="shared" si="72"/>
        <v/>
      </c>
      <c r="D468" s="109"/>
      <c r="E468" s="101" t="str">
        <f t="shared" si="73"/>
        <v/>
      </c>
      <c r="F468" s="103"/>
      <c r="G468" s="101" t="str">
        <f t="shared" si="74"/>
        <v/>
      </c>
      <c r="H468" s="101" t="str">
        <f t="shared" si="75"/>
        <v/>
      </c>
      <c r="I468" s="104"/>
      <c r="J468" s="104"/>
      <c r="K468" s="104"/>
      <c r="L468" s="102"/>
      <c r="M468" s="105"/>
      <c r="N468" s="105"/>
      <c r="O468" s="102"/>
      <c r="P468" s="102"/>
      <c r="Q468" s="111"/>
      <c r="R468" t="str">
        <f>IF(D468="","",'[1]OPĆI DIO'!$C$1)</f>
        <v/>
      </c>
      <c r="S468" t="str">
        <f t="shared" si="76"/>
        <v/>
      </c>
      <c r="T468" t="str">
        <f t="shared" si="77"/>
        <v/>
      </c>
      <c r="U468" t="str">
        <f t="shared" si="78"/>
        <v/>
      </c>
      <c r="V468" t="str">
        <f t="shared" si="79"/>
        <v/>
      </c>
    </row>
    <row r="469" spans="1:22">
      <c r="A469" s="99" t="str">
        <f t="shared" si="71"/>
        <v/>
      </c>
      <c r="B469" s="100"/>
      <c r="C469" s="101" t="str">
        <f t="shared" si="72"/>
        <v/>
      </c>
      <c r="D469" s="109"/>
      <c r="E469" s="101" t="str">
        <f t="shared" si="73"/>
        <v/>
      </c>
      <c r="F469" s="103"/>
      <c r="G469" s="101" t="str">
        <f t="shared" si="74"/>
        <v/>
      </c>
      <c r="H469" s="101" t="str">
        <f t="shared" si="75"/>
        <v/>
      </c>
      <c r="I469" s="104"/>
      <c r="J469" s="104"/>
      <c r="K469" s="104"/>
      <c r="L469" s="102"/>
      <c r="M469" s="105"/>
      <c r="N469" s="105"/>
      <c r="O469" s="102"/>
      <c r="P469" s="102"/>
      <c r="Q469" s="111"/>
      <c r="R469" t="str">
        <f>IF(D469="","",'[1]OPĆI DIO'!$C$1)</f>
        <v/>
      </c>
      <c r="S469" t="str">
        <f t="shared" si="76"/>
        <v/>
      </c>
      <c r="T469" t="str">
        <f t="shared" si="77"/>
        <v/>
      </c>
      <c r="U469" t="str">
        <f t="shared" si="78"/>
        <v/>
      </c>
      <c r="V469" t="str">
        <f t="shared" si="79"/>
        <v/>
      </c>
    </row>
    <row r="470" spans="1:22">
      <c r="A470" s="99" t="str">
        <f t="shared" si="71"/>
        <v/>
      </c>
      <c r="B470" s="100"/>
      <c r="C470" s="101" t="str">
        <f t="shared" si="72"/>
        <v/>
      </c>
      <c r="D470" s="109"/>
      <c r="E470" s="101" t="str">
        <f t="shared" si="73"/>
        <v/>
      </c>
      <c r="F470" s="103"/>
      <c r="G470" s="101" t="str">
        <f t="shared" si="74"/>
        <v/>
      </c>
      <c r="H470" s="101" t="str">
        <f t="shared" si="75"/>
        <v/>
      </c>
      <c r="I470" s="104"/>
      <c r="J470" s="104"/>
      <c r="K470" s="104"/>
      <c r="L470" s="102"/>
      <c r="M470" s="105"/>
      <c r="N470" s="105"/>
      <c r="O470" s="102"/>
      <c r="P470" s="102"/>
      <c r="Q470" s="111"/>
      <c r="R470" t="str">
        <f>IF(D470="","",'[1]OPĆI DIO'!$C$1)</f>
        <v/>
      </c>
      <c r="S470" t="str">
        <f t="shared" si="76"/>
        <v/>
      </c>
      <c r="T470" t="str">
        <f t="shared" si="77"/>
        <v/>
      </c>
      <c r="U470" t="str">
        <f t="shared" si="78"/>
        <v/>
      </c>
      <c r="V470" t="str">
        <f t="shared" si="79"/>
        <v/>
      </c>
    </row>
    <row r="471" spans="1:22">
      <c r="A471" s="99" t="str">
        <f t="shared" si="71"/>
        <v/>
      </c>
      <c r="B471" s="100"/>
      <c r="C471" s="101" t="str">
        <f t="shared" si="72"/>
        <v/>
      </c>
      <c r="D471" s="109"/>
      <c r="E471" s="101" t="str">
        <f t="shared" si="73"/>
        <v/>
      </c>
      <c r="F471" s="103"/>
      <c r="G471" s="101" t="str">
        <f t="shared" si="74"/>
        <v/>
      </c>
      <c r="H471" s="101" t="str">
        <f t="shared" si="75"/>
        <v/>
      </c>
      <c r="I471" s="104"/>
      <c r="J471" s="104"/>
      <c r="K471" s="104"/>
      <c r="L471" s="102"/>
      <c r="M471" s="105"/>
      <c r="N471" s="105"/>
      <c r="O471" s="102"/>
      <c r="P471" s="102"/>
      <c r="Q471" s="111"/>
      <c r="R471" t="str">
        <f>IF(D471="","",'[1]OPĆI DIO'!$C$1)</f>
        <v/>
      </c>
      <c r="S471" t="str">
        <f t="shared" si="76"/>
        <v/>
      </c>
      <c r="T471" t="str">
        <f t="shared" si="77"/>
        <v/>
      </c>
      <c r="U471" t="str">
        <f t="shared" si="78"/>
        <v/>
      </c>
      <c r="V471" t="str">
        <f t="shared" si="79"/>
        <v/>
      </c>
    </row>
    <row r="472" spans="1:22">
      <c r="A472" s="99" t="str">
        <f t="shared" si="71"/>
        <v/>
      </c>
      <c r="B472" s="100"/>
      <c r="C472" s="101" t="str">
        <f t="shared" si="72"/>
        <v/>
      </c>
      <c r="D472" s="109"/>
      <c r="E472" s="101" t="str">
        <f t="shared" si="73"/>
        <v/>
      </c>
      <c r="F472" s="103"/>
      <c r="G472" s="101" t="str">
        <f t="shared" si="74"/>
        <v/>
      </c>
      <c r="H472" s="101" t="str">
        <f t="shared" si="75"/>
        <v/>
      </c>
      <c r="I472" s="104"/>
      <c r="J472" s="104"/>
      <c r="K472" s="104"/>
      <c r="L472" s="102"/>
      <c r="M472" s="105"/>
      <c r="N472" s="105"/>
      <c r="O472" s="102"/>
      <c r="P472" s="102"/>
      <c r="Q472" s="111"/>
      <c r="R472" t="str">
        <f>IF(D472="","",'[1]OPĆI DIO'!$C$1)</f>
        <v/>
      </c>
      <c r="S472" t="str">
        <f t="shared" si="76"/>
        <v/>
      </c>
      <c r="T472" t="str">
        <f t="shared" si="77"/>
        <v/>
      </c>
      <c r="U472" t="str">
        <f t="shared" si="78"/>
        <v/>
      </c>
      <c r="V472" t="str">
        <f t="shared" si="79"/>
        <v/>
      </c>
    </row>
    <row r="473" spans="1:22">
      <c r="A473" s="99" t="str">
        <f t="shared" si="71"/>
        <v/>
      </c>
      <c r="B473" s="100"/>
      <c r="C473" s="101" t="str">
        <f t="shared" si="72"/>
        <v/>
      </c>
      <c r="D473" s="109"/>
      <c r="E473" s="101" t="str">
        <f t="shared" si="73"/>
        <v/>
      </c>
      <c r="F473" s="103"/>
      <c r="G473" s="101" t="str">
        <f t="shared" si="74"/>
        <v/>
      </c>
      <c r="H473" s="101" t="str">
        <f t="shared" si="75"/>
        <v/>
      </c>
      <c r="I473" s="104"/>
      <c r="J473" s="104"/>
      <c r="K473" s="104"/>
      <c r="L473" s="102"/>
      <c r="M473" s="105"/>
      <c r="N473" s="105"/>
      <c r="O473" s="102"/>
      <c r="P473" s="102"/>
      <c r="Q473" s="111"/>
      <c r="R473" t="str">
        <f>IF(D473="","",'[1]OPĆI DIO'!$C$1)</f>
        <v/>
      </c>
      <c r="S473" t="str">
        <f t="shared" si="76"/>
        <v/>
      </c>
      <c r="T473" t="str">
        <f t="shared" si="77"/>
        <v/>
      </c>
      <c r="U473" t="str">
        <f t="shared" si="78"/>
        <v/>
      </c>
      <c r="V473" t="str">
        <f t="shared" si="79"/>
        <v/>
      </c>
    </row>
    <row r="474" spans="1:22">
      <c r="A474" s="99" t="str">
        <f t="shared" si="71"/>
        <v/>
      </c>
      <c r="B474" s="100"/>
      <c r="C474" s="101" t="str">
        <f t="shared" si="72"/>
        <v/>
      </c>
      <c r="D474" s="109"/>
      <c r="E474" s="101" t="str">
        <f t="shared" si="73"/>
        <v/>
      </c>
      <c r="F474" s="103"/>
      <c r="G474" s="101" t="str">
        <f t="shared" si="74"/>
        <v/>
      </c>
      <c r="H474" s="101" t="str">
        <f t="shared" si="75"/>
        <v/>
      </c>
      <c r="I474" s="104"/>
      <c r="J474" s="104"/>
      <c r="K474" s="104"/>
      <c r="L474" s="102"/>
      <c r="M474" s="105"/>
      <c r="N474" s="105"/>
      <c r="O474" s="102"/>
      <c r="P474" s="102"/>
      <c r="Q474" s="111"/>
      <c r="R474" t="str">
        <f>IF(D474="","",'[1]OPĆI DIO'!$C$1)</f>
        <v/>
      </c>
      <c r="S474" t="str">
        <f t="shared" si="76"/>
        <v/>
      </c>
      <c r="T474" t="str">
        <f t="shared" si="77"/>
        <v/>
      </c>
      <c r="U474" t="str">
        <f t="shared" si="78"/>
        <v/>
      </c>
      <c r="V474" t="str">
        <f t="shared" si="79"/>
        <v/>
      </c>
    </row>
    <row r="475" spans="1:22">
      <c r="A475" s="99" t="str">
        <f t="shared" si="71"/>
        <v/>
      </c>
      <c r="B475" s="100"/>
      <c r="C475" s="101" t="str">
        <f t="shared" si="72"/>
        <v/>
      </c>
      <c r="D475" s="109"/>
      <c r="E475" s="101" t="str">
        <f t="shared" si="73"/>
        <v/>
      </c>
      <c r="F475" s="103"/>
      <c r="G475" s="101" t="str">
        <f t="shared" si="74"/>
        <v/>
      </c>
      <c r="H475" s="101" t="str">
        <f t="shared" si="75"/>
        <v/>
      </c>
      <c r="I475" s="104"/>
      <c r="J475" s="104"/>
      <c r="K475" s="104"/>
      <c r="L475" s="102"/>
      <c r="M475" s="105"/>
      <c r="N475" s="105"/>
      <c r="O475" s="102"/>
      <c r="P475" s="102"/>
      <c r="Q475" s="111"/>
      <c r="R475" t="str">
        <f>IF(D475="","",'[1]OPĆI DIO'!$C$1)</f>
        <v/>
      </c>
      <c r="S475" t="str">
        <f t="shared" si="76"/>
        <v/>
      </c>
      <c r="T475" t="str">
        <f t="shared" si="77"/>
        <v/>
      </c>
      <c r="U475" t="str">
        <f t="shared" si="78"/>
        <v/>
      </c>
      <c r="V475" t="str">
        <f t="shared" si="79"/>
        <v/>
      </c>
    </row>
    <row r="476" spans="1:22">
      <c r="A476" s="99" t="str">
        <f t="shared" si="71"/>
        <v/>
      </c>
      <c r="B476" s="100"/>
      <c r="C476" s="101" t="str">
        <f t="shared" si="72"/>
        <v/>
      </c>
      <c r="D476" s="109"/>
      <c r="E476" s="101" t="str">
        <f t="shared" si="73"/>
        <v/>
      </c>
      <c r="F476" s="103"/>
      <c r="G476" s="101" t="str">
        <f t="shared" si="74"/>
        <v/>
      </c>
      <c r="H476" s="101" t="str">
        <f t="shared" si="75"/>
        <v/>
      </c>
      <c r="I476" s="104"/>
      <c r="J476" s="104"/>
      <c r="K476" s="104"/>
      <c r="L476" s="102"/>
      <c r="M476" s="105"/>
      <c r="N476" s="105"/>
      <c r="O476" s="102"/>
      <c r="P476" s="102"/>
      <c r="Q476" s="111"/>
      <c r="R476" t="str">
        <f>IF(D476="","",'[1]OPĆI DIO'!$C$1)</f>
        <v/>
      </c>
      <c r="S476" t="str">
        <f t="shared" si="76"/>
        <v/>
      </c>
      <c r="T476" t="str">
        <f t="shared" si="77"/>
        <v/>
      </c>
      <c r="U476" t="str">
        <f t="shared" si="78"/>
        <v/>
      </c>
      <c r="V476" t="str">
        <f t="shared" si="79"/>
        <v/>
      </c>
    </row>
    <row r="477" spans="1:22">
      <c r="A477" s="99" t="str">
        <f t="shared" si="71"/>
        <v/>
      </c>
      <c r="B477" s="100"/>
      <c r="C477" s="101" t="str">
        <f t="shared" si="72"/>
        <v/>
      </c>
      <c r="D477" s="109"/>
      <c r="E477" s="101" t="str">
        <f t="shared" si="73"/>
        <v/>
      </c>
      <c r="F477" s="103"/>
      <c r="G477" s="101" t="str">
        <f t="shared" si="74"/>
        <v/>
      </c>
      <c r="H477" s="101" t="str">
        <f t="shared" si="75"/>
        <v/>
      </c>
      <c r="I477" s="104"/>
      <c r="J477" s="104"/>
      <c r="K477" s="104"/>
      <c r="L477" s="102"/>
      <c r="M477" s="105"/>
      <c r="N477" s="105"/>
      <c r="O477" s="102"/>
      <c r="P477" s="102"/>
      <c r="Q477" s="111"/>
      <c r="R477" t="str">
        <f>IF(D477="","",'[1]OPĆI DIO'!$C$1)</f>
        <v/>
      </c>
      <c r="S477" t="str">
        <f t="shared" si="76"/>
        <v/>
      </c>
      <c r="T477" t="str">
        <f t="shared" si="77"/>
        <v/>
      </c>
      <c r="U477" t="str">
        <f t="shared" si="78"/>
        <v/>
      </c>
      <c r="V477" t="str">
        <f t="shared" si="79"/>
        <v/>
      </c>
    </row>
    <row r="478" spans="1:22">
      <c r="A478" s="99" t="str">
        <f t="shared" si="71"/>
        <v/>
      </c>
      <c r="B478" s="100"/>
      <c r="C478" s="101" t="str">
        <f t="shared" si="72"/>
        <v/>
      </c>
      <c r="D478" s="109"/>
      <c r="E478" s="101" t="str">
        <f t="shared" si="73"/>
        <v/>
      </c>
      <c r="F478" s="103"/>
      <c r="G478" s="101" t="str">
        <f t="shared" si="74"/>
        <v/>
      </c>
      <c r="H478" s="101" t="str">
        <f t="shared" si="75"/>
        <v/>
      </c>
      <c r="I478" s="104"/>
      <c r="J478" s="104"/>
      <c r="K478" s="104"/>
      <c r="L478" s="102"/>
      <c r="M478" s="105"/>
      <c r="N478" s="105"/>
      <c r="O478" s="102"/>
      <c r="P478" s="102"/>
      <c r="Q478" s="111"/>
      <c r="R478" t="str">
        <f>IF(D478="","",'[1]OPĆI DIO'!$C$1)</f>
        <v/>
      </c>
      <c r="S478" t="str">
        <f t="shared" si="76"/>
        <v/>
      </c>
      <c r="T478" t="str">
        <f t="shared" si="77"/>
        <v/>
      </c>
      <c r="U478" t="str">
        <f t="shared" si="78"/>
        <v/>
      </c>
      <c r="V478" t="str">
        <f t="shared" si="79"/>
        <v/>
      </c>
    </row>
    <row r="479" spans="1:22">
      <c r="A479" s="99" t="str">
        <f t="shared" si="71"/>
        <v/>
      </c>
      <c r="B479" s="100"/>
      <c r="C479" s="101" t="str">
        <f t="shared" si="72"/>
        <v/>
      </c>
      <c r="D479" s="109"/>
      <c r="E479" s="101" t="str">
        <f t="shared" si="73"/>
        <v/>
      </c>
      <c r="F479" s="103"/>
      <c r="G479" s="101" t="str">
        <f t="shared" si="74"/>
        <v/>
      </c>
      <c r="H479" s="101" t="str">
        <f t="shared" si="75"/>
        <v/>
      </c>
      <c r="I479" s="104"/>
      <c r="J479" s="104"/>
      <c r="K479" s="104"/>
      <c r="L479" s="102"/>
      <c r="M479" s="105"/>
      <c r="N479" s="105"/>
      <c r="O479" s="102"/>
      <c r="P479" s="102"/>
      <c r="Q479" s="111"/>
      <c r="R479" t="str">
        <f>IF(D479="","",'[1]OPĆI DIO'!$C$1)</f>
        <v/>
      </c>
      <c r="S479" t="str">
        <f t="shared" si="76"/>
        <v/>
      </c>
      <c r="T479" t="str">
        <f t="shared" si="77"/>
        <v/>
      </c>
      <c r="U479" t="str">
        <f t="shared" si="78"/>
        <v/>
      </c>
      <c r="V479" t="str">
        <f t="shared" si="79"/>
        <v/>
      </c>
    </row>
    <row r="480" spans="1:22">
      <c r="A480" s="99" t="str">
        <f t="shared" si="71"/>
        <v/>
      </c>
      <c r="B480" s="100"/>
      <c r="C480" s="101" t="str">
        <f t="shared" si="72"/>
        <v/>
      </c>
      <c r="D480" s="109"/>
      <c r="E480" s="101" t="str">
        <f t="shared" si="73"/>
        <v/>
      </c>
      <c r="F480" s="103"/>
      <c r="G480" s="101" t="str">
        <f t="shared" si="74"/>
        <v/>
      </c>
      <c r="H480" s="101" t="str">
        <f t="shared" si="75"/>
        <v/>
      </c>
      <c r="I480" s="104"/>
      <c r="J480" s="104"/>
      <c r="K480" s="104"/>
      <c r="L480" s="102"/>
      <c r="M480" s="105"/>
      <c r="N480" s="105"/>
      <c r="O480" s="102"/>
      <c r="P480" s="102"/>
      <c r="Q480" s="111"/>
      <c r="R480" t="str">
        <f>IF(D480="","",'[1]OPĆI DIO'!$C$1)</f>
        <v/>
      </c>
      <c r="S480" t="str">
        <f t="shared" si="76"/>
        <v/>
      </c>
      <c r="T480" t="str">
        <f t="shared" si="77"/>
        <v/>
      </c>
      <c r="U480" t="str">
        <f t="shared" si="78"/>
        <v/>
      </c>
      <c r="V480" t="str">
        <f t="shared" si="79"/>
        <v/>
      </c>
    </row>
    <row r="481" spans="1:22">
      <c r="A481" s="99" t="str">
        <f t="shared" si="71"/>
        <v/>
      </c>
      <c r="B481" s="100"/>
      <c r="C481" s="101" t="str">
        <f t="shared" si="72"/>
        <v/>
      </c>
      <c r="D481" s="109"/>
      <c r="E481" s="101" t="str">
        <f t="shared" si="73"/>
        <v/>
      </c>
      <c r="F481" s="103"/>
      <c r="G481" s="101" t="str">
        <f t="shared" si="74"/>
        <v/>
      </c>
      <c r="H481" s="101" t="str">
        <f t="shared" si="75"/>
        <v/>
      </c>
      <c r="I481" s="104"/>
      <c r="J481" s="104"/>
      <c r="K481" s="104"/>
      <c r="L481" s="102"/>
      <c r="M481" s="105"/>
      <c r="N481" s="105"/>
      <c r="O481" s="102"/>
      <c r="P481" s="102"/>
      <c r="Q481" s="111"/>
      <c r="R481" t="str">
        <f>IF(D481="","",'[1]OPĆI DIO'!$C$1)</f>
        <v/>
      </c>
      <c r="S481" t="str">
        <f t="shared" si="76"/>
        <v/>
      </c>
      <c r="T481" t="str">
        <f t="shared" si="77"/>
        <v/>
      </c>
      <c r="U481" t="str">
        <f t="shared" si="78"/>
        <v/>
      </c>
      <c r="V481" t="str">
        <f t="shared" si="79"/>
        <v/>
      </c>
    </row>
    <row r="482" spans="1:22">
      <c r="A482" s="99" t="str">
        <f t="shared" si="71"/>
        <v/>
      </c>
      <c r="B482" s="100"/>
      <c r="C482" s="101" t="str">
        <f t="shared" si="72"/>
        <v/>
      </c>
      <c r="D482" s="109"/>
      <c r="E482" s="101" t="str">
        <f t="shared" si="73"/>
        <v/>
      </c>
      <c r="F482" s="103"/>
      <c r="G482" s="101" t="str">
        <f t="shared" si="74"/>
        <v/>
      </c>
      <c r="H482" s="101" t="str">
        <f t="shared" si="75"/>
        <v/>
      </c>
      <c r="I482" s="104"/>
      <c r="J482" s="104"/>
      <c r="K482" s="104"/>
      <c r="L482" s="102"/>
      <c r="M482" s="105"/>
      <c r="N482" s="105"/>
      <c r="O482" s="102"/>
      <c r="P482" s="102"/>
      <c r="Q482" s="111"/>
      <c r="R482" t="str">
        <f>IF(D482="","",'[1]OPĆI DIO'!$C$1)</f>
        <v/>
      </c>
      <c r="S482" t="str">
        <f t="shared" si="76"/>
        <v/>
      </c>
      <c r="T482" t="str">
        <f t="shared" si="77"/>
        <v/>
      </c>
      <c r="U482" t="str">
        <f t="shared" si="78"/>
        <v/>
      </c>
      <c r="V482" t="str">
        <f t="shared" si="79"/>
        <v/>
      </c>
    </row>
    <row r="483" spans="1:22">
      <c r="A483" s="99" t="str">
        <f t="shared" si="71"/>
        <v/>
      </c>
      <c r="B483" s="100"/>
      <c r="C483" s="101" t="str">
        <f t="shared" si="72"/>
        <v/>
      </c>
      <c r="D483" s="109"/>
      <c r="E483" s="101" t="str">
        <f t="shared" si="73"/>
        <v/>
      </c>
      <c r="F483" s="103"/>
      <c r="G483" s="101" t="str">
        <f t="shared" si="74"/>
        <v/>
      </c>
      <c r="H483" s="101" t="str">
        <f t="shared" si="75"/>
        <v/>
      </c>
      <c r="I483" s="104"/>
      <c r="J483" s="104"/>
      <c r="K483" s="104"/>
      <c r="L483" s="102"/>
      <c r="M483" s="105"/>
      <c r="N483" s="105"/>
      <c r="O483" s="102"/>
      <c r="P483" s="102"/>
      <c r="Q483" s="111"/>
      <c r="R483" t="str">
        <f>IF(D483="","",'[1]OPĆI DIO'!$C$1)</f>
        <v/>
      </c>
      <c r="S483" t="str">
        <f t="shared" si="76"/>
        <v/>
      </c>
      <c r="T483" t="str">
        <f t="shared" si="77"/>
        <v/>
      </c>
      <c r="U483" t="str">
        <f t="shared" si="78"/>
        <v/>
      </c>
      <c r="V483" t="str">
        <f t="shared" si="79"/>
        <v/>
      </c>
    </row>
    <row r="484" spans="1:22">
      <c r="A484" s="99" t="str">
        <f t="shared" si="71"/>
        <v/>
      </c>
      <c r="B484" s="100"/>
      <c r="C484" s="101" t="str">
        <f t="shared" si="72"/>
        <v/>
      </c>
      <c r="D484" s="109"/>
      <c r="E484" s="101" t="str">
        <f t="shared" si="73"/>
        <v/>
      </c>
      <c r="F484" s="103"/>
      <c r="G484" s="101" t="str">
        <f t="shared" si="74"/>
        <v/>
      </c>
      <c r="H484" s="101" t="str">
        <f t="shared" si="75"/>
        <v/>
      </c>
      <c r="I484" s="104"/>
      <c r="J484" s="104"/>
      <c r="K484" s="104"/>
      <c r="L484" s="102"/>
      <c r="M484" s="105"/>
      <c r="N484" s="105"/>
      <c r="O484" s="102"/>
      <c r="P484" s="102"/>
      <c r="Q484" s="111"/>
      <c r="R484" t="str">
        <f>IF(D484="","",'[1]OPĆI DIO'!$C$1)</f>
        <v/>
      </c>
      <c r="S484" t="str">
        <f t="shared" si="76"/>
        <v/>
      </c>
      <c r="T484" t="str">
        <f t="shared" si="77"/>
        <v/>
      </c>
      <c r="U484" t="str">
        <f t="shared" si="78"/>
        <v/>
      </c>
      <c r="V484" t="str">
        <f t="shared" si="79"/>
        <v/>
      </c>
    </row>
    <row r="485" spans="1:22">
      <c r="A485" s="99" t="str">
        <f t="shared" si="71"/>
        <v/>
      </c>
      <c r="B485" s="100"/>
      <c r="C485" s="101" t="str">
        <f t="shared" si="72"/>
        <v/>
      </c>
      <c r="D485" s="109"/>
      <c r="E485" s="101" t="str">
        <f t="shared" si="73"/>
        <v/>
      </c>
      <c r="F485" s="103"/>
      <c r="G485" s="101" t="str">
        <f t="shared" si="74"/>
        <v/>
      </c>
      <c r="H485" s="101" t="str">
        <f t="shared" si="75"/>
        <v/>
      </c>
      <c r="I485" s="104"/>
      <c r="J485" s="104"/>
      <c r="K485" s="104"/>
      <c r="L485" s="102"/>
      <c r="M485" s="105"/>
      <c r="N485" s="105"/>
      <c r="O485" s="102"/>
      <c r="P485" s="102"/>
      <c r="Q485" s="111"/>
      <c r="R485" t="str">
        <f>IF(D485="","",'[1]OPĆI DIO'!$C$1)</f>
        <v/>
      </c>
      <c r="S485" t="str">
        <f t="shared" si="76"/>
        <v/>
      </c>
      <c r="T485" t="str">
        <f t="shared" si="77"/>
        <v/>
      </c>
      <c r="U485" t="str">
        <f t="shared" si="78"/>
        <v/>
      </c>
      <c r="V485" t="str">
        <f t="shared" si="79"/>
        <v/>
      </c>
    </row>
    <row r="486" spans="1:22">
      <c r="A486" s="99" t="str">
        <f t="shared" si="71"/>
        <v/>
      </c>
      <c r="B486" s="100"/>
      <c r="C486" s="101" t="str">
        <f t="shared" si="72"/>
        <v/>
      </c>
      <c r="D486" s="109"/>
      <c r="E486" s="101" t="str">
        <f t="shared" si="73"/>
        <v/>
      </c>
      <c r="F486" s="103"/>
      <c r="G486" s="101" t="str">
        <f t="shared" si="74"/>
        <v/>
      </c>
      <c r="H486" s="101" t="str">
        <f t="shared" si="75"/>
        <v/>
      </c>
      <c r="I486" s="104"/>
      <c r="J486" s="104"/>
      <c r="K486" s="104"/>
      <c r="L486" s="102"/>
      <c r="M486" s="105"/>
      <c r="N486" s="105"/>
      <c r="O486" s="102"/>
      <c r="P486" s="102"/>
      <c r="Q486" s="111"/>
      <c r="R486" t="str">
        <f>IF(D486="","",'[1]OPĆI DIO'!$C$1)</f>
        <v/>
      </c>
      <c r="S486" t="str">
        <f t="shared" si="76"/>
        <v/>
      </c>
      <c r="T486" t="str">
        <f t="shared" si="77"/>
        <v/>
      </c>
      <c r="U486" t="str">
        <f t="shared" si="78"/>
        <v/>
      </c>
      <c r="V486" t="str">
        <f t="shared" si="79"/>
        <v/>
      </c>
    </row>
    <row r="487" spans="1:22">
      <c r="A487" s="99" t="str">
        <f t="shared" si="71"/>
        <v/>
      </c>
      <c r="B487" s="100"/>
      <c r="C487" s="101" t="str">
        <f t="shared" si="72"/>
        <v/>
      </c>
      <c r="D487" s="109"/>
      <c r="E487" s="101" t="str">
        <f t="shared" si="73"/>
        <v/>
      </c>
      <c r="F487" s="103"/>
      <c r="G487" s="101" t="str">
        <f t="shared" si="74"/>
        <v/>
      </c>
      <c r="H487" s="101" t="str">
        <f t="shared" si="75"/>
        <v/>
      </c>
      <c r="I487" s="104"/>
      <c r="J487" s="104"/>
      <c r="K487" s="104"/>
      <c r="L487" s="102"/>
      <c r="M487" s="105"/>
      <c r="N487" s="105"/>
      <c r="O487" s="102"/>
      <c r="P487" s="102"/>
      <c r="Q487" s="111"/>
      <c r="R487" t="str">
        <f>IF(D487="","",'[1]OPĆI DIO'!$C$1)</f>
        <v/>
      </c>
      <c r="S487" t="str">
        <f t="shared" si="76"/>
        <v/>
      </c>
      <c r="T487" t="str">
        <f t="shared" si="77"/>
        <v/>
      </c>
      <c r="U487" t="str">
        <f t="shared" si="78"/>
        <v/>
      </c>
      <c r="V487" t="str">
        <f t="shared" si="79"/>
        <v/>
      </c>
    </row>
    <row r="488" spans="1:22">
      <c r="A488" s="99" t="str">
        <f t="shared" si="71"/>
        <v/>
      </c>
      <c r="B488" s="100"/>
      <c r="C488" s="101" t="str">
        <f t="shared" si="72"/>
        <v/>
      </c>
      <c r="D488" s="109"/>
      <c r="E488" s="101" t="str">
        <f t="shared" si="73"/>
        <v/>
      </c>
      <c r="F488" s="103"/>
      <c r="G488" s="101" t="str">
        <f t="shared" si="74"/>
        <v/>
      </c>
      <c r="H488" s="101" t="str">
        <f t="shared" si="75"/>
        <v/>
      </c>
      <c r="I488" s="104"/>
      <c r="J488" s="104"/>
      <c r="K488" s="104"/>
      <c r="L488" s="102"/>
      <c r="M488" s="105"/>
      <c r="N488" s="105"/>
      <c r="O488" s="102"/>
      <c r="P488" s="102"/>
      <c r="Q488" s="111"/>
      <c r="R488" t="str">
        <f>IF(D488="","",'[1]OPĆI DIO'!$C$1)</f>
        <v/>
      </c>
      <c r="S488" t="str">
        <f t="shared" si="76"/>
        <v/>
      </c>
      <c r="T488" t="str">
        <f t="shared" si="77"/>
        <v/>
      </c>
      <c r="U488" t="str">
        <f t="shared" si="78"/>
        <v/>
      </c>
      <c r="V488" t="str">
        <f t="shared" si="79"/>
        <v/>
      </c>
    </row>
    <row r="489" spans="1:22">
      <c r="A489" s="99" t="str">
        <f t="shared" si="71"/>
        <v/>
      </c>
      <c r="B489" s="100"/>
      <c r="C489" s="101" t="str">
        <f t="shared" si="72"/>
        <v/>
      </c>
      <c r="D489" s="109"/>
      <c r="E489" s="101" t="str">
        <f t="shared" si="73"/>
        <v/>
      </c>
      <c r="F489" s="103"/>
      <c r="G489" s="101" t="str">
        <f t="shared" si="74"/>
        <v/>
      </c>
      <c r="H489" s="101" t="str">
        <f t="shared" si="75"/>
        <v/>
      </c>
      <c r="I489" s="104"/>
      <c r="J489" s="104"/>
      <c r="K489" s="104"/>
      <c r="L489" s="102"/>
      <c r="M489" s="105"/>
      <c r="N489" s="105"/>
      <c r="O489" s="102"/>
      <c r="P489" s="102"/>
      <c r="Q489" s="111"/>
      <c r="R489" t="str">
        <f>IF(D489="","",'[1]OPĆI DIO'!$C$1)</f>
        <v/>
      </c>
      <c r="S489" t="str">
        <f t="shared" si="76"/>
        <v/>
      </c>
      <c r="T489" t="str">
        <f t="shared" si="77"/>
        <v/>
      </c>
      <c r="U489" t="str">
        <f t="shared" si="78"/>
        <v/>
      </c>
      <c r="V489" t="str">
        <f t="shared" si="79"/>
        <v/>
      </c>
    </row>
    <row r="490" spans="1:22">
      <c r="A490" s="99" t="str">
        <f t="shared" si="71"/>
        <v/>
      </c>
      <c r="B490" s="100"/>
      <c r="C490" s="101" t="str">
        <f t="shared" si="72"/>
        <v/>
      </c>
      <c r="D490" s="109"/>
      <c r="E490" s="101" t="str">
        <f t="shared" si="73"/>
        <v/>
      </c>
      <c r="F490" s="103"/>
      <c r="G490" s="101" t="str">
        <f t="shared" si="74"/>
        <v/>
      </c>
      <c r="H490" s="101" t="str">
        <f t="shared" si="75"/>
        <v/>
      </c>
      <c r="I490" s="104"/>
      <c r="J490" s="104"/>
      <c r="K490" s="104"/>
      <c r="L490" s="102"/>
      <c r="M490" s="105"/>
      <c r="N490" s="105"/>
      <c r="O490" s="102"/>
      <c r="P490" s="102"/>
      <c r="Q490" s="111"/>
      <c r="R490" t="str">
        <f>IF(D490="","",'[1]OPĆI DIO'!$C$1)</f>
        <v/>
      </c>
      <c r="S490" t="str">
        <f t="shared" si="76"/>
        <v/>
      </c>
      <c r="T490" t="str">
        <f t="shared" si="77"/>
        <v/>
      </c>
      <c r="U490" t="str">
        <f t="shared" si="78"/>
        <v/>
      </c>
      <c r="V490" t="str">
        <f t="shared" si="79"/>
        <v/>
      </c>
    </row>
    <row r="491" spans="1:22">
      <c r="A491" s="99" t="str">
        <f t="shared" si="71"/>
        <v/>
      </c>
      <c r="B491" s="100"/>
      <c r="C491" s="101" t="str">
        <f t="shared" si="72"/>
        <v/>
      </c>
      <c r="D491" s="109"/>
      <c r="E491" s="101" t="str">
        <f t="shared" si="73"/>
        <v/>
      </c>
      <c r="F491" s="103"/>
      <c r="G491" s="101" t="str">
        <f t="shared" si="74"/>
        <v/>
      </c>
      <c r="H491" s="101" t="str">
        <f t="shared" si="75"/>
        <v/>
      </c>
      <c r="I491" s="104"/>
      <c r="J491" s="104"/>
      <c r="K491" s="104"/>
      <c r="L491" s="102"/>
      <c r="M491" s="105"/>
      <c r="N491" s="105"/>
      <c r="O491" s="102"/>
      <c r="P491" s="102"/>
      <c r="Q491" s="111"/>
      <c r="R491" t="str">
        <f>IF(D491="","",'[1]OPĆI DIO'!$C$1)</f>
        <v/>
      </c>
      <c r="S491" t="str">
        <f t="shared" si="76"/>
        <v/>
      </c>
      <c r="T491" t="str">
        <f t="shared" si="77"/>
        <v/>
      </c>
      <c r="U491" t="str">
        <f t="shared" si="78"/>
        <v/>
      </c>
      <c r="V491" t="str">
        <f t="shared" si="79"/>
        <v/>
      </c>
    </row>
    <row r="492" spans="1:22">
      <c r="A492" s="99" t="str">
        <f t="shared" si="71"/>
        <v/>
      </c>
      <c r="B492" s="100"/>
      <c r="C492" s="101" t="str">
        <f t="shared" si="72"/>
        <v/>
      </c>
      <c r="D492" s="109"/>
      <c r="E492" s="101" t="str">
        <f t="shared" si="73"/>
        <v/>
      </c>
      <c r="F492" s="103"/>
      <c r="G492" s="101" t="str">
        <f t="shared" si="74"/>
        <v/>
      </c>
      <c r="H492" s="101" t="str">
        <f t="shared" si="75"/>
        <v/>
      </c>
      <c r="I492" s="104"/>
      <c r="J492" s="104"/>
      <c r="K492" s="104"/>
      <c r="L492" s="102"/>
      <c r="M492" s="105"/>
      <c r="N492" s="105"/>
      <c r="O492" s="102"/>
      <c r="P492" s="102"/>
      <c r="Q492" s="111"/>
      <c r="R492" t="str">
        <f>IF(D492="","",'[1]OPĆI DIO'!$C$1)</f>
        <v/>
      </c>
      <c r="S492" t="str">
        <f t="shared" si="76"/>
        <v/>
      </c>
      <c r="T492" t="str">
        <f t="shared" si="77"/>
        <v/>
      </c>
      <c r="U492" t="str">
        <f t="shared" si="78"/>
        <v/>
      </c>
      <c r="V492" t="str">
        <f t="shared" si="79"/>
        <v/>
      </c>
    </row>
    <row r="493" spans="1:22">
      <c r="A493" s="99" t="str">
        <f t="shared" si="71"/>
        <v/>
      </c>
      <c r="B493" s="100"/>
      <c r="C493" s="101" t="str">
        <f t="shared" si="72"/>
        <v/>
      </c>
      <c r="D493" s="109"/>
      <c r="E493" s="101" t="str">
        <f t="shared" si="73"/>
        <v/>
      </c>
      <c r="F493" s="103"/>
      <c r="G493" s="101" t="str">
        <f t="shared" si="74"/>
        <v/>
      </c>
      <c r="H493" s="101" t="str">
        <f t="shared" si="75"/>
        <v/>
      </c>
      <c r="I493" s="104"/>
      <c r="J493" s="104"/>
      <c r="K493" s="104"/>
      <c r="L493" s="102"/>
      <c r="M493" s="105"/>
      <c r="N493" s="105"/>
      <c r="O493" s="102"/>
      <c r="P493" s="102"/>
      <c r="Q493" s="111"/>
      <c r="R493" t="str">
        <f>IF(D493="","",'[1]OPĆI DIO'!$C$1)</f>
        <v/>
      </c>
      <c r="S493" t="str">
        <f t="shared" si="76"/>
        <v/>
      </c>
      <c r="T493" t="str">
        <f t="shared" si="77"/>
        <v/>
      </c>
      <c r="U493" t="str">
        <f t="shared" si="78"/>
        <v/>
      </c>
      <c r="V493" t="str">
        <f t="shared" si="79"/>
        <v/>
      </c>
    </row>
    <row r="494" spans="1:22">
      <c r="A494" s="99" t="str">
        <f t="shared" si="71"/>
        <v/>
      </c>
      <c r="B494" s="100"/>
      <c r="C494" s="101" t="str">
        <f t="shared" si="72"/>
        <v/>
      </c>
      <c r="D494" s="109"/>
      <c r="E494" s="101" t="str">
        <f t="shared" si="73"/>
        <v/>
      </c>
      <c r="F494" s="103"/>
      <c r="G494" s="101" t="str">
        <f t="shared" si="74"/>
        <v/>
      </c>
      <c r="H494" s="101" t="str">
        <f t="shared" si="75"/>
        <v/>
      </c>
      <c r="I494" s="104"/>
      <c r="J494" s="104"/>
      <c r="K494" s="104"/>
      <c r="L494" s="102"/>
      <c r="M494" s="105"/>
      <c r="N494" s="105"/>
      <c r="O494" s="102"/>
      <c r="P494" s="102"/>
      <c r="Q494" s="111"/>
      <c r="R494" t="str">
        <f>IF(D494="","",'[1]OPĆI DIO'!$C$1)</f>
        <v/>
      </c>
      <c r="S494" t="str">
        <f t="shared" si="76"/>
        <v/>
      </c>
      <c r="T494" t="str">
        <f t="shared" si="77"/>
        <v/>
      </c>
      <c r="U494" t="str">
        <f t="shared" si="78"/>
        <v/>
      </c>
      <c r="V494" t="str">
        <f t="shared" si="79"/>
        <v/>
      </c>
    </row>
    <row r="495" spans="1:22">
      <c r="A495" s="99" t="str">
        <f t="shared" si="71"/>
        <v/>
      </c>
      <c r="B495" s="100"/>
      <c r="C495" s="101" t="str">
        <f t="shared" si="72"/>
        <v/>
      </c>
      <c r="D495" s="109"/>
      <c r="E495" s="101" t="str">
        <f t="shared" si="73"/>
        <v/>
      </c>
      <c r="F495" s="103"/>
      <c r="G495" s="101" t="str">
        <f t="shared" si="74"/>
        <v/>
      </c>
      <c r="H495" s="101" t="str">
        <f t="shared" si="75"/>
        <v/>
      </c>
      <c r="I495" s="104"/>
      <c r="J495" s="104"/>
      <c r="K495" s="104"/>
      <c r="L495" s="102"/>
      <c r="M495" s="105"/>
      <c r="N495" s="105"/>
      <c r="O495" s="102"/>
      <c r="P495" s="102"/>
      <c r="Q495" s="111"/>
      <c r="R495" t="str">
        <f>IF(D495="","",'[1]OPĆI DIO'!$C$1)</f>
        <v/>
      </c>
      <c r="S495" t="str">
        <f t="shared" si="76"/>
        <v/>
      </c>
      <c r="T495" t="str">
        <f t="shared" si="77"/>
        <v/>
      </c>
      <c r="U495" t="str">
        <f t="shared" si="78"/>
        <v/>
      </c>
      <c r="V495" t="str">
        <f t="shared" si="79"/>
        <v/>
      </c>
    </row>
    <row r="496" spans="1:22">
      <c r="A496" s="99" t="str">
        <f t="shared" si="71"/>
        <v/>
      </c>
      <c r="B496" s="100"/>
      <c r="C496" s="101" t="str">
        <f t="shared" si="72"/>
        <v/>
      </c>
      <c r="D496" s="109"/>
      <c r="E496" s="101" t="str">
        <f t="shared" si="73"/>
        <v/>
      </c>
      <c r="F496" s="103"/>
      <c r="G496" s="101" t="str">
        <f t="shared" si="74"/>
        <v/>
      </c>
      <c r="H496" s="101" t="str">
        <f t="shared" si="75"/>
        <v/>
      </c>
      <c r="I496" s="104"/>
      <c r="J496" s="104"/>
      <c r="K496" s="104"/>
      <c r="L496" s="102"/>
      <c r="M496" s="105"/>
      <c r="N496" s="105"/>
      <c r="O496" s="102"/>
      <c r="P496" s="102"/>
      <c r="Q496" s="111"/>
      <c r="R496" t="str">
        <f>IF(D496="","",'[1]OPĆI DIO'!$C$1)</f>
        <v/>
      </c>
      <c r="S496" t="str">
        <f>LEFT(D496,3)</f>
        <v/>
      </c>
      <c r="T496" t="str">
        <f t="shared" si="77"/>
        <v/>
      </c>
      <c r="U496" t="str">
        <f t="shared" si="78"/>
        <v/>
      </c>
      <c r="V496" t="str">
        <f t="shared" si="79"/>
        <v/>
      </c>
    </row>
    <row r="497" spans="1:22">
      <c r="A497" s="99" t="str">
        <f t="shared" si="71"/>
        <v/>
      </c>
      <c r="B497" s="100"/>
      <c r="C497" s="101" t="str">
        <f t="shared" si="72"/>
        <v/>
      </c>
      <c r="D497" s="109"/>
      <c r="E497" s="101" t="str">
        <f t="shared" si="73"/>
        <v/>
      </c>
      <c r="F497" s="103"/>
      <c r="G497" s="101" t="str">
        <f t="shared" si="74"/>
        <v/>
      </c>
      <c r="H497" s="101" t="str">
        <f t="shared" si="75"/>
        <v/>
      </c>
      <c r="I497" s="104"/>
      <c r="J497" s="104"/>
      <c r="K497" s="104"/>
      <c r="L497" s="102"/>
      <c r="M497" s="105"/>
      <c r="N497" s="105"/>
      <c r="O497" s="102"/>
      <c r="P497" s="102"/>
      <c r="Q497" s="111"/>
      <c r="R497" t="str">
        <f>IF(D497="","",'[1]OPĆI DIO'!$C$1)</f>
        <v/>
      </c>
      <c r="S497" t="str">
        <f t="shared" si="76"/>
        <v/>
      </c>
      <c r="T497" t="str">
        <f t="shared" si="77"/>
        <v/>
      </c>
      <c r="U497" t="str">
        <f t="shared" si="78"/>
        <v/>
      </c>
      <c r="V497" t="str">
        <f t="shared" si="79"/>
        <v/>
      </c>
    </row>
    <row r="498" spans="1:22">
      <c r="A498" s="99" t="str">
        <f t="shared" si="71"/>
        <v/>
      </c>
      <c r="B498" s="100"/>
      <c r="C498" s="101" t="str">
        <f t="shared" si="72"/>
        <v/>
      </c>
      <c r="D498" s="109"/>
      <c r="E498" s="101" t="str">
        <f t="shared" si="73"/>
        <v/>
      </c>
      <c r="F498" s="103"/>
      <c r="G498" s="101" t="str">
        <f t="shared" si="74"/>
        <v/>
      </c>
      <c r="H498" s="101" t="str">
        <f t="shared" si="75"/>
        <v/>
      </c>
      <c r="I498" s="104"/>
      <c r="J498" s="104"/>
      <c r="K498" s="104"/>
      <c r="L498" s="102"/>
      <c r="M498" s="105"/>
      <c r="N498" s="105"/>
      <c r="O498" s="102"/>
      <c r="P498" s="102"/>
      <c r="Q498" s="111"/>
      <c r="R498" t="str">
        <f>IF(D498="","",'[1]OPĆI DIO'!$C$1)</f>
        <v/>
      </c>
      <c r="S498" t="str">
        <f t="shared" si="76"/>
        <v/>
      </c>
      <c r="T498" t="str">
        <f t="shared" si="77"/>
        <v/>
      </c>
      <c r="U498" t="str">
        <f t="shared" si="78"/>
        <v/>
      </c>
      <c r="V498" t="str">
        <f t="shared" si="79"/>
        <v/>
      </c>
    </row>
    <row r="499" spans="1:22">
      <c r="A499" s="99" t="str">
        <f t="shared" si="71"/>
        <v/>
      </c>
      <c r="B499" s="100"/>
      <c r="C499" s="101" t="str">
        <f t="shared" si="72"/>
        <v/>
      </c>
      <c r="D499" s="109"/>
      <c r="E499" s="101" t="str">
        <f t="shared" si="73"/>
        <v/>
      </c>
      <c r="F499" s="103"/>
      <c r="G499" s="101" t="str">
        <f t="shared" si="74"/>
        <v/>
      </c>
      <c r="H499" s="101" t="str">
        <f t="shared" si="75"/>
        <v/>
      </c>
      <c r="I499" s="104"/>
      <c r="J499" s="104"/>
      <c r="K499" s="104"/>
      <c r="L499" s="102"/>
      <c r="M499" s="105"/>
      <c r="N499" s="105"/>
      <c r="O499" s="102"/>
      <c r="P499" s="102"/>
      <c r="Q499" s="111"/>
      <c r="R499" t="str">
        <f>IF(D499="","",'[1]OPĆI DIO'!$C$1)</f>
        <v/>
      </c>
      <c r="S499" t="str">
        <f t="shared" si="76"/>
        <v/>
      </c>
      <c r="T499" t="str">
        <f t="shared" si="77"/>
        <v/>
      </c>
      <c r="U499" t="str">
        <f t="shared" si="78"/>
        <v/>
      </c>
      <c r="V499" t="str">
        <f t="shared" si="79"/>
        <v/>
      </c>
    </row>
    <row r="500" spans="1:22">
      <c r="A500" s="99" t="str">
        <f t="shared" si="71"/>
        <v/>
      </c>
      <c r="B500" s="100"/>
      <c r="C500" s="101" t="str">
        <f t="shared" si="72"/>
        <v/>
      </c>
      <c r="D500" s="109"/>
      <c r="E500" s="101" t="str">
        <f t="shared" si="73"/>
        <v/>
      </c>
      <c r="F500" s="103"/>
      <c r="G500" s="101" t="str">
        <f t="shared" si="74"/>
        <v/>
      </c>
      <c r="H500" s="101" t="str">
        <f t="shared" si="75"/>
        <v/>
      </c>
      <c r="I500" s="104"/>
      <c r="J500" s="104"/>
      <c r="K500" s="104"/>
      <c r="L500" s="102"/>
      <c r="M500" s="105"/>
      <c r="N500" s="105"/>
      <c r="O500" s="102"/>
      <c r="P500" s="102"/>
      <c r="Q500" s="116"/>
      <c r="R500" t="str">
        <f>IF(D500="","",'[1]OPĆI DIO'!$C$1)</f>
        <v/>
      </c>
      <c r="S500" t="str">
        <f t="shared" si="76"/>
        <v/>
      </c>
      <c r="T500" t="str">
        <f t="shared" si="77"/>
        <v/>
      </c>
      <c r="U500" t="str">
        <f t="shared" si="78"/>
        <v/>
      </c>
      <c r="V500" t="str">
        <f t="shared" si="79"/>
        <v/>
      </c>
    </row>
    <row r="501" spans="1:22">
      <c r="A501" s="99" t="str">
        <f t="shared" si="71"/>
        <v/>
      </c>
      <c r="B501" s="100"/>
      <c r="C501" s="101" t="str">
        <f t="shared" si="72"/>
        <v/>
      </c>
      <c r="D501" s="109"/>
      <c r="E501" s="101" t="str">
        <f t="shared" si="73"/>
        <v/>
      </c>
      <c r="F501" s="103"/>
      <c r="G501" s="101" t="str">
        <f t="shared" si="74"/>
        <v/>
      </c>
      <c r="H501" s="101" t="str">
        <f t="shared" si="75"/>
        <v/>
      </c>
      <c r="I501" s="104"/>
      <c r="J501" s="104"/>
      <c r="K501" s="104"/>
      <c r="L501" s="102"/>
      <c r="M501" s="105"/>
      <c r="N501" s="105"/>
      <c r="O501" s="102"/>
      <c r="P501" s="117"/>
      <c r="Q501" s="111"/>
      <c r="R501" t="str">
        <f>IF(D501="","",'[1]OPĆI DIO'!$C$1)</f>
        <v/>
      </c>
      <c r="S501" t="str">
        <f t="shared" si="76"/>
        <v/>
      </c>
      <c r="T501" t="str">
        <f t="shared" si="77"/>
        <v/>
      </c>
      <c r="U501" t="str">
        <f t="shared" si="78"/>
        <v/>
      </c>
      <c r="V501" t="str">
        <f t="shared" si="79"/>
        <v/>
      </c>
    </row>
    <row r="1777" spans="36:37">
      <c r="AJ1777" s="34" t="str">
        <f t="shared" ref="AJ1777:AJ1778" si="80">LEFT(AH1777,7)</f>
        <v/>
      </c>
      <c r="AK1777" s="34" t="str">
        <f>IFERROR(VLOOKUP(AJ1777,[1]AKT!$E$4:$G$341,3,FALSE),"")</f>
        <v/>
      </c>
    </row>
    <row r="1778" spans="36:37">
      <c r="AJ1778" s="34" t="str">
        <f t="shared" si="80"/>
        <v/>
      </c>
      <c r="AK1778" s="34" t="str">
        <f>IFERROR(VLOOKUP(AJ1778,[1]AKT!$E$4:$G$341,3,FALSE),"")</f>
        <v/>
      </c>
    </row>
  </sheetData>
  <mergeCells count="1">
    <mergeCell ref="A1:C1"/>
  </mergeCells>
  <conditionalFormatting sqref="Q20:Q33 Q56:Q1048576">
    <cfRule type="expression" dxfId="6" priority="10">
      <formula>IF(OR(D20=3691,D20=3692,D20=3693,D20=3694),1,0)</formula>
    </cfRule>
  </conditionalFormatting>
  <conditionalFormatting sqref="Q3">
    <cfRule type="expression" dxfId="5" priority="6">
      <formula>IF(OR(D3=3691,D3=3692,D3=3693,D3=3694),1,0)</formula>
    </cfRule>
  </conditionalFormatting>
  <conditionalFormatting sqref="Q4:Q19">
    <cfRule type="expression" dxfId="4" priority="5">
      <formula>IF(OR(D4=3691,D4=3692,D4=3693,D4=3694),1,0)</formula>
    </cfRule>
  </conditionalFormatting>
  <conditionalFormatting sqref="R34">
    <cfRule type="expression" dxfId="3" priority="4">
      <formula>IF(OR(E34=3691,E34=3692,E34=3693,E34=3694),1,0)</formula>
    </cfRule>
  </conditionalFormatting>
  <conditionalFormatting sqref="R35:R52 R55">
    <cfRule type="expression" dxfId="2" priority="3">
      <formula>IF(OR(E35=3691,E35=3692,E35=3693,E35=3694),1,0)</formula>
    </cfRule>
  </conditionalFormatting>
  <conditionalFormatting sqref="R53">
    <cfRule type="expression" dxfId="1" priority="2">
      <formula>IF(OR(E53=3691,E53=3692,E53=3693,E53=3694),1,0)</formula>
    </cfRule>
  </conditionalFormatting>
  <conditionalFormatting sqref="R54">
    <cfRule type="expression" dxfId="0" priority="1">
      <formula>IF(OR(E54=3691,E54=3692,E54=3693,E54=3694),1,0)</formula>
    </cfRule>
  </conditionalFormatting>
  <dataValidations count="9">
    <dataValidation type="list" allowBlank="1" showInputMessage="1" showErrorMessage="1" errorTitle="GREŠKA" error="U ovo polje je dozvoljen unos samo brojčanih vrijednosti (bez decimala!)" prompt="Molimo odaberite vrijednost iz padajućeg izbornika!" sqref="F3:F18" xr:uid="{886C55E3-1CF2-4944-AF33-314A190663AD}">
      <formula1>$AE$6:$AE$1767</formula1>
    </dataValidation>
    <dataValidation type="list" allowBlank="1" showInputMessage="1" showErrorMessage="1" errorTitle="GREŠKA" error="U ovo polje je dozvoljen unos samo brojčanih vrijednosti (bez decimala!)" prompt="Molimo odaberite vrijednost iz padajućeg izbornika!" sqref="F19" xr:uid="{A553D6F2-7D44-4B77-B245-9C280C4AE6A9}">
      <formula1>$AE$6:$AE$274</formula1>
    </dataValidation>
    <dataValidation type="list" allowBlank="1" showInputMessage="1" showErrorMessage="1" errorTitle="GREŠKA" error="Za unos odaberite vrijednost iz padajućeg izbornika!" prompt="Molimo odaberite vrijednost iz padajućeg izbornika!" sqref="B19" xr:uid="{DBC89793-3CB9-4188-9019-2B70798BD35C}">
      <formula1>$V$6:$V$34</formula1>
    </dataValidation>
    <dataValidation type="list" allowBlank="1" showInputMessage="1" showErrorMessage="1" errorTitle="GREŠKA" error="Za unos odaberite vrijednost iz padajućeg izbornika!" prompt="Molimo odaberite vrijednost iz padajućeg izbornika!" sqref="D3:D18" xr:uid="{AA978C08-1A96-403C-8D8A-F180990CB635}">
      <formula1>$Y$5:$Y$129</formula1>
    </dataValidation>
    <dataValidation type="list" allowBlank="1" showInputMessage="1" showErrorMessage="1" errorTitle="GREŠKA" error="U ovo polje je dozvoljen unos samo brojčanih vrijednosti (bez decimala!)" prompt="Molimo odaberite vrijednost iz padajućeg izbornika!" sqref="F20:F501" xr:uid="{5BE978CC-754A-4BB6-8005-E5C73C6D5D40}">
      <formula1>$AH$6:$AH$97</formula1>
    </dataValidation>
    <dataValidation type="list" allowBlank="1" showInputMessage="1" showErrorMessage="1" errorTitle="GREŠKA" error="Za unos odaberite vrijednost iz padajućeg izbornika!" prompt="Molimo odaberite vrijednost iz padajućeg izbornika!" sqref="B20:B501 B3:B18" xr:uid="{C20C5720-A926-4FC3-8360-74C436B56030}">
      <formula1>$X$6:$X$34</formula1>
    </dataValidation>
    <dataValidation type="list" allowBlank="1" showInputMessage="1" showErrorMessage="1" errorTitle="GREŠKA" error="U ovo polje je dozvoljen unos samo brojčanih vrijednosti (bez decimala!)" prompt="Molimo odaberite vrijednost iz padajućeg izbornika!" sqref="F502:F1048576" xr:uid="{B5A45F5D-7AA3-40B7-AE4C-6BBC480A9084}">
      <formula1>$AH$6:$AH$1763</formula1>
    </dataValidation>
    <dataValidation type="whole" allowBlank="1" showInputMessage="1" showErrorMessage="1" errorTitle="GREŠKA" error="U ovo polje je dozvoljen unos samo brojčanih vrijednosti (bez decimala!)" sqref="I3:K501" xr:uid="{9A1FC4F1-F9ED-4A10-8A65-4819BA9C1AD9}">
      <formula1>0</formula1>
      <formula2>10000000000</formula2>
    </dataValidation>
    <dataValidation type="list" allowBlank="1" showInputMessage="1" showErrorMessage="1" errorTitle="GREŠKA" error="Za unos odaberite vrijednost iz padajućeg izbornika!" prompt="Molimo odaberite vrijednost iz padajućeg izbornika!" sqref="D19:D501" xr:uid="{3BC985E5-3554-4CFB-AB66-3DDBB643BD59}">
      <formula1>$AB$5:$AB$129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3FBBA4B-D90A-4560-990D-2D90CC0F6BF7}">
          <x14:formula1>
            <xm:f>IF(OR(D3=3691,D3=3692,D3=3693,D3=3694),'C:\Users\korisnik\Desktop\sve ostalo\financijski plan 2026\12. mjesec 2025\fazos\[fazos Privitak 1a - Prijedlog financijskog plana_2026.-2028_22.10.-USKLAĐENI.xlsx]KORISNICI DP'!#REF!,$N$1)</xm:f>
          </x14:formula1>
          <xm:sqref>Q3:Q19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0151-1950-424E-AE84-2E7348D7373C}">
  <dimension ref="A1:G84"/>
  <sheetViews>
    <sheetView topLeftCell="A4" workbookViewId="0">
      <selection activeCell="G14" sqref="E7:G14"/>
    </sheetView>
  </sheetViews>
  <sheetFormatPr defaultRowHeight="15"/>
  <cols>
    <col min="3" max="4" width="10.7109375" hidden="1" customWidth="1"/>
    <col min="5" max="5" width="16.7109375" customWidth="1"/>
    <col min="6" max="6" width="16.28515625" customWidth="1"/>
    <col min="7" max="7" width="25.140625" customWidth="1"/>
  </cols>
  <sheetData>
    <row r="1" spans="1:7" ht="21">
      <c r="A1" s="284" t="s">
        <v>83</v>
      </c>
      <c r="B1" s="284"/>
      <c r="C1" s="284"/>
      <c r="D1" s="284"/>
      <c r="E1" s="284"/>
      <c r="F1" s="284"/>
      <c r="G1" s="284"/>
    </row>
    <row r="2" spans="1:7" ht="21">
      <c r="A2" s="4"/>
      <c r="B2" s="4"/>
      <c r="C2" s="4"/>
      <c r="D2" s="4"/>
      <c r="E2" s="4"/>
      <c r="F2" s="4"/>
      <c r="G2" s="4"/>
    </row>
    <row r="3" spans="1:7">
      <c r="A3" s="5"/>
      <c r="B3" s="6"/>
      <c r="C3" s="6"/>
      <c r="D3" s="6"/>
      <c r="G3" s="7" t="s">
        <v>84</v>
      </c>
    </row>
    <row r="4" spans="1:7" ht="63.75">
      <c r="A4" s="8" t="s">
        <v>85</v>
      </c>
      <c r="B4" s="8" t="s">
        <v>86</v>
      </c>
      <c r="C4" s="8" t="s">
        <v>4</v>
      </c>
      <c r="D4" s="8" t="s">
        <v>5</v>
      </c>
      <c r="E4" s="8" t="s">
        <v>6</v>
      </c>
      <c r="F4" s="8" t="s">
        <v>7</v>
      </c>
      <c r="G4" s="8" t="s">
        <v>8</v>
      </c>
    </row>
    <row r="5" spans="1:7" ht="30">
      <c r="A5" s="9"/>
      <c r="B5" s="9" t="s">
        <v>87</v>
      </c>
      <c r="C5" s="10">
        <f>+C6+C15+C21+C28+C38+C45+C52+C59+C66+C75</f>
        <v>79837128.479999989</v>
      </c>
      <c r="D5" s="10">
        <f>+D6+D15+D21+D28+D38+D45+D52+D59+D66+D75</f>
        <v>97184266</v>
      </c>
      <c r="E5" s="10">
        <f>+E6+E15+E21+E28+E38+E45+E52+E59+E66+E75</f>
        <v>116288847</v>
      </c>
      <c r="F5" s="10">
        <f>+F6+F15+F21+F28+F38+F45+F52+F59+F66+F75</f>
        <v>113598828.91</v>
      </c>
      <c r="G5" s="10">
        <f>+G6+G15+G21+G28+G38+G45+G52+G59+G66+G75</f>
        <v>114321969.59</v>
      </c>
    </row>
    <row r="6" spans="1:7" ht="38.25">
      <c r="A6" s="11">
        <v>1</v>
      </c>
      <c r="B6" s="12" t="s">
        <v>88</v>
      </c>
      <c r="C6" s="13">
        <f>SUM(C7:C14)</f>
        <v>0</v>
      </c>
      <c r="D6" s="13">
        <f>SUM(D7:D14)</f>
        <v>0</v>
      </c>
      <c r="E6" s="13">
        <f>SUM(E7:E14)</f>
        <v>0</v>
      </c>
      <c r="F6" s="13">
        <f>SUM(F7:F14)</f>
        <v>0</v>
      </c>
      <c r="G6" s="13">
        <f>SUM(G7:G14)</f>
        <v>0</v>
      </c>
    </row>
    <row r="7" spans="1:7" ht="102">
      <c r="A7" s="14">
        <v>11</v>
      </c>
      <c r="B7" s="15" t="s">
        <v>89</v>
      </c>
      <c r="C7" s="16"/>
      <c r="D7" s="16"/>
      <c r="E7" s="16"/>
      <c r="F7" s="16"/>
      <c r="G7" s="16"/>
    </row>
    <row r="8" spans="1:7" ht="38.25">
      <c r="A8" s="14">
        <v>12</v>
      </c>
      <c r="B8" s="15" t="s">
        <v>90</v>
      </c>
      <c r="C8" s="16"/>
      <c r="D8" s="16"/>
      <c r="E8" s="16"/>
      <c r="F8" s="16"/>
      <c r="G8" s="16"/>
    </row>
    <row r="9" spans="1:7" ht="25.5">
      <c r="A9" s="14">
        <v>13</v>
      </c>
      <c r="B9" s="15" t="s">
        <v>91</v>
      </c>
      <c r="C9" s="16"/>
      <c r="D9" s="16"/>
      <c r="E9" s="16"/>
      <c r="F9" s="16"/>
      <c r="G9" s="16"/>
    </row>
    <row r="10" spans="1:7" ht="38.25">
      <c r="A10" s="14">
        <v>14</v>
      </c>
      <c r="B10" s="15" t="s">
        <v>92</v>
      </c>
      <c r="C10" s="16"/>
      <c r="D10" s="16"/>
      <c r="E10" s="16"/>
      <c r="F10" s="16"/>
      <c r="G10" s="16"/>
    </row>
    <row r="11" spans="1:7" ht="63.75">
      <c r="A11" s="14">
        <v>15</v>
      </c>
      <c r="B11" s="15" t="s">
        <v>93</v>
      </c>
      <c r="C11" s="16"/>
      <c r="D11" s="16"/>
      <c r="E11" s="16"/>
      <c r="F11" s="16"/>
      <c r="G11" s="16"/>
    </row>
    <row r="12" spans="1:7" ht="76.5">
      <c r="A12" s="14">
        <v>16</v>
      </c>
      <c r="B12" s="15" t="s">
        <v>94</v>
      </c>
      <c r="C12" s="16"/>
      <c r="D12" s="16"/>
      <c r="E12" s="16"/>
      <c r="F12" s="16"/>
      <c r="G12" s="16"/>
    </row>
    <row r="13" spans="1:7" ht="51">
      <c r="A13" s="14">
        <v>17</v>
      </c>
      <c r="B13" s="15" t="s">
        <v>95</v>
      </c>
      <c r="C13" s="16"/>
      <c r="D13" s="16"/>
      <c r="E13" s="16"/>
      <c r="F13" s="16"/>
      <c r="G13" s="16"/>
    </row>
    <row r="14" spans="1:7" ht="89.25">
      <c r="A14" s="14">
        <v>18</v>
      </c>
      <c r="B14" s="15" t="s">
        <v>96</v>
      </c>
      <c r="C14" s="16"/>
      <c r="D14" s="16"/>
      <c r="E14" s="16"/>
      <c r="F14" s="16"/>
      <c r="G14" s="16"/>
    </row>
    <row r="15" spans="1:7">
      <c r="A15" s="11">
        <v>2</v>
      </c>
      <c r="B15" s="12" t="s">
        <v>97</v>
      </c>
      <c r="C15" s="13">
        <f>SUM(C16:C20)</f>
        <v>0</v>
      </c>
      <c r="D15" s="13">
        <f>SUM(D16:D20)</f>
        <v>0</v>
      </c>
      <c r="E15" s="13">
        <f>SUM(E16:E20)</f>
        <v>0</v>
      </c>
      <c r="F15" s="13">
        <f>SUM(F16:F20)</f>
        <v>0</v>
      </c>
      <c r="G15" s="13">
        <f>SUM(G16:G20)</f>
        <v>0</v>
      </c>
    </row>
    <row r="16" spans="1:7" ht="25.5">
      <c r="A16" s="14">
        <v>21</v>
      </c>
      <c r="B16" s="15" t="s">
        <v>98</v>
      </c>
      <c r="C16" s="16"/>
      <c r="D16" s="16"/>
      <c r="E16" s="16"/>
      <c r="F16" s="16"/>
      <c r="G16" s="16"/>
    </row>
    <row r="17" spans="1:7" ht="25.5">
      <c r="A17" s="14">
        <v>22</v>
      </c>
      <c r="B17" s="15" t="s">
        <v>99</v>
      </c>
      <c r="C17" s="16"/>
      <c r="D17" s="16"/>
      <c r="E17" s="16"/>
      <c r="F17" s="16"/>
      <c r="G17" s="16"/>
    </row>
    <row r="18" spans="1:7" ht="38.25">
      <c r="A18" s="14">
        <v>23</v>
      </c>
      <c r="B18" s="15" t="s">
        <v>100</v>
      </c>
      <c r="C18" s="16"/>
      <c r="D18" s="16"/>
      <c r="E18" s="16"/>
      <c r="F18" s="16"/>
      <c r="G18" s="16"/>
    </row>
    <row r="19" spans="1:7" ht="38.25">
      <c r="A19" s="14">
        <v>24</v>
      </c>
      <c r="B19" s="15" t="s">
        <v>101</v>
      </c>
      <c r="C19" s="16"/>
      <c r="D19" s="16"/>
      <c r="E19" s="16"/>
      <c r="F19" s="16"/>
      <c r="G19" s="16"/>
    </row>
    <row r="20" spans="1:7" ht="63.75">
      <c r="A20" s="14">
        <v>25</v>
      </c>
      <c r="B20" s="15" t="s">
        <v>102</v>
      </c>
      <c r="C20" s="16"/>
      <c r="D20" s="16"/>
      <c r="E20" s="16"/>
      <c r="F20" s="16"/>
      <c r="G20" s="16"/>
    </row>
    <row r="21" spans="1:7" ht="25.5">
      <c r="A21" s="11">
        <v>3</v>
      </c>
      <c r="B21" s="12" t="s">
        <v>103</v>
      </c>
      <c r="C21" s="17">
        <f>SUM(C22:C27)</f>
        <v>0</v>
      </c>
      <c r="D21" s="17">
        <f>SUM(D22:D27)</f>
        <v>0</v>
      </c>
      <c r="E21" s="17">
        <f>SUM(E22:E27)</f>
        <v>0</v>
      </c>
      <c r="F21" s="17">
        <f>SUM(F22:F27)</f>
        <v>0</v>
      </c>
      <c r="G21" s="17">
        <f>SUM(G22:G27)</f>
        <v>0</v>
      </c>
    </row>
    <row r="22" spans="1:7" ht="25.5">
      <c r="A22" s="14">
        <v>31</v>
      </c>
      <c r="B22" s="15" t="s">
        <v>104</v>
      </c>
      <c r="C22" s="16"/>
      <c r="D22" s="16"/>
      <c r="E22" s="16"/>
      <c r="F22" s="16"/>
      <c r="G22" s="16"/>
    </row>
    <row r="23" spans="1:7" ht="38.25">
      <c r="A23" s="14">
        <v>32</v>
      </c>
      <c r="B23" s="15" t="s">
        <v>105</v>
      </c>
      <c r="C23" s="16"/>
      <c r="D23" s="16"/>
      <c r="E23" s="16"/>
      <c r="F23" s="16"/>
      <c r="G23" s="16"/>
    </row>
    <row r="24" spans="1:7">
      <c r="A24" s="14">
        <v>33</v>
      </c>
      <c r="B24" s="15" t="s">
        <v>106</v>
      </c>
      <c r="C24" s="16"/>
      <c r="D24" s="16"/>
      <c r="E24" s="16"/>
      <c r="F24" s="16"/>
      <c r="G24" s="16"/>
    </row>
    <row r="25" spans="1:7">
      <c r="A25" s="14">
        <v>34</v>
      </c>
      <c r="B25" s="15" t="s">
        <v>107</v>
      </c>
      <c r="C25" s="16"/>
      <c r="D25" s="16"/>
      <c r="E25" s="16"/>
      <c r="F25" s="16"/>
      <c r="G25" s="16"/>
    </row>
    <row r="26" spans="1:7" ht="51">
      <c r="A26" s="14">
        <v>35</v>
      </c>
      <c r="B26" s="15" t="s">
        <v>108</v>
      </c>
      <c r="C26" s="16"/>
      <c r="D26" s="16"/>
      <c r="E26" s="16"/>
      <c r="F26" s="16"/>
      <c r="G26" s="16"/>
    </row>
    <row r="27" spans="1:7" ht="89.25">
      <c r="A27" s="14">
        <v>36</v>
      </c>
      <c r="B27" s="15" t="s">
        <v>109</v>
      </c>
      <c r="C27" s="16"/>
      <c r="D27" s="16"/>
      <c r="E27" s="16"/>
      <c r="F27" s="16"/>
      <c r="G27" s="16"/>
    </row>
    <row r="28" spans="1:7" ht="25.5">
      <c r="A28" s="11">
        <v>4</v>
      </c>
      <c r="B28" s="12" t="s">
        <v>110</v>
      </c>
      <c r="C28" s="17">
        <f>SUM(C29:C37)</f>
        <v>0</v>
      </c>
      <c r="D28" s="17">
        <f>SUM(D29:D37)</f>
        <v>0</v>
      </c>
      <c r="E28" s="17">
        <f>SUM(E29:E37)</f>
        <v>0</v>
      </c>
      <c r="F28" s="17">
        <f>SUM(F29:F37)</f>
        <v>0</v>
      </c>
      <c r="G28" s="17">
        <f>SUM(G29:G37)</f>
        <v>0</v>
      </c>
    </row>
    <row r="29" spans="1:7" ht="89.25">
      <c r="A29" s="14">
        <v>41</v>
      </c>
      <c r="B29" s="15" t="s">
        <v>111</v>
      </c>
      <c r="C29" s="16"/>
      <c r="D29" s="16"/>
      <c r="E29" s="16"/>
      <c r="F29" s="16"/>
      <c r="G29" s="16"/>
    </row>
    <row r="30" spans="1:7" ht="76.5">
      <c r="A30" s="14">
        <v>42</v>
      </c>
      <c r="B30" s="15" t="s">
        <v>112</v>
      </c>
      <c r="C30" s="16"/>
      <c r="D30" s="16"/>
      <c r="E30" s="16"/>
      <c r="F30" s="16"/>
      <c r="G30" s="16"/>
    </row>
    <row r="31" spans="1:7" ht="25.5">
      <c r="A31" s="14">
        <v>43</v>
      </c>
      <c r="B31" s="15" t="s">
        <v>113</v>
      </c>
      <c r="C31" s="16"/>
      <c r="D31" s="16"/>
      <c r="E31" s="16"/>
      <c r="F31" s="16"/>
      <c r="G31" s="16"/>
    </row>
    <row r="32" spans="1:7" ht="76.5">
      <c r="A32" s="14">
        <v>44</v>
      </c>
      <c r="B32" s="15" t="s">
        <v>114</v>
      </c>
      <c r="C32" s="16"/>
      <c r="D32" s="16"/>
      <c r="E32" s="16"/>
      <c r="F32" s="16"/>
      <c r="G32" s="16"/>
    </row>
    <row r="33" spans="1:7">
      <c r="A33" s="14">
        <v>45</v>
      </c>
      <c r="B33" s="15" t="s">
        <v>115</v>
      </c>
      <c r="C33" s="16"/>
      <c r="D33" s="16"/>
      <c r="E33" s="16"/>
      <c r="F33" s="16"/>
      <c r="G33" s="16"/>
    </row>
    <row r="34" spans="1:7" ht="25.5">
      <c r="A34" s="14">
        <v>46</v>
      </c>
      <c r="B34" s="15" t="s">
        <v>116</v>
      </c>
      <c r="C34" s="16"/>
      <c r="D34" s="16"/>
      <c r="E34" s="16"/>
      <c r="F34" s="16"/>
      <c r="G34" s="16"/>
    </row>
    <row r="35" spans="1:7" ht="25.5">
      <c r="A35" s="14">
        <v>47</v>
      </c>
      <c r="B35" s="15" t="s">
        <v>117</v>
      </c>
      <c r="C35" s="16"/>
      <c r="D35" s="16"/>
      <c r="E35" s="16"/>
      <c r="F35" s="16"/>
      <c r="G35" s="16"/>
    </row>
    <row r="36" spans="1:7" ht="51">
      <c r="A36" s="14">
        <v>48</v>
      </c>
      <c r="B36" s="15" t="s">
        <v>118</v>
      </c>
      <c r="C36" s="16"/>
      <c r="D36" s="16"/>
      <c r="E36" s="16"/>
      <c r="F36" s="16"/>
      <c r="G36" s="16"/>
    </row>
    <row r="37" spans="1:7" ht="63.75">
      <c r="A37" s="14">
        <v>49</v>
      </c>
      <c r="B37" s="15" t="s">
        <v>119</v>
      </c>
      <c r="C37" s="16"/>
      <c r="D37" s="16"/>
      <c r="E37" s="16"/>
      <c r="F37" s="16"/>
      <c r="G37" s="16"/>
    </row>
    <row r="38" spans="1:7" ht="25.5">
      <c r="A38" s="11">
        <v>5</v>
      </c>
      <c r="B38" s="12" t="s">
        <v>120</v>
      </c>
      <c r="C38" s="17">
        <f>SUM(C39:C44)</f>
        <v>0</v>
      </c>
      <c r="D38" s="17">
        <f>SUM(D39:D44)</f>
        <v>0</v>
      </c>
      <c r="E38" s="17">
        <f>SUM(E39:E44)</f>
        <v>0</v>
      </c>
      <c r="F38" s="17">
        <f>SUM(F39:F44)</f>
        <v>0</v>
      </c>
      <c r="G38" s="17">
        <f>SUM(G39:G44)</f>
        <v>0</v>
      </c>
    </row>
    <row r="39" spans="1:7" ht="38.25">
      <c r="A39" s="14">
        <v>51</v>
      </c>
      <c r="B39" s="15" t="s">
        <v>121</v>
      </c>
      <c r="C39" s="16"/>
      <c r="D39" s="16"/>
      <c r="E39" s="16"/>
      <c r="F39" s="16"/>
      <c r="G39" s="16"/>
    </row>
    <row r="40" spans="1:7" ht="51">
      <c r="A40" s="14">
        <v>52</v>
      </c>
      <c r="B40" s="15" t="s">
        <v>122</v>
      </c>
      <c r="C40" s="16"/>
      <c r="D40" s="16"/>
      <c r="E40" s="16"/>
      <c r="F40" s="16"/>
      <c r="G40" s="16"/>
    </row>
    <row r="41" spans="1:7" ht="38.25">
      <c r="A41" s="14">
        <v>53</v>
      </c>
      <c r="B41" s="15" t="s">
        <v>123</v>
      </c>
      <c r="C41" s="16"/>
      <c r="D41" s="16"/>
      <c r="E41" s="16"/>
      <c r="F41" s="16"/>
      <c r="G41" s="16"/>
    </row>
    <row r="42" spans="1:7" ht="51">
      <c r="A42" s="14">
        <v>54</v>
      </c>
      <c r="B42" s="15" t="s">
        <v>124</v>
      </c>
      <c r="C42" s="16"/>
      <c r="D42" s="16"/>
      <c r="E42" s="16"/>
      <c r="F42" s="16"/>
      <c r="G42" s="16"/>
    </row>
    <row r="43" spans="1:7" ht="51">
      <c r="A43" s="14">
        <v>55</v>
      </c>
      <c r="B43" s="15" t="s">
        <v>125</v>
      </c>
      <c r="C43" s="16"/>
      <c r="D43" s="16"/>
      <c r="E43" s="16"/>
      <c r="F43" s="16"/>
      <c r="G43" s="16"/>
    </row>
    <row r="44" spans="1:7" ht="89.25">
      <c r="A44" s="14">
        <v>56</v>
      </c>
      <c r="B44" s="15" t="s">
        <v>126</v>
      </c>
      <c r="C44" s="16"/>
      <c r="D44" s="16"/>
      <c r="E44" s="16"/>
      <c r="F44" s="16"/>
      <c r="G44" s="16"/>
    </row>
    <row r="45" spans="1:7" ht="76.5">
      <c r="A45" s="11">
        <v>6</v>
      </c>
      <c r="B45" s="12" t="s">
        <v>127</v>
      </c>
      <c r="C45" s="17">
        <f>SUM(C46:C51)</f>
        <v>0</v>
      </c>
      <c r="D45" s="17">
        <f>SUM(D46:D51)</f>
        <v>0</v>
      </c>
      <c r="E45" s="17">
        <f>SUM(E46:E51)</f>
        <v>0</v>
      </c>
      <c r="F45" s="17">
        <f>SUM(F46:F51)</f>
        <v>0</v>
      </c>
      <c r="G45" s="17">
        <f>SUM(G46:G51)</f>
        <v>0</v>
      </c>
    </row>
    <row r="46" spans="1:7" ht="38.25">
      <c r="A46" s="14">
        <v>61</v>
      </c>
      <c r="B46" s="15" t="s">
        <v>128</v>
      </c>
      <c r="C46" s="16"/>
      <c r="D46" s="16"/>
      <c r="E46" s="16"/>
      <c r="F46" s="16"/>
      <c r="G46" s="16"/>
    </row>
    <row r="47" spans="1:7" ht="25.5">
      <c r="A47" s="14">
        <v>62</v>
      </c>
      <c r="B47" s="15" t="s">
        <v>129</v>
      </c>
      <c r="C47" s="16"/>
      <c r="D47" s="16"/>
      <c r="E47" s="16"/>
      <c r="F47" s="16"/>
      <c r="G47" s="16"/>
    </row>
    <row r="48" spans="1:7" ht="25.5">
      <c r="A48" s="14">
        <v>63</v>
      </c>
      <c r="B48" s="15" t="s">
        <v>130</v>
      </c>
      <c r="C48" s="16"/>
      <c r="D48" s="16"/>
      <c r="E48" s="16"/>
      <c r="F48" s="16"/>
      <c r="G48" s="16"/>
    </row>
    <row r="49" spans="1:7" ht="25.5">
      <c r="A49" s="14">
        <v>64</v>
      </c>
      <c r="B49" s="15" t="s">
        <v>131</v>
      </c>
      <c r="C49" s="16"/>
      <c r="D49" s="16"/>
      <c r="E49" s="16"/>
      <c r="F49" s="16"/>
      <c r="G49" s="16"/>
    </row>
    <row r="50" spans="1:7" ht="102">
      <c r="A50" s="14">
        <v>65</v>
      </c>
      <c r="B50" s="15" t="s">
        <v>132</v>
      </c>
      <c r="C50" s="16"/>
      <c r="D50" s="16"/>
      <c r="E50" s="16"/>
      <c r="F50" s="16"/>
      <c r="G50" s="16"/>
    </row>
    <row r="51" spans="1:7" ht="114.75">
      <c r="A51" s="14">
        <v>66</v>
      </c>
      <c r="B51" s="15" t="s">
        <v>133</v>
      </c>
      <c r="C51" s="16"/>
      <c r="D51" s="16"/>
      <c r="E51" s="16"/>
      <c r="F51" s="16"/>
      <c r="G51" s="16"/>
    </row>
    <row r="52" spans="1:7">
      <c r="A52" s="11">
        <v>7</v>
      </c>
      <c r="B52" s="12" t="s">
        <v>134</v>
      </c>
      <c r="C52" s="17">
        <f>SUM(C53:C58)</f>
        <v>0</v>
      </c>
      <c r="D52" s="17">
        <f>SUM(D53:D58)</f>
        <v>0</v>
      </c>
      <c r="E52" s="17">
        <f>SUM(E53:E58)</f>
        <v>0</v>
      </c>
      <c r="F52" s="17">
        <f>SUM(F53:F58)</f>
        <v>0</v>
      </c>
      <c r="G52" s="17">
        <f>SUM(G53:G58)</f>
        <v>0</v>
      </c>
    </row>
    <row r="53" spans="1:7" ht="63.75">
      <c r="A53" s="14">
        <v>71</v>
      </c>
      <c r="B53" s="15" t="s">
        <v>135</v>
      </c>
      <c r="C53" s="16"/>
      <c r="D53" s="16"/>
      <c r="E53" s="16"/>
      <c r="F53" s="16"/>
      <c r="G53" s="16"/>
    </row>
    <row r="54" spans="1:7" ht="38.25">
      <c r="A54" s="14">
        <v>72</v>
      </c>
      <c r="B54" s="15" t="s">
        <v>136</v>
      </c>
      <c r="C54" s="16"/>
      <c r="D54" s="16"/>
      <c r="E54" s="16"/>
      <c r="F54" s="16"/>
      <c r="G54" s="16"/>
    </row>
    <row r="55" spans="1:7" ht="25.5">
      <c r="A55" s="14">
        <v>73</v>
      </c>
      <c r="B55" s="15" t="s">
        <v>137</v>
      </c>
      <c r="C55" s="16"/>
      <c r="D55" s="16"/>
      <c r="E55" s="16"/>
      <c r="F55" s="16"/>
      <c r="G55" s="16"/>
    </row>
    <row r="56" spans="1:7" ht="38.25">
      <c r="A56" s="14">
        <v>74</v>
      </c>
      <c r="B56" s="15" t="s">
        <v>138</v>
      </c>
      <c r="C56" s="16"/>
      <c r="D56" s="16"/>
      <c r="E56" s="16"/>
      <c r="F56" s="16"/>
      <c r="G56" s="16"/>
    </row>
    <row r="57" spans="1:7" ht="38.25">
      <c r="A57" s="14">
        <v>75</v>
      </c>
      <c r="B57" s="15" t="s">
        <v>139</v>
      </c>
      <c r="C57" s="16"/>
      <c r="D57" s="16"/>
      <c r="E57" s="16"/>
      <c r="F57" s="16"/>
      <c r="G57" s="16"/>
    </row>
    <row r="58" spans="1:7" ht="76.5">
      <c r="A58" s="14">
        <v>76</v>
      </c>
      <c r="B58" s="15" t="s">
        <v>140</v>
      </c>
      <c r="C58" s="16"/>
      <c r="D58" s="16"/>
      <c r="E58" s="16"/>
      <c r="F58" s="16"/>
      <c r="G58" s="16"/>
    </row>
    <row r="59" spans="1:7" ht="38.25">
      <c r="A59" s="11">
        <v>8</v>
      </c>
      <c r="B59" s="12" t="s">
        <v>141</v>
      </c>
      <c r="C59" s="17">
        <f>SUM(C60:C65)</f>
        <v>0</v>
      </c>
      <c r="D59" s="17">
        <f>SUM(D60:D65)</f>
        <v>0</v>
      </c>
      <c r="E59" s="17">
        <f>SUM(E60:E65)</f>
        <v>0</v>
      </c>
      <c r="F59" s="17">
        <f>SUM(F60:F65)</f>
        <v>0</v>
      </c>
      <c r="G59" s="17">
        <f>SUM(G60:G65)</f>
        <v>0</v>
      </c>
    </row>
    <row r="60" spans="1:7" ht="38.25">
      <c r="A60" s="14">
        <v>81</v>
      </c>
      <c r="B60" s="15" t="s">
        <v>142</v>
      </c>
      <c r="C60" s="16"/>
      <c r="D60" s="16"/>
      <c r="E60" s="16"/>
      <c r="F60" s="16"/>
      <c r="G60" s="16"/>
    </row>
    <row r="61" spans="1:7" ht="25.5">
      <c r="A61" s="14">
        <v>82</v>
      </c>
      <c r="B61" s="15" t="s">
        <v>143</v>
      </c>
      <c r="C61" s="16"/>
      <c r="D61" s="16"/>
      <c r="E61" s="16"/>
      <c r="F61" s="16"/>
      <c r="G61" s="16"/>
    </row>
    <row r="62" spans="1:7" ht="51">
      <c r="A62" s="14">
        <v>83</v>
      </c>
      <c r="B62" s="15" t="s">
        <v>144</v>
      </c>
      <c r="C62" s="16"/>
      <c r="D62" s="16"/>
      <c r="E62" s="16"/>
      <c r="F62" s="16"/>
      <c r="G62" s="16"/>
    </row>
    <row r="63" spans="1:7" ht="51">
      <c r="A63" s="14">
        <v>84</v>
      </c>
      <c r="B63" s="15" t="s">
        <v>145</v>
      </c>
      <c r="C63" s="16"/>
      <c r="D63" s="16"/>
      <c r="E63" s="16"/>
      <c r="F63" s="16"/>
      <c r="G63" s="16"/>
    </row>
    <row r="64" spans="1:7" ht="63.75">
      <c r="A64" s="14">
        <v>85</v>
      </c>
      <c r="B64" s="15" t="s">
        <v>146</v>
      </c>
      <c r="C64" s="16"/>
      <c r="D64" s="16"/>
      <c r="E64" s="16"/>
      <c r="F64" s="16"/>
      <c r="G64" s="16"/>
    </row>
    <row r="65" spans="1:7" ht="102">
      <c r="A65" s="14">
        <v>86</v>
      </c>
      <c r="B65" s="15" t="s">
        <v>147</v>
      </c>
      <c r="C65" s="16"/>
      <c r="D65" s="16"/>
      <c r="E65" s="16"/>
      <c r="F65" s="16"/>
      <c r="G65" s="16"/>
    </row>
    <row r="66" spans="1:7" ht="25.5">
      <c r="A66" s="11">
        <v>9</v>
      </c>
      <c r="B66" s="12" t="s">
        <v>148</v>
      </c>
      <c r="C66" s="17">
        <f>SUM(C67:C74)</f>
        <v>79837128.479999989</v>
      </c>
      <c r="D66" s="17">
        <f>SUM(D67:D74)</f>
        <v>97184266</v>
      </c>
      <c r="E66" s="17">
        <f>SUM(E67:E74)</f>
        <v>116288847</v>
      </c>
      <c r="F66" s="17">
        <f>SUM(F67:F74)</f>
        <v>113598828.91</v>
      </c>
      <c r="G66" s="17">
        <f>SUM(G67:G74)</f>
        <v>114321969.59</v>
      </c>
    </row>
    <row r="67" spans="1:7" ht="63.75">
      <c r="A67" s="14">
        <v>91</v>
      </c>
      <c r="B67" s="15" t="s">
        <v>149</v>
      </c>
      <c r="C67" s="16"/>
      <c r="D67" s="16"/>
      <c r="E67" s="16"/>
      <c r="F67" s="16"/>
      <c r="G67" s="16"/>
    </row>
    <row r="68" spans="1:7" ht="51">
      <c r="A68" s="14">
        <v>92</v>
      </c>
      <c r="B68" s="15" t="s">
        <v>150</v>
      </c>
      <c r="C68" s="16"/>
      <c r="D68" s="16"/>
      <c r="E68" s="16"/>
      <c r="F68" s="16"/>
      <c r="G68" s="16"/>
    </row>
    <row r="69" spans="1:7" ht="76.5">
      <c r="A69" s="14">
        <v>93</v>
      </c>
      <c r="B69" s="15" t="s">
        <v>151</v>
      </c>
      <c r="C69" s="16"/>
      <c r="D69" s="16"/>
      <c r="E69" s="16"/>
      <c r="F69" s="16"/>
      <c r="G69" s="16"/>
    </row>
    <row r="70" spans="1:7" ht="38.25">
      <c r="A70" s="14">
        <v>94</v>
      </c>
      <c r="B70" s="15" t="s">
        <v>152</v>
      </c>
      <c r="C70" s="16">
        <v>79837128.479999989</v>
      </c>
      <c r="D70" s="16">
        <v>97184266</v>
      </c>
      <c r="E70" s="16">
        <v>116288847</v>
      </c>
      <c r="F70" s="16">
        <v>113598828.91</v>
      </c>
      <c r="G70" s="16">
        <v>114321969.59</v>
      </c>
    </row>
    <row r="71" spans="1:7" ht="89.25">
      <c r="A71" s="14">
        <v>95</v>
      </c>
      <c r="B71" s="15" t="s">
        <v>153</v>
      </c>
      <c r="C71" s="16"/>
      <c r="D71" s="16"/>
      <c r="E71" s="16"/>
      <c r="F71" s="16"/>
      <c r="G71" s="16"/>
    </row>
    <row r="72" spans="1:7" ht="51">
      <c r="A72" s="14">
        <v>96</v>
      </c>
      <c r="B72" s="15" t="s">
        <v>154</v>
      </c>
      <c r="C72" s="16"/>
      <c r="D72" s="16"/>
      <c r="E72" s="16"/>
      <c r="F72" s="16"/>
      <c r="G72" s="16"/>
    </row>
    <row r="73" spans="1:7" ht="51">
      <c r="A73" s="14">
        <v>97</v>
      </c>
      <c r="B73" s="15" t="s">
        <v>155</v>
      </c>
      <c r="C73" s="16"/>
      <c r="D73" s="16"/>
      <c r="E73" s="16"/>
      <c r="F73" s="16"/>
      <c r="G73" s="16"/>
    </row>
    <row r="74" spans="1:7" ht="76.5">
      <c r="A74" s="14">
        <v>98</v>
      </c>
      <c r="B74" s="15" t="s">
        <v>156</v>
      </c>
      <c r="C74" s="16"/>
      <c r="D74" s="16"/>
      <c r="E74" s="16"/>
      <c r="F74" s="16"/>
      <c r="G74" s="16"/>
    </row>
    <row r="75" spans="1:7" ht="25.5">
      <c r="A75" s="11">
        <v>10</v>
      </c>
      <c r="B75" s="12" t="s">
        <v>157</v>
      </c>
      <c r="C75" s="17">
        <f>SUM(C76:C84)</f>
        <v>0</v>
      </c>
      <c r="D75" s="17">
        <f>SUM(D76:D84)</f>
        <v>0</v>
      </c>
      <c r="E75" s="17">
        <f>SUM(E76:E84)</f>
        <v>0</v>
      </c>
      <c r="F75" s="17">
        <f>SUM(F76:F84)</f>
        <v>0</v>
      </c>
      <c r="G75" s="17">
        <f>SUM(G76:G84)</f>
        <v>0</v>
      </c>
    </row>
    <row r="76" spans="1:7" ht="25.5">
      <c r="A76" s="14">
        <v>101</v>
      </c>
      <c r="B76" s="15" t="s">
        <v>158</v>
      </c>
      <c r="C76" s="16"/>
      <c r="D76" s="16"/>
      <c r="E76" s="16"/>
      <c r="F76" s="16"/>
      <c r="G76" s="16"/>
    </row>
    <row r="77" spans="1:7">
      <c r="A77" s="14">
        <v>102</v>
      </c>
      <c r="B77" s="15" t="s">
        <v>159</v>
      </c>
      <c r="C77" s="16"/>
      <c r="D77" s="16"/>
      <c r="E77" s="16"/>
      <c r="F77" s="16"/>
      <c r="G77" s="16"/>
    </row>
    <row r="78" spans="1:7">
      <c r="A78" s="14">
        <v>103</v>
      </c>
      <c r="B78" s="15" t="s">
        <v>160</v>
      </c>
      <c r="C78" s="16"/>
      <c r="D78" s="16"/>
      <c r="E78" s="16"/>
      <c r="F78" s="16"/>
      <c r="G78" s="16"/>
    </row>
    <row r="79" spans="1:7" ht="25.5">
      <c r="A79" s="14">
        <v>104</v>
      </c>
      <c r="B79" s="15" t="s">
        <v>161</v>
      </c>
      <c r="C79" s="16"/>
      <c r="D79" s="16"/>
      <c r="E79" s="16"/>
      <c r="F79" s="16"/>
      <c r="G79" s="16"/>
    </row>
    <row r="80" spans="1:7" ht="25.5">
      <c r="A80" s="14">
        <v>105</v>
      </c>
      <c r="B80" s="15" t="s">
        <v>162</v>
      </c>
      <c r="C80" s="16"/>
      <c r="D80" s="16"/>
      <c r="E80" s="16"/>
      <c r="F80" s="16"/>
      <c r="G80" s="16"/>
    </row>
    <row r="81" spans="1:7" ht="25.5">
      <c r="A81" s="14">
        <v>106</v>
      </c>
      <c r="B81" s="15" t="s">
        <v>163</v>
      </c>
      <c r="C81" s="16"/>
      <c r="D81" s="16"/>
      <c r="E81" s="16"/>
      <c r="F81" s="16"/>
      <c r="G81" s="16"/>
    </row>
    <row r="82" spans="1:7" ht="153">
      <c r="A82" s="14">
        <v>107</v>
      </c>
      <c r="B82" s="15" t="s">
        <v>164</v>
      </c>
      <c r="C82" s="16"/>
      <c r="D82" s="16"/>
      <c r="E82" s="16"/>
      <c r="F82" s="16"/>
      <c r="G82" s="16"/>
    </row>
    <row r="83" spans="1:7" ht="51">
      <c r="A83" s="14">
        <v>108</v>
      </c>
      <c r="B83" s="15" t="s">
        <v>165</v>
      </c>
      <c r="C83" s="16"/>
      <c r="D83" s="16"/>
      <c r="E83" s="16"/>
      <c r="F83" s="16"/>
      <c r="G83" s="16"/>
    </row>
    <row r="84" spans="1:7" ht="76.5">
      <c r="A84" s="14">
        <v>109</v>
      </c>
      <c r="B84" s="15" t="s">
        <v>166</v>
      </c>
      <c r="C84" s="16"/>
      <c r="D84" s="16"/>
      <c r="E84" s="16"/>
      <c r="F84" s="16"/>
      <c r="G84" s="16"/>
    </row>
  </sheetData>
  <mergeCells count="1">
    <mergeCell ref="A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B1F6-312F-41E5-9DA8-997DCAC40B93}">
  <dimension ref="A1:H20"/>
  <sheetViews>
    <sheetView workbookViewId="0">
      <selection activeCell="L20" sqref="L20"/>
    </sheetView>
  </sheetViews>
  <sheetFormatPr defaultRowHeight="15"/>
  <cols>
    <col min="3" max="3" width="30.140625" customWidth="1"/>
    <col min="6" max="6" width="14.5703125" customWidth="1"/>
    <col min="7" max="7" width="13.28515625" customWidth="1"/>
    <col min="8" max="8" width="17.42578125" customWidth="1"/>
  </cols>
  <sheetData>
    <row r="1" spans="1:8" ht="18">
      <c r="A1" s="18"/>
      <c r="B1" s="18"/>
      <c r="C1" s="18"/>
      <c r="D1" s="18"/>
      <c r="E1" s="18"/>
      <c r="F1" s="18"/>
      <c r="G1" s="18"/>
      <c r="H1" s="18"/>
    </row>
    <row r="2" spans="1:8" ht="15.75">
      <c r="A2" s="285" t="s">
        <v>0</v>
      </c>
      <c r="B2" s="285"/>
      <c r="C2" s="285"/>
      <c r="D2" s="285"/>
      <c r="E2" s="285"/>
      <c r="F2" s="285"/>
      <c r="G2" s="285"/>
      <c r="H2" s="285"/>
    </row>
    <row r="3" spans="1:8" ht="18">
      <c r="A3" s="18"/>
      <c r="B3" s="18"/>
      <c r="C3" s="18"/>
      <c r="D3" s="18"/>
      <c r="E3" s="18"/>
      <c r="F3" s="18"/>
      <c r="G3" s="18"/>
      <c r="H3" s="18"/>
    </row>
    <row r="4" spans="1:8" ht="15.75">
      <c r="A4" s="285" t="s">
        <v>167</v>
      </c>
      <c r="B4" s="285"/>
      <c r="C4" s="285"/>
      <c r="D4" s="285"/>
      <c r="E4" s="285"/>
      <c r="F4" s="285"/>
      <c r="G4" s="285"/>
      <c r="H4" s="285"/>
    </row>
    <row r="5" spans="1:8" ht="18">
      <c r="A5" s="18"/>
      <c r="B5" s="18"/>
      <c r="C5" s="18"/>
      <c r="D5" s="18"/>
      <c r="E5" s="18"/>
      <c r="F5" s="18"/>
      <c r="G5" s="18"/>
      <c r="H5" s="18"/>
    </row>
    <row r="6" spans="1:8" ht="15.75">
      <c r="A6" s="285" t="s">
        <v>168</v>
      </c>
      <c r="B6" s="285"/>
      <c r="C6" s="285"/>
      <c r="D6" s="285"/>
      <c r="E6" s="285"/>
      <c r="F6" s="285"/>
      <c r="G6" s="285"/>
      <c r="H6" s="285"/>
    </row>
    <row r="7" spans="1:8" ht="18">
      <c r="A7" s="18"/>
      <c r="B7" s="18"/>
      <c r="C7" s="18"/>
      <c r="D7" s="18"/>
      <c r="E7" s="18"/>
      <c r="F7" s="18"/>
      <c r="G7" s="18"/>
      <c r="H7" s="18"/>
    </row>
    <row r="8" spans="1:8" ht="38.25">
      <c r="A8" s="286" t="s">
        <v>3</v>
      </c>
      <c r="B8" s="287"/>
      <c r="C8" s="288"/>
      <c r="D8" s="19" t="s">
        <v>4</v>
      </c>
      <c r="E8" s="19" t="s">
        <v>5</v>
      </c>
      <c r="F8" s="20" t="s">
        <v>6</v>
      </c>
      <c r="G8" s="20" t="s">
        <v>7</v>
      </c>
      <c r="H8" s="20" t="s">
        <v>8</v>
      </c>
    </row>
    <row r="9" spans="1:8">
      <c r="A9" s="289">
        <v>1</v>
      </c>
      <c r="B9" s="290"/>
      <c r="C9" s="291"/>
      <c r="D9" s="21">
        <v>2</v>
      </c>
      <c r="E9" s="21">
        <v>3</v>
      </c>
      <c r="F9" s="22">
        <v>4</v>
      </c>
      <c r="G9" s="22">
        <v>5</v>
      </c>
      <c r="H9" s="22">
        <v>6</v>
      </c>
    </row>
    <row r="10" spans="1:8" ht="25.5">
      <c r="A10" s="23">
        <v>8</v>
      </c>
      <c r="B10" s="23"/>
      <c r="C10" s="23" t="s">
        <v>73</v>
      </c>
      <c r="D10" s="24">
        <v>2504457</v>
      </c>
      <c r="E10" s="24">
        <v>0</v>
      </c>
      <c r="F10" s="24">
        <v>0</v>
      </c>
      <c r="G10" s="24">
        <v>0</v>
      </c>
      <c r="H10" s="24">
        <v>0</v>
      </c>
    </row>
    <row r="11" spans="1:8" ht="25.5">
      <c r="A11" s="23"/>
      <c r="B11" s="25">
        <v>81</v>
      </c>
      <c r="C11" s="25" t="s">
        <v>169</v>
      </c>
      <c r="D11" s="26"/>
      <c r="E11" s="26"/>
      <c r="F11" s="1"/>
      <c r="G11" s="1"/>
      <c r="H11" s="1"/>
    </row>
    <row r="12" spans="1:8" ht="25.5">
      <c r="A12" s="23"/>
      <c r="B12" s="25">
        <v>82</v>
      </c>
      <c r="C12" s="25" t="s">
        <v>170</v>
      </c>
      <c r="D12" s="26"/>
      <c r="E12" s="26"/>
      <c r="F12" s="1"/>
      <c r="G12" s="1"/>
      <c r="H12" s="1"/>
    </row>
    <row r="13" spans="1:8" ht="38.25">
      <c r="A13" s="23"/>
      <c r="B13" s="25">
        <v>83</v>
      </c>
      <c r="C13" s="25" t="s">
        <v>171</v>
      </c>
      <c r="D13" s="26"/>
      <c r="E13" s="26"/>
      <c r="F13" s="1"/>
      <c r="G13" s="1"/>
      <c r="H13" s="1"/>
    </row>
    <row r="14" spans="1:8">
      <c r="A14" s="23"/>
      <c r="B14" s="25">
        <v>84</v>
      </c>
      <c r="C14" s="25" t="s">
        <v>172</v>
      </c>
      <c r="D14" s="26"/>
      <c r="E14" s="26"/>
      <c r="F14" s="1"/>
      <c r="G14" s="1"/>
      <c r="H14" s="1"/>
    </row>
    <row r="15" spans="1:8" ht="25.5">
      <c r="A15" s="27">
        <v>5</v>
      </c>
      <c r="B15" s="27"/>
      <c r="C15" s="28" t="s">
        <v>173</v>
      </c>
      <c r="D15" s="24">
        <v>1687676</v>
      </c>
      <c r="E15" s="24">
        <v>0</v>
      </c>
      <c r="F15" s="24">
        <v>32436</v>
      </c>
      <c r="G15" s="24">
        <v>22379</v>
      </c>
      <c r="H15" s="24">
        <v>11768</v>
      </c>
    </row>
    <row r="16" spans="1:8" ht="25.5">
      <c r="A16" s="25"/>
      <c r="B16" s="25">
        <v>51</v>
      </c>
      <c r="C16" s="29" t="s">
        <v>174</v>
      </c>
      <c r="D16" s="26"/>
      <c r="E16" s="26"/>
      <c r="F16" s="2"/>
      <c r="G16" s="2"/>
      <c r="H16" s="2"/>
    </row>
    <row r="17" spans="1:8" ht="25.5">
      <c r="A17" s="25"/>
      <c r="B17" s="25">
        <v>52</v>
      </c>
      <c r="C17" s="29" t="s">
        <v>175</v>
      </c>
      <c r="D17" s="26"/>
      <c r="E17" s="26"/>
      <c r="F17" s="2"/>
      <c r="G17" s="2"/>
      <c r="H17" s="2"/>
    </row>
    <row r="18" spans="1:8" ht="38.25">
      <c r="A18" s="25"/>
      <c r="B18" s="25">
        <v>53</v>
      </c>
      <c r="C18" s="29" t="s">
        <v>176</v>
      </c>
      <c r="D18" s="26"/>
      <c r="E18" s="26"/>
      <c r="F18" s="2"/>
      <c r="G18" s="2"/>
      <c r="H18" s="2"/>
    </row>
    <row r="19" spans="1:8" ht="25.5">
      <c r="A19" s="25"/>
      <c r="B19" s="25">
        <v>54</v>
      </c>
      <c r="C19" s="29" t="s">
        <v>177</v>
      </c>
      <c r="D19" s="26"/>
      <c r="E19" s="26"/>
      <c r="F19" s="2"/>
      <c r="G19" s="2"/>
      <c r="H19" s="2"/>
    </row>
    <row r="20" spans="1:8" ht="38.25">
      <c r="A20" s="25"/>
      <c r="B20" s="25">
        <v>55</v>
      </c>
      <c r="C20" s="29" t="s">
        <v>178</v>
      </c>
      <c r="D20" s="26"/>
      <c r="E20" s="26"/>
      <c r="F20" s="2"/>
      <c r="G20" s="2"/>
      <c r="H20" s="2"/>
    </row>
  </sheetData>
  <mergeCells count="5">
    <mergeCell ref="A2:H2"/>
    <mergeCell ref="A4:H4"/>
    <mergeCell ref="A6:H6"/>
    <mergeCell ref="A8:C8"/>
    <mergeCell ref="A9:C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7F178-3E17-4D3F-9219-1503BF8F6F26}">
  <dimension ref="A1:G68"/>
  <sheetViews>
    <sheetView topLeftCell="A61" workbookViewId="0">
      <selection activeCell="E37" sqref="E37"/>
    </sheetView>
  </sheetViews>
  <sheetFormatPr defaultRowHeight="15"/>
  <cols>
    <col min="2" max="6" width="9.85546875" style="207" bestFit="1" customWidth="1"/>
  </cols>
  <sheetData>
    <row r="1" spans="1:7">
      <c r="A1">
        <v>8</v>
      </c>
      <c r="B1" s="207">
        <v>2354457</v>
      </c>
      <c r="G1" s="282" t="s">
        <v>2921</v>
      </c>
    </row>
    <row r="2" spans="1:7">
      <c r="A2">
        <v>5</v>
      </c>
      <c r="B2" s="207">
        <v>1500000</v>
      </c>
      <c r="G2" s="282"/>
    </row>
    <row r="3" spans="1:7">
      <c r="A3" t="s">
        <v>2906</v>
      </c>
      <c r="B3" s="207">
        <v>440732</v>
      </c>
      <c r="C3" s="207">
        <v>1927086</v>
      </c>
      <c r="D3" s="207">
        <v>2006280</v>
      </c>
      <c r="E3" s="207">
        <v>1512345</v>
      </c>
      <c r="F3" s="207">
        <v>1318410</v>
      </c>
      <c r="G3" s="282"/>
    </row>
    <row r="4" spans="1:7">
      <c r="A4" t="s">
        <v>2908</v>
      </c>
      <c r="B4" s="207">
        <v>-1078339</v>
      </c>
      <c r="C4" s="207">
        <v>-1296078</v>
      </c>
      <c r="D4" s="207">
        <v>-1512345</v>
      </c>
      <c r="E4" s="207">
        <v>-1318410</v>
      </c>
      <c r="F4" s="207">
        <v>-1128975</v>
      </c>
      <c r="G4" s="282"/>
    </row>
    <row r="5" spans="1:7">
      <c r="A5">
        <v>8</v>
      </c>
      <c r="G5" s="282" t="s">
        <v>2922</v>
      </c>
    </row>
    <row r="6" spans="1:7">
      <c r="A6">
        <v>5</v>
      </c>
      <c r="B6" s="207">
        <v>36926</v>
      </c>
      <c r="C6" s="207">
        <v>0</v>
      </c>
      <c r="D6" s="207">
        <v>32436</v>
      </c>
      <c r="E6" s="207">
        <v>22379</v>
      </c>
      <c r="F6" s="207">
        <v>11768</v>
      </c>
      <c r="G6" s="282"/>
    </row>
    <row r="7" spans="1:7">
      <c r="A7" t="s">
        <v>2906</v>
      </c>
      <c r="B7" s="207">
        <v>2093591.02</v>
      </c>
      <c r="C7" s="207">
        <v>1450000</v>
      </c>
      <c r="D7" s="207">
        <v>1820313</v>
      </c>
      <c r="E7" s="207">
        <v>1425563</v>
      </c>
      <c r="F7" s="207">
        <v>1493250</v>
      </c>
      <c r="G7" s="282"/>
    </row>
    <row r="8" spans="1:7">
      <c r="A8" t="s">
        <v>2908</v>
      </c>
      <c r="B8" s="207">
        <v>-2950846.24</v>
      </c>
      <c r="C8" s="207">
        <v>-1450000</v>
      </c>
      <c r="D8" s="207">
        <v>-1425563</v>
      </c>
      <c r="E8" s="207">
        <v>-1493250</v>
      </c>
      <c r="F8" s="207">
        <v>-1558502</v>
      </c>
      <c r="G8" s="282"/>
    </row>
    <row r="9" spans="1:7">
      <c r="A9">
        <v>8</v>
      </c>
      <c r="G9" s="282" t="s">
        <v>2923</v>
      </c>
    </row>
    <row r="10" spans="1:7">
      <c r="A10">
        <v>5</v>
      </c>
      <c r="G10" s="282"/>
    </row>
    <row r="11" spans="1:7">
      <c r="A11" t="s">
        <v>2906</v>
      </c>
      <c r="B11" s="207">
        <v>639999.36</v>
      </c>
      <c r="C11" s="207">
        <v>1236184</v>
      </c>
      <c r="D11" s="207">
        <v>900000</v>
      </c>
      <c r="E11" s="207">
        <v>1516662</v>
      </c>
      <c r="F11" s="207">
        <v>2088500</v>
      </c>
      <c r="G11" s="282"/>
    </row>
    <row r="12" spans="1:7">
      <c r="A12" t="s">
        <v>2908</v>
      </c>
      <c r="B12" s="207">
        <v>-1803163.3</v>
      </c>
      <c r="C12" s="207">
        <v>-1812730</v>
      </c>
      <c r="D12" s="207">
        <v>-1516662</v>
      </c>
      <c r="E12" s="207">
        <v>-2088500</v>
      </c>
      <c r="F12" s="207">
        <v>-2658378</v>
      </c>
      <c r="G12" s="282"/>
    </row>
    <row r="13" spans="1:7">
      <c r="A13">
        <v>8</v>
      </c>
      <c r="G13" s="282" t="s">
        <v>2935</v>
      </c>
    </row>
    <row r="14" spans="1:7">
      <c r="A14">
        <v>5</v>
      </c>
      <c r="G14" s="282"/>
    </row>
    <row r="15" spans="1:7">
      <c r="A15" t="s">
        <v>2906</v>
      </c>
      <c r="B15" s="207">
        <v>37324.36</v>
      </c>
      <c r="C15" s="207">
        <v>41465</v>
      </c>
      <c r="D15" s="207">
        <v>15000</v>
      </c>
      <c r="E15" s="207">
        <v>10460</v>
      </c>
      <c r="F15" s="207">
        <v>6781</v>
      </c>
      <c r="G15" s="282"/>
    </row>
    <row r="16" spans="1:7">
      <c r="A16" t="s">
        <v>2908</v>
      </c>
      <c r="B16" s="207">
        <v>-132461</v>
      </c>
      <c r="C16" s="207">
        <v>-26971</v>
      </c>
      <c r="D16" s="207">
        <v>-10460</v>
      </c>
      <c r="E16" s="207">
        <v>-6781</v>
      </c>
      <c r="F16" s="207">
        <v>-6862</v>
      </c>
      <c r="G16" s="282"/>
    </row>
    <row r="17" spans="1:7">
      <c r="A17">
        <v>8</v>
      </c>
      <c r="G17" s="282" t="s">
        <v>2932</v>
      </c>
    </row>
    <row r="18" spans="1:7">
      <c r="A18">
        <v>5</v>
      </c>
      <c r="G18" s="282"/>
    </row>
    <row r="19" spans="1:7">
      <c r="A19" t="s">
        <v>2906</v>
      </c>
      <c r="B19" s="207">
        <v>968121.04</v>
      </c>
      <c r="C19" s="207">
        <v>658362</v>
      </c>
      <c r="D19" s="207">
        <v>434970</v>
      </c>
      <c r="E19" s="207">
        <v>275449</v>
      </c>
      <c r="F19" s="207">
        <v>212550</v>
      </c>
      <c r="G19" s="282"/>
    </row>
    <row r="20" spans="1:7">
      <c r="A20" t="s">
        <v>2908</v>
      </c>
      <c r="B20" s="207">
        <v>-584186.43000000005</v>
      </c>
      <c r="C20" s="207">
        <v>-439891</v>
      </c>
      <c r="D20" s="207">
        <v>-275449</v>
      </c>
      <c r="E20" s="207">
        <v>-212550</v>
      </c>
      <c r="F20" s="207">
        <v>-65344</v>
      </c>
      <c r="G20" s="282"/>
    </row>
    <row r="21" spans="1:7">
      <c r="A21">
        <v>8</v>
      </c>
      <c r="G21" s="282" t="s">
        <v>2982</v>
      </c>
    </row>
    <row r="22" spans="1:7">
      <c r="A22">
        <v>5</v>
      </c>
      <c r="G22" s="282"/>
    </row>
    <row r="23" spans="1:7">
      <c r="A23" t="s">
        <v>2906</v>
      </c>
      <c r="B23" s="207">
        <v>31826</v>
      </c>
      <c r="C23" s="207">
        <v>60000</v>
      </c>
      <c r="D23" s="207">
        <v>60000</v>
      </c>
      <c r="E23" s="207">
        <v>60000</v>
      </c>
      <c r="F23" s="207">
        <v>60000</v>
      </c>
      <c r="G23" s="282"/>
    </row>
    <row r="24" spans="1:7">
      <c r="A24" t="s">
        <v>2908</v>
      </c>
      <c r="B24" s="207">
        <v>-74624</v>
      </c>
      <c r="C24" s="207">
        <v>-60000</v>
      </c>
      <c r="D24" s="207">
        <v>-60000</v>
      </c>
      <c r="E24" s="207">
        <v>-60000</v>
      </c>
      <c r="F24" s="207">
        <v>-60000</v>
      </c>
      <c r="G24" s="282"/>
    </row>
    <row r="25" spans="1:7">
      <c r="A25">
        <v>8</v>
      </c>
      <c r="G25" s="282" t="s">
        <v>2987</v>
      </c>
    </row>
    <row r="26" spans="1:7">
      <c r="A26">
        <v>5</v>
      </c>
      <c r="B26" s="207">
        <v>150000</v>
      </c>
      <c r="G26" s="282"/>
    </row>
    <row r="27" spans="1:7">
      <c r="A27" t="s">
        <v>2906</v>
      </c>
      <c r="B27" s="207">
        <v>154191</v>
      </c>
      <c r="C27" s="207">
        <v>300000</v>
      </c>
      <c r="D27" s="207">
        <v>330000</v>
      </c>
      <c r="E27" s="207">
        <v>706400</v>
      </c>
      <c r="F27" s="207">
        <v>1079850</v>
      </c>
      <c r="G27" s="282"/>
    </row>
    <row r="28" spans="1:7">
      <c r="A28" t="s">
        <v>2908</v>
      </c>
      <c r="B28" s="207">
        <v>-355048</v>
      </c>
      <c r="C28" s="207">
        <v>-345386</v>
      </c>
      <c r="D28" s="207">
        <v>-706400</v>
      </c>
      <c r="E28" s="207">
        <v>-1079850</v>
      </c>
      <c r="F28" s="207">
        <v>-1460750</v>
      </c>
      <c r="G28" s="282"/>
    </row>
    <row r="29" spans="1:7">
      <c r="A29">
        <v>8</v>
      </c>
      <c r="G29" s="282" t="s">
        <v>2988</v>
      </c>
    </row>
    <row r="30" spans="1:7">
      <c r="A30">
        <v>5</v>
      </c>
      <c r="G30" s="282"/>
    </row>
    <row r="31" spans="1:7">
      <c r="A31" t="s">
        <v>2906</v>
      </c>
      <c r="B31" s="207">
        <v>827528</v>
      </c>
      <c r="C31" s="207">
        <v>0</v>
      </c>
      <c r="D31" s="207">
        <v>493406</v>
      </c>
      <c r="E31" s="207">
        <v>755326</v>
      </c>
      <c r="F31" s="207">
        <v>1032735</v>
      </c>
      <c r="G31" s="282"/>
    </row>
    <row r="32" spans="1:7">
      <c r="A32" t="s">
        <v>2908</v>
      </c>
      <c r="B32" s="207">
        <v>-894191</v>
      </c>
      <c r="C32" s="207">
        <v>0</v>
      </c>
      <c r="D32" s="207">
        <v>-755326</v>
      </c>
      <c r="E32" s="207">
        <v>-1032735</v>
      </c>
      <c r="F32" s="207">
        <v>-1310144</v>
      </c>
      <c r="G32" s="282"/>
    </row>
    <row r="33" spans="1:7">
      <c r="A33">
        <v>8</v>
      </c>
      <c r="G33" s="282" t="s">
        <v>3003</v>
      </c>
    </row>
    <row r="34" spans="1:7">
      <c r="A34">
        <v>5</v>
      </c>
      <c r="G34" s="282"/>
    </row>
    <row r="35" spans="1:7">
      <c r="A35" t="s">
        <v>2906</v>
      </c>
      <c r="B35" s="207">
        <v>1653147</v>
      </c>
      <c r="C35" s="207">
        <v>1104139</v>
      </c>
      <c r="D35" s="207">
        <v>750000</v>
      </c>
      <c r="E35" s="207">
        <v>300000</v>
      </c>
      <c r="F35" s="207">
        <v>200000</v>
      </c>
      <c r="G35" s="282"/>
    </row>
    <row r="36" spans="1:7">
      <c r="A36" t="s">
        <v>2908</v>
      </c>
      <c r="B36" s="207">
        <v>-1114436</v>
      </c>
      <c r="C36" s="207">
        <v>-510993</v>
      </c>
      <c r="D36" s="207">
        <v>-300000</v>
      </c>
      <c r="E36" s="207">
        <v>-200000</v>
      </c>
      <c r="F36" s="207">
        <v>-100000</v>
      </c>
      <c r="G36" s="282"/>
    </row>
    <row r="37" spans="1:7">
      <c r="A37">
        <v>8</v>
      </c>
      <c r="G37" s="282" t="s">
        <v>3004</v>
      </c>
    </row>
    <row r="38" spans="1:7">
      <c r="A38">
        <v>5</v>
      </c>
      <c r="G38" s="282"/>
    </row>
    <row r="39" spans="1:7">
      <c r="A39" t="s">
        <v>2906</v>
      </c>
      <c r="B39" s="207">
        <v>377080</v>
      </c>
      <c r="C39" s="207">
        <v>395886</v>
      </c>
      <c r="D39" s="207">
        <v>494875</v>
      </c>
      <c r="E39" s="207">
        <v>619356</v>
      </c>
      <c r="F39" s="207">
        <v>410578</v>
      </c>
      <c r="G39" s="282"/>
    </row>
    <row r="40" spans="1:7">
      <c r="A40" t="s">
        <v>2908</v>
      </c>
      <c r="B40" s="207">
        <v>-555973</v>
      </c>
      <c r="C40" s="207">
        <v>-322315</v>
      </c>
      <c r="D40" s="207">
        <v>-619356</v>
      </c>
      <c r="E40" s="207">
        <v>-410578</v>
      </c>
      <c r="F40" s="207">
        <v>-208471</v>
      </c>
      <c r="G40" s="282"/>
    </row>
    <row r="41" spans="1:7">
      <c r="A41">
        <v>8</v>
      </c>
      <c r="G41" s="292" t="s">
        <v>3005</v>
      </c>
    </row>
    <row r="42" spans="1:7">
      <c r="A42">
        <v>5</v>
      </c>
      <c r="B42" s="207">
        <v>750</v>
      </c>
      <c r="G42" s="292"/>
    </row>
    <row r="43" spans="1:7">
      <c r="A43" t="s">
        <v>2906</v>
      </c>
      <c r="B43" s="207">
        <v>552196.22</v>
      </c>
      <c r="C43" s="207">
        <v>529448</v>
      </c>
      <c r="D43" s="207">
        <v>506056</v>
      </c>
      <c r="E43" s="207">
        <v>546948</v>
      </c>
      <c r="F43" s="207">
        <v>490500</v>
      </c>
      <c r="G43" s="292"/>
    </row>
    <row r="44" spans="1:7">
      <c r="A44" t="s">
        <v>2908</v>
      </c>
      <c r="B44" s="207">
        <v>-671430.64</v>
      </c>
      <c r="C44" s="207">
        <v>-579259</v>
      </c>
      <c r="D44" s="207">
        <v>-546948</v>
      </c>
      <c r="E44" s="207">
        <v>-490500</v>
      </c>
      <c r="F44" s="207">
        <v>-405506</v>
      </c>
      <c r="G44" s="292"/>
    </row>
    <row r="45" spans="1:7">
      <c r="A45">
        <v>8</v>
      </c>
      <c r="G45" s="282" t="s">
        <v>3040</v>
      </c>
    </row>
    <row r="46" spans="1:7">
      <c r="A46">
        <v>5</v>
      </c>
      <c r="G46" s="282"/>
    </row>
    <row r="47" spans="1:7">
      <c r="A47" t="s">
        <v>2906</v>
      </c>
      <c r="B47" s="207">
        <v>916200</v>
      </c>
      <c r="C47" s="207">
        <v>1035627</v>
      </c>
      <c r="D47" s="207">
        <v>940165</v>
      </c>
      <c r="E47" s="207">
        <v>1168415</v>
      </c>
      <c r="F47" s="207">
        <v>1070610</v>
      </c>
      <c r="G47" s="282"/>
    </row>
    <row r="48" spans="1:7">
      <c r="A48" t="s">
        <v>2908</v>
      </c>
      <c r="B48" s="207">
        <v>-878065</v>
      </c>
      <c r="C48" s="207">
        <v>-1159889</v>
      </c>
      <c r="D48" s="207">
        <v>-1168415</v>
      </c>
      <c r="E48" s="207">
        <v>-1070610</v>
      </c>
      <c r="F48" s="207">
        <v>-1032277</v>
      </c>
      <c r="G48" s="282"/>
    </row>
    <row r="49" spans="1:7">
      <c r="A49">
        <v>8</v>
      </c>
      <c r="G49" s="282" t="s">
        <v>3041</v>
      </c>
    </row>
    <row r="50" spans="1:7">
      <c r="A50">
        <v>5</v>
      </c>
      <c r="G50" s="282"/>
    </row>
    <row r="51" spans="1:7">
      <c r="A51" t="s">
        <v>2906</v>
      </c>
      <c r="B51" s="207">
        <v>100645</v>
      </c>
      <c r="C51" s="207">
        <v>6031</v>
      </c>
      <c r="D51" s="207">
        <v>25000</v>
      </c>
      <c r="E51" s="207">
        <v>73923</v>
      </c>
      <c r="F51" s="207">
        <v>129096</v>
      </c>
      <c r="G51" s="282"/>
    </row>
    <row r="52" spans="1:7">
      <c r="A52" t="s">
        <v>2908</v>
      </c>
      <c r="B52" s="207">
        <v>-186209</v>
      </c>
      <c r="C52" s="207">
        <v>-83339</v>
      </c>
      <c r="D52" s="207">
        <v>-73923</v>
      </c>
      <c r="E52" s="207">
        <v>-129096</v>
      </c>
      <c r="F52" s="207">
        <v>-189394</v>
      </c>
      <c r="G52" s="282"/>
    </row>
    <row r="53" spans="1:7">
      <c r="A53">
        <v>8</v>
      </c>
      <c r="B53" s="207">
        <v>150000</v>
      </c>
      <c r="G53" s="282" t="s">
        <v>3042</v>
      </c>
    </row>
    <row r="54" spans="1:7">
      <c r="A54">
        <v>5</v>
      </c>
      <c r="G54" s="282"/>
    </row>
    <row r="55" spans="1:7">
      <c r="A55" t="s">
        <v>2906</v>
      </c>
      <c r="B55" s="207">
        <v>5914604</v>
      </c>
      <c r="C55" s="207">
        <v>2864947</v>
      </c>
      <c r="D55" s="207">
        <v>2497225</v>
      </c>
      <c r="E55" s="207">
        <v>2216150</v>
      </c>
      <c r="F55" s="207">
        <v>2280475</v>
      </c>
      <c r="G55" s="282"/>
    </row>
    <row r="56" spans="1:7">
      <c r="A56" t="s">
        <v>2908</v>
      </c>
      <c r="B56" s="207">
        <v>-5135719</v>
      </c>
      <c r="C56" s="207">
        <v>-2377808</v>
      </c>
      <c r="D56" s="207">
        <v>-2216150</v>
      </c>
      <c r="E56" s="207">
        <v>-2280475</v>
      </c>
      <c r="F56" s="207">
        <v>-2263056</v>
      </c>
      <c r="G56" s="282"/>
    </row>
    <row r="57" spans="1:7">
      <c r="A57">
        <v>8</v>
      </c>
      <c r="G57" s="282" t="s">
        <v>3067</v>
      </c>
    </row>
    <row r="58" spans="1:7">
      <c r="A58">
        <v>5</v>
      </c>
      <c r="G58" s="282"/>
    </row>
    <row r="59" spans="1:7">
      <c r="A59" t="s">
        <v>2906</v>
      </c>
      <c r="B59" s="207">
        <v>1549204</v>
      </c>
      <c r="C59" s="207">
        <v>326500</v>
      </c>
      <c r="D59" s="207">
        <v>358000</v>
      </c>
      <c r="E59" s="207">
        <v>465300</v>
      </c>
      <c r="F59" s="207">
        <v>587200</v>
      </c>
      <c r="G59" s="282"/>
    </row>
    <row r="60" spans="1:7">
      <c r="A60" t="s">
        <v>2908</v>
      </c>
      <c r="B60" s="207">
        <v>-1248504</v>
      </c>
      <c r="C60" s="207">
        <v>-163250</v>
      </c>
      <c r="D60" s="207">
        <v>-71300</v>
      </c>
      <c r="E60" s="207">
        <v>-188250</v>
      </c>
      <c r="F60" s="207">
        <v>-235500</v>
      </c>
      <c r="G60" s="282"/>
    </row>
    <row r="61" spans="1:7">
      <c r="A61">
        <v>8</v>
      </c>
      <c r="G61" s="282" t="s">
        <v>3068</v>
      </c>
    </row>
    <row r="62" spans="1:7">
      <c r="A62">
        <v>5</v>
      </c>
      <c r="G62" s="282"/>
    </row>
    <row r="63" spans="1:7">
      <c r="A63" t="s">
        <v>2906</v>
      </c>
      <c r="B63" s="207">
        <v>-106.8</v>
      </c>
      <c r="C63" s="207">
        <v>0</v>
      </c>
      <c r="D63" s="207">
        <v>0</v>
      </c>
      <c r="E63" s="207">
        <v>0</v>
      </c>
      <c r="F63" s="207">
        <v>0</v>
      </c>
      <c r="G63" s="282"/>
    </row>
    <row r="64" spans="1:7">
      <c r="A64" t="s">
        <v>2908</v>
      </c>
      <c r="B64" s="207">
        <v>0</v>
      </c>
      <c r="C64" s="207">
        <v>0</v>
      </c>
      <c r="D64" s="207">
        <v>0</v>
      </c>
      <c r="E64" s="207">
        <v>0</v>
      </c>
      <c r="F64" s="207">
        <v>0</v>
      </c>
      <c r="G64" s="282"/>
    </row>
    <row r="65" spans="1:7">
      <c r="A65">
        <v>8</v>
      </c>
      <c r="G65" s="282" t="s">
        <v>3069</v>
      </c>
    </row>
    <row r="66" spans="1:7">
      <c r="A66">
        <v>5</v>
      </c>
      <c r="G66" s="282"/>
    </row>
    <row r="67" spans="1:7">
      <c r="A67" t="s">
        <v>2906</v>
      </c>
      <c r="B67" s="207">
        <v>1578186</v>
      </c>
      <c r="D67" s="207">
        <v>1971076</v>
      </c>
      <c r="E67" s="207">
        <v>1715100</v>
      </c>
      <c r="F67" s="207">
        <v>1780121</v>
      </c>
      <c r="G67" s="282"/>
    </row>
    <row r="68" spans="1:7">
      <c r="A68" t="s">
        <v>2908</v>
      </c>
      <c r="B68" s="207">
        <v>-1668626</v>
      </c>
      <c r="C68" s="207">
        <v>-126386</v>
      </c>
      <c r="D68" s="207">
        <v>-1319183</v>
      </c>
      <c r="E68" s="207">
        <v>-1535812</v>
      </c>
      <c r="F68" s="207">
        <v>-1413970</v>
      </c>
      <c r="G68" s="282"/>
    </row>
  </sheetData>
  <mergeCells count="17">
    <mergeCell ref="G57:G60"/>
    <mergeCell ref="G61:G64"/>
    <mergeCell ref="G65:G68"/>
    <mergeCell ref="G21:G24"/>
    <mergeCell ref="G25:G28"/>
    <mergeCell ref="G29:G32"/>
    <mergeCell ref="G53:G56"/>
    <mergeCell ref="G33:G36"/>
    <mergeCell ref="G37:G40"/>
    <mergeCell ref="G41:G44"/>
    <mergeCell ref="G45:G48"/>
    <mergeCell ref="G49:G52"/>
    <mergeCell ref="G1:G4"/>
    <mergeCell ref="G5:G8"/>
    <mergeCell ref="G9:G12"/>
    <mergeCell ref="G13:G16"/>
    <mergeCell ref="G17:G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4F8D6-CF20-404E-B2CC-E29DD4967577}">
  <dimension ref="A1:J341"/>
  <sheetViews>
    <sheetView workbookViewId="0">
      <selection activeCell="M37" sqref="M37"/>
    </sheetView>
  </sheetViews>
  <sheetFormatPr defaultRowHeight="15"/>
  <cols>
    <col min="1" max="1" width="13.28515625" customWidth="1"/>
    <col min="2" max="4" width="8.42578125" customWidth="1"/>
    <col min="6" max="6" width="62.7109375" customWidth="1"/>
    <col min="7" max="7" width="9.140625" style="34"/>
    <col min="8" max="8" width="43.140625" bestFit="1" customWidth="1"/>
    <col min="9" max="10" width="9.28515625" style="35" customWidth="1"/>
  </cols>
  <sheetData>
    <row r="1" spans="1:10">
      <c r="A1" s="31" t="s">
        <v>179</v>
      </c>
      <c r="B1" s="32" t="s">
        <v>180</v>
      </c>
      <c r="C1" s="33"/>
      <c r="D1" s="33"/>
    </row>
    <row r="2" spans="1:10">
      <c r="A2" s="36" t="s">
        <v>181</v>
      </c>
      <c r="B2" s="37" t="s">
        <v>182</v>
      </c>
      <c r="C2" s="37"/>
      <c r="D2" s="37"/>
    </row>
    <row r="3" spans="1:10">
      <c r="A3" s="38" t="s">
        <v>183</v>
      </c>
      <c r="B3" s="38" t="s">
        <v>184</v>
      </c>
      <c r="C3" s="38" t="s">
        <v>185</v>
      </c>
      <c r="D3" s="38" t="s">
        <v>186</v>
      </c>
      <c r="E3" s="38" t="s">
        <v>187</v>
      </c>
      <c r="F3" s="38" t="s">
        <v>188</v>
      </c>
      <c r="G3" s="39" t="s">
        <v>189</v>
      </c>
      <c r="H3" s="38" t="s">
        <v>190</v>
      </c>
      <c r="I3" s="40"/>
      <c r="J3" s="40"/>
    </row>
    <row r="4" spans="1:10">
      <c r="A4" s="41" t="s">
        <v>191</v>
      </c>
      <c r="B4" s="41" t="s">
        <v>192</v>
      </c>
      <c r="C4" s="41" t="s">
        <v>193</v>
      </c>
      <c r="D4" s="41" t="s">
        <v>194</v>
      </c>
      <c r="E4" s="41" t="s">
        <v>195</v>
      </c>
      <c r="F4" s="41" t="s">
        <v>196</v>
      </c>
      <c r="G4" s="42" t="s">
        <v>197</v>
      </c>
      <c r="H4" s="41" t="s">
        <v>155</v>
      </c>
      <c r="I4" s="43"/>
      <c r="J4" s="43"/>
    </row>
    <row r="5" spans="1:10">
      <c r="A5" s="41"/>
      <c r="B5" s="41"/>
      <c r="C5" s="41"/>
      <c r="D5" s="41"/>
      <c r="E5" s="41" t="s">
        <v>198</v>
      </c>
      <c r="F5" s="41" t="s">
        <v>199</v>
      </c>
      <c r="G5" s="42" t="s">
        <v>200</v>
      </c>
      <c r="H5" s="41" t="s">
        <v>161</v>
      </c>
      <c r="I5" s="43"/>
      <c r="J5" s="43"/>
    </row>
    <row r="6" spans="1:10">
      <c r="A6" s="41"/>
      <c r="B6" s="41"/>
      <c r="C6" s="41"/>
      <c r="D6" s="41"/>
      <c r="E6" s="41" t="s">
        <v>201</v>
      </c>
      <c r="F6" s="41" t="s">
        <v>202</v>
      </c>
      <c r="G6" s="42" t="s">
        <v>200</v>
      </c>
      <c r="H6" s="41" t="s">
        <v>161</v>
      </c>
      <c r="I6" s="43"/>
      <c r="J6" s="43"/>
    </row>
    <row r="7" spans="1:10">
      <c r="A7" s="41"/>
      <c r="B7" s="41"/>
      <c r="C7" s="41"/>
      <c r="D7" s="41"/>
      <c r="E7" s="41" t="s">
        <v>203</v>
      </c>
      <c r="F7" s="41" t="s">
        <v>204</v>
      </c>
      <c r="G7" s="42" t="s">
        <v>197</v>
      </c>
      <c r="H7" s="41" t="s">
        <v>155</v>
      </c>
      <c r="I7" s="43"/>
      <c r="J7" s="43"/>
    </row>
    <row r="8" spans="1:10">
      <c r="A8" s="41"/>
      <c r="B8" s="41"/>
      <c r="C8" s="41"/>
      <c r="D8" s="41"/>
      <c r="E8" s="41" t="s">
        <v>205</v>
      </c>
      <c r="F8" s="41" t="s">
        <v>206</v>
      </c>
      <c r="G8" s="42" t="s">
        <v>197</v>
      </c>
      <c r="H8" s="41" t="s">
        <v>155</v>
      </c>
      <c r="I8" s="43"/>
      <c r="J8" s="43"/>
    </row>
    <row r="9" spans="1:10">
      <c r="A9" s="41"/>
      <c r="B9" s="41"/>
      <c r="C9" s="41"/>
      <c r="D9" s="41"/>
      <c r="E9" s="41" t="s">
        <v>207</v>
      </c>
      <c r="F9" s="41" t="s">
        <v>208</v>
      </c>
      <c r="G9" s="42" t="s">
        <v>197</v>
      </c>
      <c r="H9" s="41" t="s">
        <v>155</v>
      </c>
      <c r="I9" s="43"/>
      <c r="J9" s="43"/>
    </row>
    <row r="10" spans="1:10">
      <c r="A10" s="41"/>
      <c r="B10" s="41"/>
      <c r="C10" s="41"/>
      <c r="D10" s="41"/>
      <c r="E10" s="41" t="s">
        <v>209</v>
      </c>
      <c r="F10" s="41" t="s">
        <v>210</v>
      </c>
      <c r="G10" s="42" t="s">
        <v>211</v>
      </c>
      <c r="H10" s="41" t="s">
        <v>212</v>
      </c>
      <c r="I10" s="43"/>
      <c r="J10" s="43"/>
    </row>
    <row r="11" spans="1:10">
      <c r="A11" s="41"/>
      <c r="B11" s="41"/>
      <c r="C11" s="41"/>
      <c r="D11" s="41"/>
      <c r="E11" s="41" t="s">
        <v>213</v>
      </c>
      <c r="F11" s="41" t="s">
        <v>214</v>
      </c>
      <c r="G11" s="42" t="s">
        <v>215</v>
      </c>
      <c r="H11" s="41" t="s">
        <v>216</v>
      </c>
      <c r="I11" s="43"/>
      <c r="J11" s="43"/>
    </row>
    <row r="12" spans="1:10">
      <c r="A12" s="41"/>
      <c r="B12" s="41"/>
      <c r="C12" s="41"/>
      <c r="D12" s="41"/>
      <c r="E12" s="41" t="s">
        <v>217</v>
      </c>
      <c r="F12" s="41" t="s">
        <v>218</v>
      </c>
      <c r="G12" s="42" t="s">
        <v>219</v>
      </c>
      <c r="H12" s="41" t="s">
        <v>143</v>
      </c>
      <c r="I12" s="43"/>
      <c r="J12" s="43"/>
    </row>
    <row r="13" spans="1:10">
      <c r="A13" s="41"/>
      <c r="B13" s="41"/>
      <c r="C13" s="41"/>
      <c r="D13" s="41"/>
      <c r="E13" s="41" t="s">
        <v>220</v>
      </c>
      <c r="F13" s="41" t="s">
        <v>221</v>
      </c>
      <c r="G13" s="42" t="s">
        <v>197</v>
      </c>
      <c r="H13" s="41" t="s">
        <v>155</v>
      </c>
      <c r="I13" s="43"/>
      <c r="J13" s="43"/>
    </row>
    <row r="14" spans="1:10">
      <c r="A14" s="41"/>
      <c r="B14" s="41"/>
      <c r="C14" s="41"/>
      <c r="D14" s="41"/>
      <c r="E14" s="41" t="s">
        <v>222</v>
      </c>
      <c r="F14" s="41" t="s">
        <v>223</v>
      </c>
      <c r="G14" s="42" t="s">
        <v>197</v>
      </c>
      <c r="H14" s="41" t="s">
        <v>155</v>
      </c>
      <c r="I14" s="43"/>
      <c r="J14" s="43"/>
    </row>
    <row r="15" spans="1:10">
      <c r="A15" s="41"/>
      <c r="B15" s="41"/>
      <c r="C15" s="41"/>
      <c r="D15" s="41"/>
      <c r="E15" s="41" t="s">
        <v>224</v>
      </c>
      <c r="F15" s="41" t="s">
        <v>225</v>
      </c>
      <c r="G15" s="42" t="s">
        <v>197</v>
      </c>
      <c r="H15" s="41" t="s">
        <v>155</v>
      </c>
      <c r="I15" s="43"/>
      <c r="J15" s="43"/>
    </row>
    <row r="16" spans="1:10">
      <c r="A16" s="41"/>
      <c r="B16" s="41"/>
      <c r="C16" s="41"/>
      <c r="D16" s="41"/>
      <c r="E16" s="41" t="s">
        <v>226</v>
      </c>
      <c r="F16" s="41" t="s">
        <v>227</v>
      </c>
      <c r="G16" s="42" t="s">
        <v>197</v>
      </c>
      <c r="H16" s="41" t="s">
        <v>155</v>
      </c>
      <c r="I16" s="43"/>
      <c r="J16" s="43"/>
    </row>
    <row r="17" spans="1:10">
      <c r="A17" s="41"/>
      <c r="B17" s="41"/>
      <c r="C17" s="41"/>
      <c r="D17" s="41"/>
      <c r="E17" s="41" t="s">
        <v>228</v>
      </c>
      <c r="F17" s="41" t="s">
        <v>229</v>
      </c>
      <c r="G17" s="42" t="s">
        <v>215</v>
      </c>
      <c r="H17" s="41" t="s">
        <v>216</v>
      </c>
      <c r="I17" s="43"/>
      <c r="J17" s="43"/>
    </row>
    <row r="18" spans="1:10">
      <c r="A18" s="41"/>
      <c r="B18" s="41"/>
      <c r="C18" s="41"/>
      <c r="D18" s="41"/>
      <c r="E18" s="41" t="s">
        <v>230</v>
      </c>
      <c r="F18" s="41" t="s">
        <v>231</v>
      </c>
      <c r="G18" s="42" t="s">
        <v>197</v>
      </c>
      <c r="H18" s="41" t="s">
        <v>155</v>
      </c>
      <c r="I18" s="43"/>
      <c r="J18" s="43"/>
    </row>
    <row r="19" spans="1:10">
      <c r="A19" s="41"/>
      <c r="B19" s="41"/>
      <c r="C19" s="41"/>
      <c r="D19" s="41"/>
      <c r="E19" s="41" t="s">
        <v>232</v>
      </c>
      <c r="F19" s="41" t="s">
        <v>233</v>
      </c>
      <c r="G19" s="42" t="s">
        <v>197</v>
      </c>
      <c r="H19" s="41" t="s">
        <v>155</v>
      </c>
      <c r="I19" s="43"/>
      <c r="J19" s="43"/>
    </row>
    <row r="20" spans="1:10">
      <c r="A20" s="41"/>
      <c r="B20" s="41"/>
      <c r="C20" s="41"/>
      <c r="D20" s="41"/>
      <c r="E20" s="41" t="s">
        <v>234</v>
      </c>
      <c r="F20" s="41" t="s">
        <v>235</v>
      </c>
      <c r="G20" s="42" t="s">
        <v>236</v>
      </c>
      <c r="H20" s="41" t="s">
        <v>156</v>
      </c>
      <c r="I20" s="43"/>
      <c r="J20" s="43"/>
    </row>
    <row r="21" spans="1:10">
      <c r="A21" s="41"/>
      <c r="B21" s="41"/>
      <c r="C21" s="41"/>
      <c r="D21" s="41"/>
      <c r="E21" s="41" t="s">
        <v>237</v>
      </c>
      <c r="F21" s="41" t="s">
        <v>238</v>
      </c>
      <c r="G21" s="42" t="s">
        <v>197</v>
      </c>
      <c r="H21" s="41" t="s">
        <v>155</v>
      </c>
      <c r="I21" s="43"/>
      <c r="J21" s="43"/>
    </row>
    <row r="22" spans="1:10">
      <c r="A22" s="41"/>
      <c r="B22" s="41"/>
      <c r="C22" s="41"/>
      <c r="D22" s="41"/>
      <c r="E22" s="41" t="s">
        <v>239</v>
      </c>
      <c r="F22" s="41" t="s">
        <v>240</v>
      </c>
      <c r="G22" s="42" t="s">
        <v>197</v>
      </c>
      <c r="H22" s="41" t="s">
        <v>155</v>
      </c>
      <c r="I22" s="43"/>
      <c r="J22" s="43"/>
    </row>
    <row r="23" spans="1:10">
      <c r="A23" s="41"/>
      <c r="B23" s="41"/>
      <c r="C23" s="41"/>
      <c r="D23" s="41"/>
      <c r="E23" s="41" t="s">
        <v>241</v>
      </c>
      <c r="F23" s="41" t="s">
        <v>242</v>
      </c>
      <c r="G23" s="42" t="s">
        <v>197</v>
      </c>
      <c r="H23" s="41" t="s">
        <v>155</v>
      </c>
      <c r="I23" s="43"/>
      <c r="J23" s="43"/>
    </row>
    <row r="24" spans="1:10">
      <c r="A24" s="41"/>
      <c r="B24" s="41"/>
      <c r="C24" s="41"/>
      <c r="D24" s="41"/>
      <c r="E24" s="41" t="s">
        <v>243</v>
      </c>
      <c r="F24" s="41" t="s">
        <v>244</v>
      </c>
      <c r="G24" s="42" t="s">
        <v>197</v>
      </c>
      <c r="H24" s="41" t="s">
        <v>155</v>
      </c>
      <c r="I24" s="43"/>
      <c r="J24" s="43"/>
    </row>
    <row r="25" spans="1:10">
      <c r="A25" s="41"/>
      <c r="B25" s="41"/>
      <c r="C25" s="41"/>
      <c r="D25" s="41"/>
      <c r="E25" s="41" t="s">
        <v>245</v>
      </c>
      <c r="F25" s="41" t="s">
        <v>246</v>
      </c>
      <c r="G25" s="42" t="s">
        <v>247</v>
      </c>
      <c r="H25" s="41" t="s">
        <v>248</v>
      </c>
      <c r="I25" s="43"/>
      <c r="J25" s="43"/>
    </row>
    <row r="26" spans="1:10">
      <c r="A26" s="41"/>
      <c r="B26" s="41"/>
      <c r="C26" s="41"/>
      <c r="D26" s="41"/>
      <c r="E26" s="41" t="s">
        <v>249</v>
      </c>
      <c r="F26" s="41" t="s">
        <v>250</v>
      </c>
      <c r="G26" s="42" t="s">
        <v>197</v>
      </c>
      <c r="H26" s="41" t="s">
        <v>155</v>
      </c>
      <c r="I26" s="43"/>
      <c r="J26" s="43"/>
    </row>
    <row r="27" spans="1:10">
      <c r="A27" s="41"/>
      <c r="B27" s="41"/>
      <c r="C27" s="41"/>
      <c r="D27" s="41"/>
      <c r="E27" s="41" t="s">
        <v>251</v>
      </c>
      <c r="F27" s="41" t="s">
        <v>252</v>
      </c>
      <c r="G27" s="42" t="s">
        <v>197</v>
      </c>
      <c r="H27" s="41" t="s">
        <v>155</v>
      </c>
      <c r="I27" s="43"/>
      <c r="J27" s="43"/>
    </row>
    <row r="28" spans="1:10">
      <c r="A28" s="41"/>
      <c r="B28" s="41"/>
      <c r="C28" s="41"/>
      <c r="D28" s="41"/>
      <c r="E28" s="41" t="s">
        <v>253</v>
      </c>
      <c r="F28" s="41" t="s">
        <v>254</v>
      </c>
      <c r="G28" s="42" t="s">
        <v>197</v>
      </c>
      <c r="H28" s="41" t="s">
        <v>155</v>
      </c>
      <c r="I28" s="43"/>
      <c r="J28" s="43"/>
    </row>
    <row r="29" spans="1:10">
      <c r="A29" s="41"/>
      <c r="B29" s="41"/>
      <c r="C29" s="41"/>
      <c r="D29" s="41"/>
      <c r="E29" s="41" t="s">
        <v>255</v>
      </c>
      <c r="F29" s="41" t="s">
        <v>256</v>
      </c>
      <c r="G29" s="42" t="s">
        <v>257</v>
      </c>
      <c r="H29" s="41" t="s">
        <v>93</v>
      </c>
      <c r="I29" s="43"/>
      <c r="J29" s="43"/>
    </row>
    <row r="30" spans="1:10">
      <c r="A30" s="41"/>
      <c r="B30" s="41"/>
      <c r="C30" s="41"/>
      <c r="D30" s="41"/>
      <c r="E30" s="41" t="s">
        <v>258</v>
      </c>
      <c r="F30" s="41" t="s">
        <v>259</v>
      </c>
      <c r="G30" s="42" t="s">
        <v>197</v>
      </c>
      <c r="H30" s="41" t="s">
        <v>155</v>
      </c>
      <c r="I30" s="43"/>
      <c r="J30" s="43"/>
    </row>
    <row r="31" spans="1:10">
      <c r="A31" s="41"/>
      <c r="B31" s="41"/>
      <c r="C31" s="41"/>
      <c r="D31" s="41"/>
      <c r="E31" s="41" t="s">
        <v>260</v>
      </c>
      <c r="F31" s="41" t="s">
        <v>261</v>
      </c>
      <c r="G31" s="42" t="s">
        <v>197</v>
      </c>
      <c r="H31" s="41" t="s">
        <v>155</v>
      </c>
      <c r="I31" s="43"/>
      <c r="J31" s="43"/>
    </row>
    <row r="32" spans="1:10">
      <c r="A32" s="41"/>
      <c r="B32" s="41"/>
      <c r="C32" s="41"/>
      <c r="D32" s="41"/>
      <c r="E32" s="41" t="s">
        <v>262</v>
      </c>
      <c r="F32" s="41" t="s">
        <v>263</v>
      </c>
      <c r="G32" s="42" t="s">
        <v>197</v>
      </c>
      <c r="H32" s="41" t="s">
        <v>155</v>
      </c>
      <c r="I32" s="43"/>
      <c r="J32" s="43"/>
    </row>
    <row r="33" spans="1:10">
      <c r="A33" s="41"/>
      <c r="B33" s="41"/>
      <c r="C33" s="41"/>
      <c r="D33" s="41"/>
      <c r="E33" s="41" t="s">
        <v>264</v>
      </c>
      <c r="F33" s="41" t="s">
        <v>265</v>
      </c>
      <c r="G33" s="42" t="s">
        <v>197</v>
      </c>
      <c r="H33" s="41" t="s">
        <v>155</v>
      </c>
      <c r="I33" s="43"/>
      <c r="J33" s="43"/>
    </row>
    <row r="34" spans="1:10">
      <c r="A34" s="41"/>
      <c r="B34" s="41"/>
      <c r="C34" s="41"/>
      <c r="D34" s="41"/>
      <c r="E34" s="41" t="s">
        <v>266</v>
      </c>
      <c r="F34" s="41" t="s">
        <v>267</v>
      </c>
      <c r="G34" s="42" t="s">
        <v>197</v>
      </c>
      <c r="H34" s="41" t="s">
        <v>155</v>
      </c>
      <c r="I34" s="43"/>
      <c r="J34" s="43"/>
    </row>
    <row r="35" spans="1:10">
      <c r="A35" s="41"/>
      <c r="B35" s="41"/>
      <c r="C35" s="41"/>
      <c r="D35" s="41"/>
      <c r="E35" s="41" t="s">
        <v>268</v>
      </c>
      <c r="F35" s="41" t="s">
        <v>269</v>
      </c>
      <c r="G35" s="42" t="s">
        <v>197</v>
      </c>
      <c r="H35" s="41" t="s">
        <v>155</v>
      </c>
      <c r="I35" s="43"/>
      <c r="J35" s="43"/>
    </row>
    <row r="36" spans="1:10">
      <c r="A36" s="41"/>
      <c r="B36" s="41"/>
      <c r="C36" s="41"/>
      <c r="D36" s="41"/>
      <c r="E36" s="41" t="s">
        <v>270</v>
      </c>
      <c r="F36" s="41" t="s">
        <v>271</v>
      </c>
      <c r="G36" s="42" t="s">
        <v>197</v>
      </c>
      <c r="H36" s="41" t="s">
        <v>155</v>
      </c>
      <c r="I36" s="43"/>
      <c r="J36" s="43"/>
    </row>
    <row r="37" spans="1:10">
      <c r="A37" s="41"/>
      <c r="B37" s="41"/>
      <c r="C37" s="41"/>
      <c r="D37" s="41"/>
      <c r="E37" s="41" t="s">
        <v>272</v>
      </c>
      <c r="F37" s="41" t="s">
        <v>273</v>
      </c>
      <c r="G37" s="42" t="s">
        <v>197</v>
      </c>
      <c r="H37" s="41" t="s">
        <v>155</v>
      </c>
      <c r="I37" s="43"/>
      <c r="J37" s="43"/>
    </row>
    <row r="38" spans="1:10">
      <c r="A38" s="41"/>
      <c r="B38" s="41"/>
      <c r="C38" s="41"/>
      <c r="D38" s="41"/>
      <c r="E38" s="41" t="s">
        <v>274</v>
      </c>
      <c r="F38" s="41" t="s">
        <v>275</v>
      </c>
      <c r="G38" s="42" t="s">
        <v>197</v>
      </c>
      <c r="H38" s="41" t="s">
        <v>155</v>
      </c>
      <c r="I38" s="43"/>
      <c r="J38" s="43"/>
    </row>
    <row r="39" spans="1:10">
      <c r="A39" s="41"/>
      <c r="B39" s="41"/>
      <c r="C39" s="41"/>
      <c r="D39" s="41"/>
      <c r="E39" s="41" t="s">
        <v>276</v>
      </c>
      <c r="F39" s="41" t="s">
        <v>277</v>
      </c>
      <c r="G39" s="42" t="s">
        <v>197</v>
      </c>
      <c r="H39" s="41" t="s">
        <v>155</v>
      </c>
      <c r="I39" s="43"/>
      <c r="J39" s="43"/>
    </row>
    <row r="40" spans="1:10">
      <c r="A40" s="41"/>
      <c r="B40" s="41"/>
      <c r="C40" s="41"/>
      <c r="D40" s="41"/>
      <c r="E40" s="41" t="s">
        <v>278</v>
      </c>
      <c r="F40" s="41" t="s">
        <v>279</v>
      </c>
      <c r="G40" s="42" t="s">
        <v>197</v>
      </c>
      <c r="H40" s="41" t="s">
        <v>155</v>
      </c>
      <c r="I40" s="43"/>
      <c r="J40" s="43"/>
    </row>
    <row r="41" spans="1:10">
      <c r="A41" s="41"/>
      <c r="B41" s="41"/>
      <c r="C41" s="41"/>
      <c r="D41" s="41"/>
      <c r="E41" s="41" t="s">
        <v>280</v>
      </c>
      <c r="F41" s="41" t="s">
        <v>281</v>
      </c>
      <c r="G41" s="42" t="s">
        <v>197</v>
      </c>
      <c r="H41" s="41" t="s">
        <v>155</v>
      </c>
      <c r="I41" s="43"/>
      <c r="J41" s="43"/>
    </row>
    <row r="42" spans="1:10">
      <c r="A42" s="41"/>
      <c r="B42" s="41"/>
      <c r="C42" s="41"/>
      <c r="D42" s="41"/>
      <c r="E42" s="41" t="s">
        <v>282</v>
      </c>
      <c r="F42" s="41" t="s">
        <v>283</v>
      </c>
      <c r="G42" s="42" t="s">
        <v>197</v>
      </c>
      <c r="H42" s="41" t="s">
        <v>155</v>
      </c>
      <c r="I42" s="43"/>
      <c r="J42" s="43"/>
    </row>
    <row r="43" spans="1:10">
      <c r="A43" s="41"/>
      <c r="B43" s="41"/>
      <c r="C43" s="41"/>
      <c r="D43" s="41"/>
      <c r="E43" s="41" t="s">
        <v>284</v>
      </c>
      <c r="F43" s="41" t="s">
        <v>285</v>
      </c>
      <c r="G43" s="42" t="s">
        <v>200</v>
      </c>
      <c r="H43" s="41" t="s">
        <v>161</v>
      </c>
      <c r="I43" s="43"/>
      <c r="J43" s="43"/>
    </row>
    <row r="44" spans="1:10">
      <c r="A44" s="41"/>
      <c r="B44" s="41"/>
      <c r="C44" s="41"/>
      <c r="D44" s="41"/>
      <c r="E44" s="41" t="s">
        <v>286</v>
      </c>
      <c r="F44" s="41" t="s">
        <v>287</v>
      </c>
      <c r="G44" s="42" t="s">
        <v>197</v>
      </c>
      <c r="H44" s="41" t="s">
        <v>155</v>
      </c>
      <c r="I44" s="43"/>
      <c r="J44" s="43"/>
    </row>
    <row r="45" spans="1:10">
      <c r="A45" s="41"/>
      <c r="B45" s="41"/>
      <c r="C45" s="41"/>
      <c r="D45" s="41"/>
      <c r="E45" s="41" t="s">
        <v>288</v>
      </c>
      <c r="F45" s="41" t="s">
        <v>289</v>
      </c>
      <c r="G45" s="42" t="s">
        <v>215</v>
      </c>
      <c r="H45" s="41" t="s">
        <v>216</v>
      </c>
      <c r="I45" s="43"/>
      <c r="J45" s="43"/>
    </row>
    <row r="46" spans="1:10">
      <c r="A46" s="41"/>
      <c r="B46" s="41"/>
      <c r="C46" s="41"/>
      <c r="D46" s="41"/>
      <c r="E46" s="41" t="s">
        <v>290</v>
      </c>
      <c r="F46" s="41" t="s">
        <v>291</v>
      </c>
      <c r="G46" s="42" t="s">
        <v>197</v>
      </c>
      <c r="H46" s="41" t="s">
        <v>155</v>
      </c>
      <c r="I46" s="43"/>
      <c r="J46" s="43"/>
    </row>
    <row r="47" spans="1:10">
      <c r="A47" s="41"/>
      <c r="B47" s="41"/>
      <c r="C47" s="41"/>
      <c r="D47" s="41"/>
      <c r="E47" s="41" t="s">
        <v>292</v>
      </c>
      <c r="F47" s="41" t="s">
        <v>293</v>
      </c>
      <c r="G47" s="42" t="s">
        <v>197</v>
      </c>
      <c r="H47" s="41" t="s">
        <v>155</v>
      </c>
      <c r="I47" s="43"/>
      <c r="J47" s="43"/>
    </row>
    <row r="48" spans="1:10">
      <c r="A48" s="41"/>
      <c r="B48" s="41"/>
      <c r="C48" s="41"/>
      <c r="D48" s="41"/>
      <c r="E48" s="41" t="s">
        <v>294</v>
      </c>
      <c r="F48" s="41" t="s">
        <v>295</v>
      </c>
      <c r="G48" s="42" t="s">
        <v>197</v>
      </c>
      <c r="H48" s="41" t="s">
        <v>155</v>
      </c>
      <c r="I48" s="43"/>
      <c r="J48" s="43"/>
    </row>
    <row r="49" spans="1:10">
      <c r="A49" s="41"/>
      <c r="B49" s="41"/>
      <c r="C49" s="41"/>
      <c r="D49" s="41"/>
      <c r="E49" s="41" t="s">
        <v>296</v>
      </c>
      <c r="F49" s="41" t="s">
        <v>297</v>
      </c>
      <c r="G49" s="42" t="s">
        <v>197</v>
      </c>
      <c r="H49" s="41" t="s">
        <v>155</v>
      </c>
      <c r="I49" s="43"/>
      <c r="J49" s="43"/>
    </row>
    <row r="50" spans="1:10">
      <c r="A50" s="41"/>
      <c r="B50" s="41"/>
      <c r="C50" s="41"/>
      <c r="D50" s="41"/>
      <c r="E50" s="41" t="s">
        <v>298</v>
      </c>
      <c r="F50" s="41" t="s">
        <v>299</v>
      </c>
      <c r="G50" s="42" t="s">
        <v>247</v>
      </c>
      <c r="H50" s="41" t="s">
        <v>248</v>
      </c>
      <c r="I50" s="43"/>
      <c r="J50" s="43"/>
    </row>
    <row r="51" spans="1:10">
      <c r="A51" s="41"/>
      <c r="B51" s="41"/>
      <c r="C51" s="41"/>
      <c r="D51" s="41"/>
      <c r="E51" s="41" t="s">
        <v>300</v>
      </c>
      <c r="F51" s="41" t="s">
        <v>301</v>
      </c>
      <c r="G51" s="42" t="s">
        <v>211</v>
      </c>
      <c r="H51" s="41" t="s">
        <v>212</v>
      </c>
      <c r="I51" s="43"/>
      <c r="J51" s="43"/>
    </row>
    <row r="52" spans="1:10">
      <c r="A52" s="41"/>
      <c r="B52" s="41"/>
      <c r="C52" s="41"/>
      <c r="D52" s="41"/>
      <c r="E52" s="41" t="s">
        <v>302</v>
      </c>
      <c r="F52" s="41" t="s">
        <v>303</v>
      </c>
      <c r="G52" s="42" t="s">
        <v>257</v>
      </c>
      <c r="H52" s="41" t="s">
        <v>93</v>
      </c>
      <c r="I52" s="43"/>
      <c r="J52" s="43"/>
    </row>
    <row r="53" spans="1:10">
      <c r="A53" s="41"/>
      <c r="B53" s="41"/>
      <c r="C53" s="41"/>
      <c r="D53" s="41"/>
      <c r="E53" s="41" t="s">
        <v>304</v>
      </c>
      <c r="F53" s="41" t="s">
        <v>305</v>
      </c>
      <c r="G53" s="42" t="s">
        <v>306</v>
      </c>
      <c r="H53" s="41" t="s">
        <v>153</v>
      </c>
      <c r="I53" s="43"/>
      <c r="J53" s="43"/>
    </row>
    <row r="54" spans="1:10">
      <c r="A54" s="41"/>
      <c r="B54" s="41"/>
      <c r="C54" s="41"/>
      <c r="D54" s="41"/>
      <c r="E54" s="41" t="s">
        <v>307</v>
      </c>
      <c r="F54" s="41" t="s">
        <v>308</v>
      </c>
      <c r="G54" s="42" t="s">
        <v>197</v>
      </c>
      <c r="H54" s="41" t="s">
        <v>155</v>
      </c>
      <c r="I54" s="43"/>
      <c r="J54" s="43"/>
    </row>
    <row r="55" spans="1:10">
      <c r="A55" s="41"/>
      <c r="B55" s="41"/>
      <c r="C55" s="41"/>
      <c r="D55" s="41"/>
      <c r="E55" s="41" t="s">
        <v>309</v>
      </c>
      <c r="F55" s="41" t="s">
        <v>310</v>
      </c>
      <c r="G55" s="42" t="s">
        <v>197</v>
      </c>
      <c r="H55" s="41" t="s">
        <v>155</v>
      </c>
      <c r="I55" s="43"/>
      <c r="J55" s="43"/>
    </row>
    <row r="56" spans="1:10">
      <c r="A56" s="41"/>
      <c r="B56" s="41"/>
      <c r="C56" s="41"/>
      <c r="D56" s="41"/>
      <c r="E56" s="41" t="s">
        <v>311</v>
      </c>
      <c r="F56" s="41" t="s">
        <v>312</v>
      </c>
      <c r="G56" s="42" t="s">
        <v>197</v>
      </c>
      <c r="H56" s="41" t="s">
        <v>155</v>
      </c>
      <c r="I56" s="43"/>
      <c r="J56" s="43"/>
    </row>
    <row r="57" spans="1:10">
      <c r="A57" s="41"/>
      <c r="B57" s="41"/>
      <c r="C57" s="41"/>
      <c r="D57" s="41"/>
      <c r="E57" s="41" t="s">
        <v>313</v>
      </c>
      <c r="F57" s="41" t="s">
        <v>314</v>
      </c>
      <c r="G57" s="42" t="s">
        <v>197</v>
      </c>
      <c r="H57" s="41" t="s">
        <v>155</v>
      </c>
      <c r="I57" s="43"/>
      <c r="J57" s="43"/>
    </row>
    <row r="58" spans="1:10">
      <c r="A58" s="41"/>
      <c r="B58" s="41"/>
      <c r="C58" s="41" t="s">
        <v>315</v>
      </c>
      <c r="D58" s="41" t="s">
        <v>316</v>
      </c>
      <c r="E58" s="41" t="s">
        <v>317</v>
      </c>
      <c r="F58" s="41" t="s">
        <v>318</v>
      </c>
      <c r="G58" s="42" t="s">
        <v>319</v>
      </c>
      <c r="H58" s="41" t="s">
        <v>320</v>
      </c>
      <c r="I58" s="43"/>
      <c r="J58" s="43"/>
    </row>
    <row r="59" spans="1:10">
      <c r="A59" s="41"/>
      <c r="B59" s="41"/>
      <c r="C59" s="41"/>
      <c r="D59" s="41"/>
      <c r="E59" s="41" t="s">
        <v>321</v>
      </c>
      <c r="F59" s="41" t="s">
        <v>322</v>
      </c>
      <c r="G59" s="42" t="s">
        <v>319</v>
      </c>
      <c r="H59" s="41" t="s">
        <v>320</v>
      </c>
      <c r="I59" s="43"/>
      <c r="J59" s="43"/>
    </row>
    <row r="60" spans="1:10">
      <c r="A60" s="41"/>
      <c r="B60" s="41"/>
      <c r="C60" s="41"/>
      <c r="D60" s="41"/>
      <c r="E60" s="41" t="s">
        <v>323</v>
      </c>
      <c r="F60" s="41" t="s">
        <v>324</v>
      </c>
      <c r="G60" s="42" t="s">
        <v>319</v>
      </c>
      <c r="H60" s="41" t="s">
        <v>320</v>
      </c>
      <c r="I60" s="43"/>
      <c r="J60" s="43"/>
    </row>
    <row r="61" spans="1:10">
      <c r="A61" s="41"/>
      <c r="B61" s="41"/>
      <c r="C61" s="41"/>
      <c r="D61" s="41"/>
      <c r="E61" s="41" t="s">
        <v>325</v>
      </c>
      <c r="F61" s="41" t="s">
        <v>326</v>
      </c>
      <c r="G61" s="42" t="s">
        <v>319</v>
      </c>
      <c r="H61" s="41" t="s">
        <v>320</v>
      </c>
      <c r="I61" s="43"/>
      <c r="J61" s="43"/>
    </row>
    <row r="62" spans="1:10">
      <c r="A62" s="41"/>
      <c r="B62" s="41"/>
      <c r="C62" s="41"/>
      <c r="D62" s="41"/>
      <c r="E62" s="41" t="s">
        <v>327</v>
      </c>
      <c r="F62" s="41" t="s">
        <v>328</v>
      </c>
      <c r="G62" s="42" t="s">
        <v>319</v>
      </c>
      <c r="H62" s="41" t="s">
        <v>320</v>
      </c>
      <c r="I62" s="43"/>
      <c r="J62" s="43"/>
    </row>
    <row r="63" spans="1:10">
      <c r="A63" s="41"/>
      <c r="B63" s="41"/>
      <c r="C63" s="41"/>
      <c r="D63" s="41"/>
      <c r="E63" s="41" t="s">
        <v>329</v>
      </c>
      <c r="F63" s="41" t="s">
        <v>330</v>
      </c>
      <c r="G63" s="42" t="s">
        <v>319</v>
      </c>
      <c r="H63" s="41" t="s">
        <v>320</v>
      </c>
      <c r="I63" s="43"/>
      <c r="J63" s="43"/>
    </row>
    <row r="64" spans="1:10">
      <c r="A64" s="41"/>
      <c r="B64" s="41"/>
      <c r="C64" s="41"/>
      <c r="D64" s="41"/>
      <c r="E64" s="41" t="s">
        <v>331</v>
      </c>
      <c r="F64" s="41" t="s">
        <v>332</v>
      </c>
      <c r="G64" s="42" t="s">
        <v>319</v>
      </c>
      <c r="H64" s="41" t="s">
        <v>320</v>
      </c>
      <c r="I64" s="43"/>
      <c r="J64" s="43"/>
    </row>
    <row r="65" spans="1:10">
      <c r="A65" s="41"/>
      <c r="B65" s="41"/>
      <c r="C65" s="41" t="s">
        <v>333</v>
      </c>
      <c r="D65" s="41" t="s">
        <v>334</v>
      </c>
      <c r="E65" s="41" t="s">
        <v>335</v>
      </c>
      <c r="F65" s="41" t="s">
        <v>336</v>
      </c>
      <c r="G65" s="42" t="s">
        <v>215</v>
      </c>
      <c r="H65" s="41" t="s">
        <v>216</v>
      </c>
      <c r="I65" s="43"/>
      <c r="J65" s="43"/>
    </row>
    <row r="66" spans="1:10">
      <c r="A66" s="41"/>
      <c r="B66" s="41"/>
      <c r="C66" s="41"/>
      <c r="D66" s="41"/>
      <c r="E66" s="41" t="s">
        <v>337</v>
      </c>
      <c r="F66" s="41" t="s">
        <v>334</v>
      </c>
      <c r="G66" s="42" t="s">
        <v>338</v>
      </c>
      <c r="H66" s="41" t="s">
        <v>96</v>
      </c>
      <c r="I66" s="43"/>
      <c r="J66" s="43"/>
    </row>
    <row r="67" spans="1:10">
      <c r="A67" s="41"/>
      <c r="B67" s="41"/>
      <c r="C67" s="41"/>
      <c r="D67" s="41"/>
      <c r="E67" s="41" t="s">
        <v>339</v>
      </c>
      <c r="F67" s="41" t="s">
        <v>340</v>
      </c>
      <c r="G67" s="42" t="s">
        <v>215</v>
      </c>
      <c r="H67" s="41" t="s">
        <v>216</v>
      </c>
      <c r="I67" s="43"/>
      <c r="J67" s="43"/>
    </row>
    <row r="68" spans="1:10">
      <c r="A68" s="41"/>
      <c r="B68" s="41"/>
      <c r="C68" s="41"/>
      <c r="D68" s="41"/>
      <c r="E68" s="41" t="s">
        <v>341</v>
      </c>
      <c r="F68" s="41" t="s">
        <v>287</v>
      </c>
      <c r="G68" s="42" t="s">
        <v>338</v>
      </c>
      <c r="H68" s="41" t="s">
        <v>96</v>
      </c>
      <c r="I68" s="43"/>
      <c r="J68" s="43"/>
    </row>
    <row r="69" spans="1:10">
      <c r="A69" s="41"/>
      <c r="B69" s="41"/>
      <c r="C69" s="41"/>
      <c r="D69" s="41"/>
      <c r="E69" s="41" t="s">
        <v>342</v>
      </c>
      <c r="F69" s="41" t="s">
        <v>343</v>
      </c>
      <c r="G69" s="42" t="s">
        <v>215</v>
      </c>
      <c r="H69" s="41" t="s">
        <v>216</v>
      </c>
      <c r="I69" s="43"/>
      <c r="J69" s="43"/>
    </row>
    <row r="70" spans="1:10">
      <c r="A70" s="41"/>
      <c r="B70" s="41"/>
      <c r="C70" s="41"/>
      <c r="D70" s="41"/>
      <c r="E70" s="41" t="s">
        <v>344</v>
      </c>
      <c r="F70" s="41" t="s">
        <v>345</v>
      </c>
      <c r="G70" s="42" t="s">
        <v>215</v>
      </c>
      <c r="H70" s="41" t="s">
        <v>216</v>
      </c>
      <c r="I70" s="43"/>
      <c r="J70" s="43"/>
    </row>
    <row r="71" spans="1:10">
      <c r="A71" s="41"/>
      <c r="B71" s="41"/>
      <c r="C71" s="41"/>
      <c r="D71" s="41"/>
      <c r="E71" s="41" t="s">
        <v>346</v>
      </c>
      <c r="F71" s="41" t="s">
        <v>347</v>
      </c>
      <c r="G71" s="42" t="s">
        <v>215</v>
      </c>
      <c r="H71" s="41" t="s">
        <v>216</v>
      </c>
      <c r="I71" s="43"/>
      <c r="J71" s="43"/>
    </row>
    <row r="72" spans="1:10">
      <c r="A72" s="41"/>
      <c r="B72" s="41"/>
      <c r="C72" s="41"/>
      <c r="D72" s="41"/>
      <c r="E72" s="41" t="s">
        <v>348</v>
      </c>
      <c r="F72" s="41" t="s">
        <v>349</v>
      </c>
      <c r="G72" s="42" t="s">
        <v>215</v>
      </c>
      <c r="H72" s="41" t="s">
        <v>216</v>
      </c>
      <c r="I72" s="43"/>
      <c r="J72" s="43"/>
    </row>
    <row r="73" spans="1:10">
      <c r="A73" s="41"/>
      <c r="B73" s="41"/>
      <c r="C73" s="41"/>
      <c r="D73" s="41"/>
      <c r="E73" s="41" t="s">
        <v>350</v>
      </c>
      <c r="F73" s="41" t="s">
        <v>351</v>
      </c>
      <c r="G73" s="42" t="s">
        <v>215</v>
      </c>
      <c r="H73" s="41" t="s">
        <v>216</v>
      </c>
      <c r="I73" s="43"/>
      <c r="J73" s="43"/>
    </row>
    <row r="74" spans="1:10">
      <c r="A74" s="41"/>
      <c r="B74" s="41"/>
      <c r="C74" s="41"/>
      <c r="D74" s="41"/>
      <c r="E74" s="41" t="s">
        <v>352</v>
      </c>
      <c r="F74" s="41" t="s">
        <v>353</v>
      </c>
      <c r="G74" s="42" t="s">
        <v>215</v>
      </c>
      <c r="H74" s="41" t="s">
        <v>216</v>
      </c>
      <c r="I74" s="43"/>
      <c r="J74" s="43"/>
    </row>
    <row r="75" spans="1:10">
      <c r="A75" s="41"/>
      <c r="B75" s="41"/>
      <c r="C75" s="41"/>
      <c r="D75" s="41"/>
      <c r="E75" s="41" t="s">
        <v>354</v>
      </c>
      <c r="F75" s="41" t="s">
        <v>355</v>
      </c>
      <c r="G75" s="42" t="s">
        <v>215</v>
      </c>
      <c r="H75" s="41" t="s">
        <v>216</v>
      </c>
      <c r="I75" s="43"/>
      <c r="J75" s="43"/>
    </row>
    <row r="76" spans="1:10">
      <c r="A76" s="41"/>
      <c r="B76" s="41"/>
      <c r="C76" s="41"/>
      <c r="D76" s="41"/>
      <c r="E76" s="41" t="s">
        <v>356</v>
      </c>
      <c r="F76" s="41" t="s">
        <v>357</v>
      </c>
      <c r="G76" s="42" t="s">
        <v>215</v>
      </c>
      <c r="H76" s="41" t="s">
        <v>216</v>
      </c>
      <c r="I76" s="43"/>
      <c r="J76" s="43"/>
    </row>
    <row r="77" spans="1:10">
      <c r="A77" s="41"/>
      <c r="B77" s="41"/>
      <c r="C77" s="41"/>
      <c r="D77" s="41"/>
      <c r="E77" s="41" t="s">
        <v>358</v>
      </c>
      <c r="F77" s="41" t="s">
        <v>359</v>
      </c>
      <c r="G77" s="42" t="s">
        <v>215</v>
      </c>
      <c r="H77" s="41" t="s">
        <v>216</v>
      </c>
      <c r="I77" s="43"/>
      <c r="J77" s="43"/>
    </row>
    <row r="78" spans="1:10">
      <c r="A78" s="41"/>
      <c r="B78" s="41"/>
      <c r="C78" s="41" t="s">
        <v>360</v>
      </c>
      <c r="D78" s="41" t="s">
        <v>361</v>
      </c>
      <c r="E78" s="41" t="s">
        <v>362</v>
      </c>
      <c r="F78" s="41" t="s">
        <v>361</v>
      </c>
      <c r="G78" s="42" t="s">
        <v>338</v>
      </c>
      <c r="H78" s="41" t="s">
        <v>96</v>
      </c>
      <c r="I78" s="43"/>
      <c r="J78" s="43"/>
    </row>
    <row r="79" spans="1:10">
      <c r="A79" s="41"/>
      <c r="B79" s="41"/>
      <c r="C79" s="41"/>
      <c r="D79" s="41"/>
      <c r="E79" s="41" t="s">
        <v>363</v>
      </c>
      <c r="F79" s="41" t="s">
        <v>364</v>
      </c>
      <c r="G79" s="42" t="s">
        <v>247</v>
      </c>
      <c r="H79" s="41" t="s">
        <v>248</v>
      </c>
      <c r="I79" s="43"/>
      <c r="J79" s="43"/>
    </row>
    <row r="80" spans="1:10">
      <c r="A80" s="41"/>
      <c r="B80" s="41"/>
      <c r="C80" s="41"/>
      <c r="D80" s="41"/>
      <c r="E80" s="41" t="s">
        <v>365</v>
      </c>
      <c r="F80" s="41" t="s">
        <v>287</v>
      </c>
      <c r="G80" s="42" t="s">
        <v>338</v>
      </c>
      <c r="H80" s="41" t="s">
        <v>96</v>
      </c>
      <c r="I80" s="43"/>
      <c r="J80" s="43"/>
    </row>
    <row r="81" spans="1:10">
      <c r="A81" s="41"/>
      <c r="B81" s="41"/>
      <c r="C81" s="41"/>
      <c r="D81" s="41"/>
      <c r="E81" s="41" t="s">
        <v>366</v>
      </c>
      <c r="F81" s="41" t="s">
        <v>367</v>
      </c>
      <c r="G81" s="42" t="s">
        <v>247</v>
      </c>
      <c r="H81" s="41" t="s">
        <v>248</v>
      </c>
      <c r="I81" s="43"/>
      <c r="J81" s="43"/>
    </row>
    <row r="82" spans="1:10">
      <c r="A82" s="41"/>
      <c r="B82" s="41"/>
      <c r="C82" s="41"/>
      <c r="D82" s="41"/>
      <c r="E82" s="41" t="s">
        <v>368</v>
      </c>
      <c r="F82" s="41" t="s">
        <v>369</v>
      </c>
      <c r="G82" s="42" t="s">
        <v>247</v>
      </c>
      <c r="H82" s="41" t="s">
        <v>248</v>
      </c>
      <c r="I82" s="43"/>
      <c r="J82" s="43"/>
    </row>
    <row r="83" spans="1:10">
      <c r="A83" s="41"/>
      <c r="B83" s="41"/>
      <c r="C83" s="41"/>
      <c r="D83" s="41"/>
      <c r="E83" s="41" t="s">
        <v>370</v>
      </c>
      <c r="F83" s="41" t="s">
        <v>371</v>
      </c>
      <c r="G83" s="42" t="s">
        <v>247</v>
      </c>
      <c r="H83" s="41" t="s">
        <v>248</v>
      </c>
      <c r="I83" s="43"/>
      <c r="J83" s="43"/>
    </row>
    <row r="84" spans="1:10">
      <c r="A84" s="41"/>
      <c r="B84" s="41"/>
      <c r="C84" s="41"/>
      <c r="D84" s="41"/>
      <c r="E84" s="41" t="s">
        <v>372</v>
      </c>
      <c r="F84" s="41" t="s">
        <v>373</v>
      </c>
      <c r="G84" s="42" t="s">
        <v>247</v>
      </c>
      <c r="H84" s="41" t="s">
        <v>248</v>
      </c>
      <c r="I84" s="43"/>
      <c r="J84" s="43"/>
    </row>
    <row r="85" spans="1:10">
      <c r="A85" s="41"/>
      <c r="B85" s="41"/>
      <c r="C85" s="41"/>
      <c r="D85" s="41"/>
      <c r="E85" s="41" t="s">
        <v>374</v>
      </c>
      <c r="F85" s="41" t="s">
        <v>375</v>
      </c>
      <c r="G85" s="42" t="s">
        <v>247</v>
      </c>
      <c r="H85" s="41" t="s">
        <v>248</v>
      </c>
      <c r="I85" s="43"/>
      <c r="J85" s="43"/>
    </row>
    <row r="86" spans="1:10">
      <c r="A86" s="41"/>
      <c r="B86" s="41"/>
      <c r="C86" s="41"/>
      <c r="D86" s="41"/>
      <c r="E86" s="41" t="s">
        <v>376</v>
      </c>
      <c r="F86" s="41" t="s">
        <v>377</v>
      </c>
      <c r="G86" s="42" t="s">
        <v>247</v>
      </c>
      <c r="H86" s="41" t="s">
        <v>248</v>
      </c>
      <c r="I86" s="43"/>
      <c r="J86" s="43"/>
    </row>
    <row r="87" spans="1:10">
      <c r="A87" s="41"/>
      <c r="B87" s="41"/>
      <c r="C87" s="41"/>
      <c r="D87" s="41"/>
      <c r="E87" s="41" t="s">
        <v>378</v>
      </c>
      <c r="F87" s="41" t="s">
        <v>379</v>
      </c>
      <c r="G87" s="42" t="s">
        <v>247</v>
      </c>
      <c r="H87" s="41" t="s">
        <v>248</v>
      </c>
      <c r="I87" s="43"/>
      <c r="J87" s="43"/>
    </row>
    <row r="88" spans="1:10">
      <c r="A88" s="41"/>
      <c r="B88" s="41"/>
      <c r="C88" s="41"/>
      <c r="D88" s="41"/>
      <c r="E88" s="41" t="s">
        <v>380</v>
      </c>
      <c r="F88" s="41" t="s">
        <v>381</v>
      </c>
      <c r="G88" s="42" t="s">
        <v>247</v>
      </c>
      <c r="H88" s="41" t="s">
        <v>248</v>
      </c>
      <c r="I88" s="43"/>
      <c r="J88" s="43"/>
    </row>
    <row r="89" spans="1:10" ht="15" customHeight="1">
      <c r="A89" s="41"/>
      <c r="B89" s="41"/>
      <c r="C89" s="41"/>
      <c r="D89" s="41"/>
      <c r="E89" s="41"/>
      <c r="F89" s="41"/>
      <c r="G89" s="42" t="s">
        <v>197</v>
      </c>
      <c r="H89" s="41" t="s">
        <v>155</v>
      </c>
      <c r="I89" s="43"/>
      <c r="J89" s="43"/>
    </row>
    <row r="90" spans="1:10">
      <c r="A90" s="41"/>
      <c r="B90" s="41"/>
      <c r="C90" s="41" t="s">
        <v>382</v>
      </c>
      <c r="D90" s="41" t="s">
        <v>383</v>
      </c>
      <c r="E90" s="41" t="s">
        <v>384</v>
      </c>
      <c r="F90" s="41" t="s">
        <v>385</v>
      </c>
      <c r="G90" s="42" t="s">
        <v>386</v>
      </c>
      <c r="H90" s="41" t="s">
        <v>154</v>
      </c>
      <c r="I90" s="43"/>
      <c r="J90" s="43"/>
    </row>
    <row r="91" spans="1:10">
      <c r="A91" s="41"/>
      <c r="B91" s="41"/>
      <c r="C91" s="41"/>
      <c r="D91" s="41"/>
      <c r="E91" s="41" t="s">
        <v>387</v>
      </c>
      <c r="F91" s="41" t="s">
        <v>388</v>
      </c>
      <c r="G91" s="42" t="s">
        <v>386</v>
      </c>
      <c r="H91" s="41" t="s">
        <v>154</v>
      </c>
      <c r="I91" s="43"/>
      <c r="J91" s="43"/>
    </row>
    <row r="92" spans="1:10">
      <c r="A92" s="41"/>
      <c r="B92" s="41"/>
      <c r="C92" s="41"/>
      <c r="D92" s="41"/>
      <c r="E92" s="41" t="s">
        <v>389</v>
      </c>
      <c r="F92" s="41" t="s">
        <v>390</v>
      </c>
      <c r="G92" s="42" t="s">
        <v>386</v>
      </c>
      <c r="H92" s="41" t="s">
        <v>154</v>
      </c>
      <c r="I92" s="43"/>
      <c r="J92" s="43"/>
    </row>
    <row r="93" spans="1:10">
      <c r="A93" s="41"/>
      <c r="B93" s="41"/>
      <c r="C93" s="41"/>
      <c r="D93" s="41"/>
      <c r="E93" s="41" t="s">
        <v>391</v>
      </c>
      <c r="F93" s="41" t="s">
        <v>392</v>
      </c>
      <c r="G93" s="42" t="s">
        <v>386</v>
      </c>
      <c r="H93" s="41" t="s">
        <v>154</v>
      </c>
      <c r="I93" s="43"/>
      <c r="J93" s="43"/>
    </row>
    <row r="94" spans="1:10">
      <c r="A94" s="41"/>
      <c r="B94" s="41"/>
      <c r="C94" s="41"/>
      <c r="D94" s="41"/>
      <c r="E94" s="41" t="s">
        <v>393</v>
      </c>
      <c r="F94" s="41" t="s">
        <v>394</v>
      </c>
      <c r="G94" s="42" t="s">
        <v>386</v>
      </c>
      <c r="H94" s="41" t="s">
        <v>154</v>
      </c>
      <c r="I94" s="43"/>
      <c r="J94" s="43"/>
    </row>
    <row r="95" spans="1:10">
      <c r="A95" s="41"/>
      <c r="B95" s="41"/>
      <c r="C95" s="41"/>
      <c r="D95" s="41"/>
      <c r="E95" s="41" t="s">
        <v>395</v>
      </c>
      <c r="F95" s="41" t="s">
        <v>396</v>
      </c>
      <c r="G95" s="42" t="s">
        <v>386</v>
      </c>
      <c r="H95" s="41" t="s">
        <v>154</v>
      </c>
      <c r="I95" s="43"/>
      <c r="J95" s="43"/>
    </row>
    <row r="96" spans="1:10">
      <c r="A96" s="41"/>
      <c r="B96" s="41"/>
      <c r="C96" s="41"/>
      <c r="D96" s="41"/>
      <c r="E96" s="41" t="s">
        <v>397</v>
      </c>
      <c r="F96" s="41" t="s">
        <v>398</v>
      </c>
      <c r="G96" s="42" t="s">
        <v>386</v>
      </c>
      <c r="H96" s="41" t="s">
        <v>154</v>
      </c>
      <c r="I96" s="43"/>
      <c r="J96" s="43"/>
    </row>
    <row r="97" spans="1:10">
      <c r="A97" s="41"/>
      <c r="B97" s="41"/>
      <c r="C97" s="41"/>
      <c r="D97" s="41"/>
      <c r="E97" s="41" t="s">
        <v>399</v>
      </c>
      <c r="F97" s="41" t="s">
        <v>400</v>
      </c>
      <c r="G97" s="42" t="s">
        <v>386</v>
      </c>
      <c r="H97" s="41" t="s">
        <v>154</v>
      </c>
      <c r="I97" s="43"/>
      <c r="J97" s="43"/>
    </row>
    <row r="98" spans="1:10">
      <c r="A98" s="41"/>
      <c r="B98" s="41"/>
      <c r="C98" s="41"/>
      <c r="D98" s="41"/>
      <c r="E98" s="41" t="s">
        <v>401</v>
      </c>
      <c r="F98" s="41" t="s">
        <v>402</v>
      </c>
      <c r="G98" s="42" t="s">
        <v>386</v>
      </c>
      <c r="H98" s="41" t="s">
        <v>154</v>
      </c>
      <c r="I98" s="43"/>
      <c r="J98" s="43"/>
    </row>
    <row r="99" spans="1:10">
      <c r="A99" s="41"/>
      <c r="B99" s="41"/>
      <c r="C99" s="41"/>
      <c r="D99" s="41"/>
      <c r="E99" s="41" t="s">
        <v>403</v>
      </c>
      <c r="F99" s="41" t="s">
        <v>404</v>
      </c>
      <c r="G99" s="42" t="s">
        <v>211</v>
      </c>
      <c r="H99" s="41" t="s">
        <v>212</v>
      </c>
      <c r="I99" s="43"/>
      <c r="J99" s="43"/>
    </row>
    <row r="100" spans="1:10">
      <c r="A100" s="41"/>
      <c r="B100" s="41"/>
      <c r="C100" s="41"/>
      <c r="D100" s="41"/>
      <c r="E100" s="41" t="s">
        <v>405</v>
      </c>
      <c r="F100" s="41" t="s">
        <v>406</v>
      </c>
      <c r="G100" s="42" t="s">
        <v>386</v>
      </c>
      <c r="H100" s="41" t="s">
        <v>154</v>
      </c>
      <c r="I100" s="43"/>
      <c r="J100" s="43"/>
    </row>
    <row r="101" spans="1:10">
      <c r="A101" s="41"/>
      <c r="B101" s="41"/>
      <c r="C101" s="41"/>
      <c r="D101" s="41"/>
      <c r="E101" s="41" t="s">
        <v>407</v>
      </c>
      <c r="F101" s="41" t="s">
        <v>408</v>
      </c>
      <c r="G101" s="42" t="s">
        <v>211</v>
      </c>
      <c r="H101" s="41" t="s">
        <v>212</v>
      </c>
      <c r="I101" s="43"/>
      <c r="J101" s="43"/>
    </row>
    <row r="102" spans="1:10">
      <c r="A102" s="41"/>
      <c r="B102" s="41"/>
      <c r="C102" s="41"/>
      <c r="D102" s="41"/>
      <c r="E102" s="41" t="s">
        <v>409</v>
      </c>
      <c r="F102" s="41" t="s">
        <v>410</v>
      </c>
      <c r="G102" s="42" t="s">
        <v>197</v>
      </c>
      <c r="H102" s="41" t="s">
        <v>155</v>
      </c>
      <c r="I102" s="43"/>
      <c r="J102" s="43"/>
    </row>
    <row r="103" spans="1:10">
      <c r="A103" s="41"/>
      <c r="B103" s="41"/>
      <c r="C103" s="41"/>
      <c r="D103" s="41"/>
      <c r="E103" s="41" t="s">
        <v>411</v>
      </c>
      <c r="F103" s="41" t="s">
        <v>412</v>
      </c>
      <c r="G103" s="42" t="s">
        <v>211</v>
      </c>
      <c r="H103" s="41" t="s">
        <v>212</v>
      </c>
      <c r="I103" s="43"/>
      <c r="J103" s="43"/>
    </row>
    <row r="104" spans="1:10">
      <c r="A104" s="41"/>
      <c r="B104" s="41"/>
      <c r="C104" s="41"/>
      <c r="D104" s="41"/>
      <c r="E104" s="41" t="s">
        <v>413</v>
      </c>
      <c r="F104" s="41" t="s">
        <v>414</v>
      </c>
      <c r="G104" s="42" t="s">
        <v>211</v>
      </c>
      <c r="H104" s="41" t="s">
        <v>212</v>
      </c>
      <c r="I104" s="43"/>
      <c r="J104" s="43"/>
    </row>
    <row r="105" spans="1:10">
      <c r="A105" s="41"/>
      <c r="B105" s="41"/>
      <c r="C105" s="41"/>
      <c r="D105" s="41"/>
      <c r="E105" s="41" t="s">
        <v>415</v>
      </c>
      <c r="F105" s="41" t="s">
        <v>416</v>
      </c>
      <c r="G105" s="42" t="s">
        <v>211</v>
      </c>
      <c r="H105" s="41" t="s">
        <v>212</v>
      </c>
      <c r="I105" s="43"/>
      <c r="J105" s="43"/>
    </row>
    <row r="106" spans="1:10">
      <c r="A106" s="41"/>
      <c r="B106" s="41"/>
      <c r="C106" s="41"/>
      <c r="D106" s="41"/>
      <c r="E106" s="41" t="s">
        <v>417</v>
      </c>
      <c r="F106" s="41" t="s">
        <v>418</v>
      </c>
      <c r="G106" s="42" t="s">
        <v>211</v>
      </c>
      <c r="H106" s="41" t="s">
        <v>212</v>
      </c>
      <c r="I106" s="43"/>
      <c r="J106" s="43"/>
    </row>
    <row r="107" spans="1:10">
      <c r="A107" s="41"/>
      <c r="B107" s="41"/>
      <c r="C107" s="41"/>
      <c r="D107" s="41"/>
      <c r="E107" s="41" t="s">
        <v>419</v>
      </c>
      <c r="F107" s="41" t="s">
        <v>420</v>
      </c>
      <c r="G107" s="42" t="s">
        <v>211</v>
      </c>
      <c r="H107" s="41" t="s">
        <v>212</v>
      </c>
      <c r="I107" s="43"/>
      <c r="J107" s="43"/>
    </row>
    <row r="108" spans="1:10">
      <c r="A108" s="41"/>
      <c r="B108" s="41"/>
      <c r="C108" s="41"/>
      <c r="D108" s="41"/>
      <c r="E108" s="41" t="s">
        <v>421</v>
      </c>
      <c r="F108" s="41" t="s">
        <v>422</v>
      </c>
      <c r="G108" s="42" t="s">
        <v>211</v>
      </c>
      <c r="H108" s="41" t="s">
        <v>212</v>
      </c>
      <c r="I108" s="43"/>
      <c r="J108" s="43"/>
    </row>
    <row r="109" spans="1:10">
      <c r="A109" s="41"/>
      <c r="B109" s="41"/>
      <c r="C109" s="41"/>
      <c r="D109" s="41"/>
      <c r="E109" s="41" t="s">
        <v>423</v>
      </c>
      <c r="F109" s="41" t="s">
        <v>424</v>
      </c>
      <c r="G109" s="42" t="s">
        <v>211</v>
      </c>
      <c r="H109" s="41" t="s">
        <v>212</v>
      </c>
      <c r="I109" s="43"/>
      <c r="J109" s="43"/>
    </row>
    <row r="110" spans="1:10">
      <c r="A110" s="41"/>
      <c r="B110" s="41"/>
      <c r="C110" s="41"/>
      <c r="D110" s="41"/>
      <c r="E110" s="41" t="s">
        <v>425</v>
      </c>
      <c r="F110" s="41" t="s">
        <v>426</v>
      </c>
      <c r="G110" s="42" t="s">
        <v>211</v>
      </c>
      <c r="H110" s="41" t="s">
        <v>212</v>
      </c>
      <c r="I110" s="43"/>
      <c r="J110" s="43"/>
    </row>
    <row r="111" spans="1:10">
      <c r="A111" s="41"/>
      <c r="B111" s="41"/>
      <c r="C111" s="41"/>
      <c r="D111" s="41"/>
      <c r="E111" s="41" t="s">
        <v>427</v>
      </c>
      <c r="F111" s="41" t="s">
        <v>428</v>
      </c>
      <c r="G111" s="42" t="s">
        <v>257</v>
      </c>
      <c r="H111" s="41" t="s">
        <v>93</v>
      </c>
      <c r="I111" s="43"/>
      <c r="J111" s="43"/>
    </row>
    <row r="112" spans="1:10">
      <c r="A112" s="41"/>
      <c r="B112" s="41"/>
      <c r="C112" s="41" t="s">
        <v>429</v>
      </c>
      <c r="D112" s="41" t="s">
        <v>430</v>
      </c>
      <c r="E112" s="41" t="s">
        <v>431</v>
      </c>
      <c r="F112" s="41" t="s">
        <v>432</v>
      </c>
      <c r="G112" s="42" t="s">
        <v>257</v>
      </c>
      <c r="H112" s="41" t="s">
        <v>93</v>
      </c>
      <c r="I112" s="43"/>
      <c r="J112" s="43"/>
    </row>
    <row r="113" spans="1:10">
      <c r="A113" s="41"/>
      <c r="B113" s="41"/>
      <c r="C113" s="41"/>
      <c r="D113" s="41"/>
      <c r="E113" s="41" t="s">
        <v>433</v>
      </c>
      <c r="F113" s="41" t="s">
        <v>434</v>
      </c>
      <c r="G113" s="42" t="s">
        <v>257</v>
      </c>
      <c r="H113" s="41" t="s">
        <v>93</v>
      </c>
      <c r="I113" s="43"/>
      <c r="J113" s="43"/>
    </row>
    <row r="114" spans="1:10">
      <c r="A114" s="41"/>
      <c r="B114" s="41"/>
      <c r="C114" s="41"/>
      <c r="D114" s="41"/>
      <c r="E114" s="41" t="s">
        <v>435</v>
      </c>
      <c r="F114" s="41" t="s">
        <v>436</v>
      </c>
      <c r="G114" s="42" t="s">
        <v>211</v>
      </c>
      <c r="H114" s="41" t="s">
        <v>212</v>
      </c>
      <c r="I114" s="43"/>
      <c r="J114" s="43"/>
    </row>
    <row r="115" spans="1:10">
      <c r="A115" s="41"/>
      <c r="B115" s="41"/>
      <c r="C115" s="41"/>
      <c r="D115" s="41"/>
      <c r="E115" s="41" t="s">
        <v>437</v>
      </c>
      <c r="F115" s="41" t="s">
        <v>438</v>
      </c>
      <c r="G115" s="42" t="s">
        <v>257</v>
      </c>
      <c r="H115" s="41" t="s">
        <v>93</v>
      </c>
      <c r="I115" s="43"/>
      <c r="J115" s="43"/>
    </row>
    <row r="116" spans="1:10">
      <c r="A116" s="41"/>
      <c r="B116" s="41"/>
      <c r="C116" s="41"/>
      <c r="D116" s="41"/>
      <c r="E116" s="41" t="s">
        <v>439</v>
      </c>
      <c r="F116" s="41" t="s">
        <v>440</v>
      </c>
      <c r="G116" s="42" t="s">
        <v>257</v>
      </c>
      <c r="H116" s="41" t="s">
        <v>93</v>
      </c>
      <c r="I116" s="43"/>
      <c r="J116" s="43"/>
    </row>
    <row r="117" spans="1:10">
      <c r="A117" s="41"/>
      <c r="B117" s="41"/>
      <c r="C117" s="41"/>
      <c r="D117" s="41"/>
      <c r="E117" s="41" t="s">
        <v>441</v>
      </c>
      <c r="F117" s="41" t="s">
        <v>442</v>
      </c>
      <c r="G117" s="42" t="s">
        <v>257</v>
      </c>
      <c r="H117" s="41" t="s">
        <v>93</v>
      </c>
      <c r="I117" s="43"/>
      <c r="J117" s="43"/>
    </row>
    <row r="118" spans="1:10">
      <c r="A118" s="41"/>
      <c r="B118" s="41"/>
      <c r="C118" s="41"/>
      <c r="D118" s="41"/>
      <c r="E118" s="41" t="s">
        <v>443</v>
      </c>
      <c r="F118" s="41" t="s">
        <v>444</v>
      </c>
      <c r="G118" s="42" t="s">
        <v>257</v>
      </c>
      <c r="H118" s="41" t="s">
        <v>93</v>
      </c>
      <c r="I118" s="43"/>
      <c r="J118" s="43"/>
    </row>
    <row r="119" spans="1:10">
      <c r="A119" s="41"/>
      <c r="B119" s="41"/>
      <c r="C119" s="41"/>
      <c r="D119" s="41"/>
      <c r="E119" s="41" t="s">
        <v>445</v>
      </c>
      <c r="F119" s="41" t="s">
        <v>446</v>
      </c>
      <c r="G119" s="42" t="s">
        <v>257</v>
      </c>
      <c r="H119" s="41" t="s">
        <v>93</v>
      </c>
      <c r="I119" s="43"/>
      <c r="J119" s="43"/>
    </row>
    <row r="120" spans="1:10">
      <c r="A120" s="41"/>
      <c r="B120" s="41"/>
      <c r="C120" s="41"/>
      <c r="D120" s="41"/>
      <c r="E120" s="41" t="s">
        <v>447</v>
      </c>
      <c r="F120" s="41" t="s">
        <v>448</v>
      </c>
      <c r="G120" s="42" t="s">
        <v>257</v>
      </c>
      <c r="H120" s="41" t="s">
        <v>93</v>
      </c>
      <c r="I120" s="43"/>
      <c r="J120" s="43"/>
    </row>
    <row r="121" spans="1:10">
      <c r="A121" s="41"/>
      <c r="B121" s="41"/>
      <c r="C121" s="41"/>
      <c r="D121" s="41"/>
      <c r="E121" s="41" t="s">
        <v>449</v>
      </c>
      <c r="F121" s="41" t="s">
        <v>450</v>
      </c>
      <c r="G121" s="42" t="s">
        <v>257</v>
      </c>
      <c r="H121" s="41" t="s">
        <v>93</v>
      </c>
      <c r="I121" s="43"/>
      <c r="J121" s="43"/>
    </row>
    <row r="122" spans="1:10">
      <c r="A122" s="41"/>
      <c r="B122" s="41"/>
      <c r="C122" s="41"/>
      <c r="D122" s="41"/>
      <c r="E122" s="41" t="s">
        <v>451</v>
      </c>
      <c r="F122" s="41" t="s">
        <v>452</v>
      </c>
      <c r="G122" s="42" t="s">
        <v>257</v>
      </c>
      <c r="H122" s="41" t="s">
        <v>93</v>
      </c>
      <c r="I122" s="43"/>
      <c r="J122" s="43"/>
    </row>
    <row r="123" spans="1:10">
      <c r="A123" s="41"/>
      <c r="B123" s="41"/>
      <c r="C123" s="41"/>
      <c r="D123" s="41"/>
      <c r="E123" s="41" t="s">
        <v>453</v>
      </c>
      <c r="F123" s="41" t="s">
        <v>454</v>
      </c>
      <c r="G123" s="42" t="s">
        <v>257</v>
      </c>
      <c r="H123" s="41" t="s">
        <v>93</v>
      </c>
      <c r="I123" s="43"/>
      <c r="J123" s="43"/>
    </row>
    <row r="124" spans="1:10">
      <c r="A124" s="41"/>
      <c r="B124" s="41"/>
      <c r="C124" s="41"/>
      <c r="D124" s="41"/>
      <c r="E124" s="41" t="s">
        <v>455</v>
      </c>
      <c r="F124" s="41" t="s">
        <v>456</v>
      </c>
      <c r="G124" s="42" t="s">
        <v>257</v>
      </c>
      <c r="H124" s="41" t="s">
        <v>93</v>
      </c>
      <c r="I124" s="43"/>
      <c r="J124" s="43"/>
    </row>
    <row r="125" spans="1:10">
      <c r="A125" s="41"/>
      <c r="B125" s="41"/>
      <c r="C125" s="41"/>
      <c r="D125" s="41"/>
      <c r="E125" s="41" t="s">
        <v>457</v>
      </c>
      <c r="F125" s="41" t="s">
        <v>458</v>
      </c>
      <c r="G125" s="42" t="s">
        <v>257</v>
      </c>
      <c r="H125" s="41" t="s">
        <v>93</v>
      </c>
      <c r="I125" s="43"/>
      <c r="J125" s="43"/>
    </row>
    <row r="126" spans="1:10">
      <c r="A126" s="41"/>
      <c r="B126" s="41"/>
      <c r="C126" s="41"/>
      <c r="D126" s="41"/>
      <c r="E126" s="41" t="s">
        <v>459</v>
      </c>
      <c r="F126" s="41" t="s">
        <v>460</v>
      </c>
      <c r="G126" s="42" t="s">
        <v>257</v>
      </c>
      <c r="H126" s="41" t="s">
        <v>93</v>
      </c>
      <c r="I126" s="43"/>
      <c r="J126" s="43"/>
    </row>
    <row r="127" spans="1:10">
      <c r="A127" s="41"/>
      <c r="B127" s="41"/>
      <c r="C127" s="41"/>
      <c r="D127" s="41"/>
      <c r="E127" s="41" t="s">
        <v>461</v>
      </c>
      <c r="F127" s="41" t="s">
        <v>462</v>
      </c>
      <c r="G127" s="42" t="s">
        <v>257</v>
      </c>
      <c r="H127" s="41" t="s">
        <v>93</v>
      </c>
      <c r="I127" s="43"/>
      <c r="J127" s="43"/>
    </row>
    <row r="128" spans="1:10">
      <c r="A128" s="41"/>
      <c r="B128" s="41"/>
      <c r="C128" s="41"/>
      <c r="D128" s="41"/>
      <c r="E128" s="41" t="s">
        <v>463</v>
      </c>
      <c r="F128" s="41" t="s">
        <v>464</v>
      </c>
      <c r="G128" s="42" t="s">
        <v>257</v>
      </c>
      <c r="H128" s="41" t="s">
        <v>93</v>
      </c>
      <c r="I128" s="43"/>
      <c r="J128" s="43"/>
    </row>
    <row r="129" spans="1:10">
      <c r="A129" s="41"/>
      <c r="B129" s="41"/>
      <c r="C129" s="41"/>
      <c r="D129" s="41"/>
      <c r="E129" s="41" t="s">
        <v>465</v>
      </c>
      <c r="F129" s="41" t="s">
        <v>466</v>
      </c>
      <c r="G129" s="42" t="s">
        <v>257</v>
      </c>
      <c r="H129" s="41" t="s">
        <v>93</v>
      </c>
      <c r="I129" s="43"/>
      <c r="J129" s="43"/>
    </row>
    <row r="130" spans="1:10">
      <c r="A130" s="41"/>
      <c r="B130" s="41"/>
      <c r="C130" s="41"/>
      <c r="D130" s="41"/>
      <c r="E130" s="41" t="s">
        <v>467</v>
      </c>
      <c r="F130" s="41" t="s">
        <v>468</v>
      </c>
      <c r="G130" s="42" t="s">
        <v>257</v>
      </c>
      <c r="H130" s="41" t="s">
        <v>93</v>
      </c>
      <c r="I130" s="43"/>
      <c r="J130" s="43"/>
    </row>
    <row r="131" spans="1:10">
      <c r="A131" s="41"/>
      <c r="B131" s="41"/>
      <c r="C131" s="41"/>
      <c r="D131" s="41"/>
      <c r="E131" s="41" t="s">
        <v>469</v>
      </c>
      <c r="F131" s="41" t="s">
        <v>470</v>
      </c>
      <c r="G131" s="42" t="s">
        <v>257</v>
      </c>
      <c r="H131" s="41" t="s">
        <v>93</v>
      </c>
      <c r="I131" s="43"/>
      <c r="J131" s="43"/>
    </row>
    <row r="132" spans="1:10">
      <c r="A132" s="41"/>
      <c r="B132" s="41"/>
      <c r="C132" s="41"/>
      <c r="D132" s="41"/>
      <c r="E132" s="41" t="s">
        <v>471</v>
      </c>
      <c r="F132" s="41" t="s">
        <v>472</v>
      </c>
      <c r="G132" s="42" t="s">
        <v>257</v>
      </c>
      <c r="H132" s="41" t="s">
        <v>93</v>
      </c>
      <c r="I132" s="43"/>
      <c r="J132" s="43"/>
    </row>
    <row r="133" spans="1:10">
      <c r="A133" s="41"/>
      <c r="B133" s="41"/>
      <c r="C133" s="41"/>
      <c r="D133" s="41"/>
      <c r="E133" s="41" t="s">
        <v>473</v>
      </c>
      <c r="F133" s="41" t="s">
        <v>474</v>
      </c>
      <c r="G133" s="42" t="s">
        <v>257</v>
      </c>
      <c r="H133" s="41" t="s">
        <v>93</v>
      </c>
      <c r="I133" s="43"/>
      <c r="J133" s="43"/>
    </row>
    <row r="134" spans="1:10">
      <c r="A134" s="41"/>
      <c r="B134" s="41"/>
      <c r="C134" s="41" t="s">
        <v>475</v>
      </c>
      <c r="D134" s="41" t="s">
        <v>476</v>
      </c>
      <c r="E134" s="41" t="s">
        <v>477</v>
      </c>
      <c r="F134" s="41" t="s">
        <v>478</v>
      </c>
      <c r="G134" s="42" t="s">
        <v>236</v>
      </c>
      <c r="H134" s="41" t="s">
        <v>156</v>
      </c>
      <c r="I134" s="43"/>
      <c r="J134" s="43"/>
    </row>
    <row r="135" spans="1:10">
      <c r="A135" s="41"/>
      <c r="B135" s="41"/>
      <c r="C135" s="41"/>
      <c r="D135" s="41"/>
      <c r="E135" s="41" t="s">
        <v>479</v>
      </c>
      <c r="F135" s="41" t="s">
        <v>480</v>
      </c>
      <c r="G135" s="42" t="s">
        <v>257</v>
      </c>
      <c r="H135" s="41" t="s">
        <v>93</v>
      </c>
      <c r="I135" s="43"/>
      <c r="J135" s="43"/>
    </row>
    <row r="136" spans="1:10">
      <c r="A136" s="41"/>
      <c r="B136" s="41"/>
      <c r="C136" s="41"/>
      <c r="D136" s="41"/>
      <c r="E136" s="41" t="s">
        <v>481</v>
      </c>
      <c r="F136" s="41" t="s">
        <v>482</v>
      </c>
      <c r="G136" s="42" t="s">
        <v>236</v>
      </c>
      <c r="H136" s="41" t="s">
        <v>156</v>
      </c>
      <c r="I136" s="43"/>
      <c r="J136" s="43"/>
    </row>
    <row r="137" spans="1:10" ht="15" customHeight="1">
      <c r="A137" s="41" t="s">
        <v>483</v>
      </c>
      <c r="B137" s="41" t="s">
        <v>484</v>
      </c>
      <c r="C137" s="41" t="s">
        <v>382</v>
      </c>
      <c r="D137" s="41" t="s">
        <v>383</v>
      </c>
      <c r="E137" s="41"/>
      <c r="F137" s="41"/>
      <c r="G137" s="42"/>
      <c r="H137" s="41"/>
      <c r="I137" s="43"/>
      <c r="J137" s="43"/>
    </row>
    <row r="138" spans="1:10">
      <c r="A138" s="41"/>
      <c r="B138" s="41"/>
      <c r="C138" s="41"/>
      <c r="D138" s="41"/>
      <c r="E138" s="41" t="s">
        <v>485</v>
      </c>
      <c r="F138" s="41" t="s">
        <v>486</v>
      </c>
      <c r="G138" s="42" t="s">
        <v>211</v>
      </c>
      <c r="H138" s="41" t="s">
        <v>212</v>
      </c>
      <c r="I138" s="43"/>
      <c r="J138" s="43"/>
    </row>
    <row r="139" spans="1:10">
      <c r="A139" s="41"/>
      <c r="B139" s="41"/>
      <c r="C139" s="41"/>
      <c r="D139" s="41"/>
      <c r="E139" s="41" t="s">
        <v>487</v>
      </c>
      <c r="F139" s="41" t="s">
        <v>287</v>
      </c>
      <c r="G139" s="42" t="s">
        <v>211</v>
      </c>
      <c r="H139" s="41" t="s">
        <v>212</v>
      </c>
      <c r="I139" s="43"/>
      <c r="J139" s="43"/>
    </row>
    <row r="140" spans="1:10">
      <c r="A140" s="41"/>
      <c r="B140" s="41"/>
      <c r="C140" s="41"/>
      <c r="D140" s="41"/>
      <c r="E140" s="41" t="s">
        <v>488</v>
      </c>
      <c r="F140" s="41" t="s">
        <v>489</v>
      </c>
      <c r="G140" s="42" t="s">
        <v>211</v>
      </c>
      <c r="H140" s="41" t="s">
        <v>212</v>
      </c>
      <c r="I140" s="43"/>
      <c r="J140" s="43"/>
    </row>
    <row r="141" spans="1:10" s="34" customFormat="1">
      <c r="A141" s="42"/>
      <c r="B141" s="42"/>
      <c r="C141" s="42"/>
      <c r="D141" s="42"/>
      <c r="E141" s="42" t="s">
        <v>490</v>
      </c>
      <c r="F141" s="42" t="s">
        <v>491</v>
      </c>
      <c r="G141" s="42" t="s">
        <v>211</v>
      </c>
      <c r="H141" s="42" t="s">
        <v>212</v>
      </c>
      <c r="I141" s="44"/>
      <c r="J141" s="44"/>
    </row>
    <row r="142" spans="1:10" s="34" customFormat="1">
      <c r="A142" s="42"/>
      <c r="B142" s="42"/>
      <c r="C142" s="42"/>
      <c r="D142" s="42"/>
      <c r="E142" s="42" t="s">
        <v>492</v>
      </c>
      <c r="F142" s="42" t="s">
        <v>493</v>
      </c>
      <c r="G142" s="42" t="s">
        <v>211</v>
      </c>
      <c r="H142" s="42" t="s">
        <v>212</v>
      </c>
      <c r="I142" s="44"/>
      <c r="J142" s="44"/>
    </row>
    <row r="143" spans="1:10" s="34" customFormat="1">
      <c r="A143" s="42"/>
      <c r="B143" s="42"/>
      <c r="C143" s="42"/>
      <c r="D143" s="42"/>
      <c r="E143" s="42" t="s">
        <v>494</v>
      </c>
      <c r="F143" s="42" t="s">
        <v>495</v>
      </c>
      <c r="G143" s="42" t="s">
        <v>211</v>
      </c>
      <c r="H143" s="42" t="s">
        <v>212</v>
      </c>
      <c r="I143" s="44"/>
      <c r="J143" s="44"/>
    </row>
    <row r="144" spans="1:10" s="34" customFormat="1">
      <c r="A144" s="42"/>
      <c r="B144" s="42"/>
      <c r="C144" s="42"/>
      <c r="D144" s="42"/>
      <c r="E144" s="42" t="s">
        <v>496</v>
      </c>
      <c r="F144" s="42" t="s">
        <v>497</v>
      </c>
      <c r="G144" s="42" t="s">
        <v>211</v>
      </c>
      <c r="H144" s="42" t="s">
        <v>212</v>
      </c>
      <c r="I144" s="44"/>
      <c r="J144" s="44"/>
    </row>
    <row r="145" spans="1:10">
      <c r="A145" s="41"/>
      <c r="B145" s="41"/>
      <c r="C145" s="41"/>
      <c r="D145" s="41"/>
      <c r="E145" s="41" t="s">
        <v>498</v>
      </c>
      <c r="F145" s="41" t="s">
        <v>499</v>
      </c>
      <c r="G145" s="42" t="s">
        <v>211</v>
      </c>
      <c r="H145" s="41" t="s">
        <v>212</v>
      </c>
      <c r="I145" s="43"/>
      <c r="J145" s="43"/>
    </row>
    <row r="146" spans="1:10">
      <c r="A146" s="41"/>
      <c r="B146" s="41"/>
      <c r="C146" s="41"/>
      <c r="D146" s="41"/>
      <c r="E146" s="41" t="s">
        <v>500</v>
      </c>
      <c r="F146" s="41" t="s">
        <v>308</v>
      </c>
      <c r="G146" s="42" t="s">
        <v>211</v>
      </c>
      <c r="H146" s="41" t="s">
        <v>212</v>
      </c>
      <c r="I146" s="43"/>
      <c r="J146" s="43"/>
    </row>
    <row r="147" spans="1:10">
      <c r="A147" s="41"/>
      <c r="B147" s="41"/>
      <c r="C147" s="41"/>
      <c r="D147" s="41"/>
      <c r="E147" s="41" t="s">
        <v>501</v>
      </c>
      <c r="F147" s="41" t="s">
        <v>303</v>
      </c>
      <c r="G147" s="42" t="s">
        <v>211</v>
      </c>
      <c r="H147" s="41" t="s">
        <v>212</v>
      </c>
      <c r="I147" s="43"/>
      <c r="J147" s="43"/>
    </row>
    <row r="148" spans="1:10">
      <c r="A148" s="41"/>
      <c r="B148" s="41"/>
      <c r="C148" s="41"/>
      <c r="D148" s="41"/>
      <c r="E148" s="41" t="s">
        <v>502</v>
      </c>
      <c r="F148" s="41" t="s">
        <v>503</v>
      </c>
      <c r="G148" s="42" t="s">
        <v>211</v>
      </c>
      <c r="H148" s="41" t="s">
        <v>212</v>
      </c>
      <c r="I148" s="43"/>
      <c r="J148" s="43"/>
    </row>
    <row r="149" spans="1:10">
      <c r="A149" s="41"/>
      <c r="B149" s="41"/>
      <c r="C149" s="41"/>
      <c r="D149" s="41"/>
      <c r="E149" s="41" t="s">
        <v>504</v>
      </c>
      <c r="F149" s="41" t="s">
        <v>305</v>
      </c>
      <c r="G149" s="42" t="s">
        <v>211</v>
      </c>
      <c r="H149" s="41" t="s">
        <v>212</v>
      </c>
      <c r="I149" s="43"/>
      <c r="J149" s="43"/>
    </row>
    <row r="150" spans="1:10">
      <c r="A150" s="41"/>
      <c r="B150" s="41"/>
      <c r="C150" s="41"/>
      <c r="D150" s="41"/>
      <c r="E150" s="41" t="s">
        <v>505</v>
      </c>
      <c r="F150" s="41" t="s">
        <v>468</v>
      </c>
      <c r="G150" s="42" t="s">
        <v>211</v>
      </c>
      <c r="H150" s="41" t="s">
        <v>212</v>
      </c>
      <c r="I150" s="43"/>
      <c r="J150" s="43"/>
    </row>
    <row r="151" spans="1:10">
      <c r="A151" s="41"/>
      <c r="B151" s="41"/>
      <c r="C151" s="41"/>
      <c r="D151" s="41"/>
      <c r="E151" s="41" t="s">
        <v>506</v>
      </c>
      <c r="F151" s="41" t="s">
        <v>464</v>
      </c>
      <c r="G151" s="42" t="s">
        <v>211</v>
      </c>
      <c r="H151" s="41" t="s">
        <v>212</v>
      </c>
      <c r="I151" s="43"/>
      <c r="J151" s="43"/>
    </row>
    <row r="152" spans="1:10">
      <c r="A152" s="41"/>
      <c r="B152" s="41"/>
      <c r="C152" s="41"/>
      <c r="D152" s="41"/>
      <c r="E152" s="41" t="s">
        <v>507</v>
      </c>
      <c r="F152" s="41" t="s">
        <v>508</v>
      </c>
      <c r="G152" s="42" t="s">
        <v>211</v>
      </c>
      <c r="H152" s="41" t="s">
        <v>212</v>
      </c>
      <c r="I152" s="43"/>
      <c r="J152" s="43"/>
    </row>
    <row r="153" spans="1:10">
      <c r="A153" s="41"/>
      <c r="B153" s="41"/>
      <c r="C153" s="41"/>
      <c r="D153" s="41"/>
      <c r="E153" s="41" t="s">
        <v>509</v>
      </c>
      <c r="F153" s="41" t="s">
        <v>472</v>
      </c>
      <c r="G153" s="42" t="s">
        <v>211</v>
      </c>
      <c r="H153" s="41" t="s">
        <v>212</v>
      </c>
      <c r="I153" s="43"/>
      <c r="J153" s="43"/>
    </row>
    <row r="154" spans="1:10">
      <c r="A154" s="41"/>
      <c r="B154" s="41"/>
      <c r="C154" s="41"/>
      <c r="D154" s="41"/>
      <c r="E154" s="41" t="s">
        <v>510</v>
      </c>
      <c r="F154" s="41" t="s">
        <v>511</v>
      </c>
      <c r="G154" s="42" t="s">
        <v>211</v>
      </c>
      <c r="H154" s="41" t="s">
        <v>212</v>
      </c>
      <c r="I154" s="43"/>
      <c r="J154" s="43"/>
    </row>
    <row r="155" spans="1:10" ht="15" customHeight="1">
      <c r="A155" s="41"/>
      <c r="B155" s="41"/>
      <c r="C155" s="41"/>
      <c r="D155" s="41"/>
      <c r="E155" s="41"/>
      <c r="F155" s="41"/>
      <c r="G155" s="42"/>
      <c r="H155" s="41"/>
      <c r="I155" s="43"/>
      <c r="J155" s="43"/>
    </row>
    <row r="156" spans="1:10" ht="15" customHeight="1">
      <c r="A156" s="41" t="s">
        <v>512</v>
      </c>
      <c r="B156" s="41" t="s">
        <v>513</v>
      </c>
      <c r="C156" s="41" t="s">
        <v>429</v>
      </c>
      <c r="D156" s="41" t="s">
        <v>430</v>
      </c>
      <c r="E156" s="41"/>
      <c r="F156" s="41"/>
      <c r="G156" s="42"/>
      <c r="H156" s="41"/>
      <c r="I156" s="43"/>
      <c r="J156" s="43"/>
    </row>
    <row r="157" spans="1:10">
      <c r="A157" s="41"/>
      <c r="B157" s="41"/>
      <c r="C157" s="41"/>
      <c r="D157" s="41"/>
      <c r="E157" s="41" t="s">
        <v>514</v>
      </c>
      <c r="F157" s="41" t="s">
        <v>515</v>
      </c>
      <c r="G157" s="42" t="s">
        <v>257</v>
      </c>
      <c r="H157" s="41" t="s">
        <v>93</v>
      </c>
      <c r="I157" s="43"/>
      <c r="J157" s="43"/>
    </row>
    <row r="158" spans="1:10">
      <c r="A158" s="41"/>
      <c r="B158" s="41"/>
      <c r="C158" s="41"/>
      <c r="D158" s="41"/>
      <c r="E158" s="41" t="s">
        <v>516</v>
      </c>
      <c r="F158" s="41" t="s">
        <v>287</v>
      </c>
      <c r="G158" s="42" t="s">
        <v>257</v>
      </c>
      <c r="H158" s="41" t="s">
        <v>93</v>
      </c>
      <c r="I158" s="43"/>
      <c r="J158" s="43"/>
    </row>
    <row r="159" spans="1:10">
      <c r="A159" s="41"/>
      <c r="B159" s="41"/>
      <c r="C159" s="41"/>
      <c r="D159" s="41"/>
      <c r="E159" s="41" t="s">
        <v>517</v>
      </c>
      <c r="F159" s="41" t="s">
        <v>518</v>
      </c>
      <c r="G159" s="42" t="s">
        <v>257</v>
      </c>
      <c r="H159" s="41" t="s">
        <v>93</v>
      </c>
      <c r="I159" s="43"/>
      <c r="J159" s="43"/>
    </row>
    <row r="160" spans="1:10" s="34" customFormat="1">
      <c r="A160" s="42"/>
      <c r="B160" s="42"/>
      <c r="C160" s="42"/>
      <c r="D160" s="42"/>
      <c r="E160" s="42" t="s">
        <v>519</v>
      </c>
      <c r="F160" s="42" t="s">
        <v>520</v>
      </c>
      <c r="G160" s="42" t="s">
        <v>257</v>
      </c>
      <c r="H160" s="42" t="s">
        <v>93</v>
      </c>
      <c r="I160" s="44"/>
      <c r="J160" s="44"/>
    </row>
    <row r="161" spans="1:10" s="34" customFormat="1">
      <c r="A161" s="42"/>
      <c r="B161" s="42"/>
      <c r="C161" s="42"/>
      <c r="D161" s="42"/>
      <c r="E161" s="42" t="s">
        <v>521</v>
      </c>
      <c r="F161" s="42" t="s">
        <v>495</v>
      </c>
      <c r="G161" s="42" t="s">
        <v>257</v>
      </c>
      <c r="H161" s="42" t="s">
        <v>93</v>
      </c>
      <c r="I161" s="44"/>
      <c r="J161" s="44"/>
    </row>
    <row r="162" spans="1:10" s="34" customFormat="1">
      <c r="A162" s="42"/>
      <c r="B162" s="42"/>
      <c r="C162" s="42"/>
      <c r="D162" s="42"/>
      <c r="E162" s="42" t="s">
        <v>522</v>
      </c>
      <c r="F162" s="42" t="s">
        <v>497</v>
      </c>
      <c r="G162" s="42" t="s">
        <v>257</v>
      </c>
      <c r="H162" s="42" t="s">
        <v>93</v>
      </c>
      <c r="I162" s="44"/>
      <c r="J162" s="44"/>
    </row>
    <row r="163" spans="1:10">
      <c r="A163" s="41"/>
      <c r="B163" s="41"/>
      <c r="C163" s="41"/>
      <c r="D163" s="41"/>
      <c r="E163" s="41" t="s">
        <v>523</v>
      </c>
      <c r="F163" s="41" t="s">
        <v>524</v>
      </c>
      <c r="G163" s="42" t="s">
        <v>257</v>
      </c>
      <c r="H163" s="41" t="s">
        <v>93</v>
      </c>
      <c r="I163" s="43"/>
      <c r="J163" s="43"/>
    </row>
    <row r="164" spans="1:10">
      <c r="A164" s="41"/>
      <c r="B164" s="41"/>
      <c r="C164" s="41"/>
      <c r="D164" s="41"/>
      <c r="E164" s="41" t="s">
        <v>525</v>
      </c>
      <c r="F164" s="41" t="s">
        <v>308</v>
      </c>
      <c r="G164" s="42" t="s">
        <v>257</v>
      </c>
      <c r="H164" s="41" t="s">
        <v>93</v>
      </c>
      <c r="I164" s="43"/>
      <c r="J164" s="43"/>
    </row>
    <row r="165" spans="1:10">
      <c r="A165" s="41"/>
      <c r="B165" s="41"/>
      <c r="C165" s="41"/>
      <c r="D165" s="41"/>
      <c r="E165" s="41" t="s">
        <v>526</v>
      </c>
      <c r="F165" s="41" t="s">
        <v>303</v>
      </c>
      <c r="G165" s="42" t="s">
        <v>257</v>
      </c>
      <c r="H165" s="41" t="s">
        <v>93</v>
      </c>
      <c r="I165" s="43"/>
      <c r="J165" s="43"/>
    </row>
    <row r="166" spans="1:10">
      <c r="A166" s="41"/>
      <c r="B166" s="41"/>
      <c r="C166" s="41"/>
      <c r="D166" s="41"/>
      <c r="E166" s="41" t="s">
        <v>527</v>
      </c>
      <c r="F166" s="41" t="s">
        <v>528</v>
      </c>
      <c r="G166" s="42" t="s">
        <v>257</v>
      </c>
      <c r="H166" s="41" t="s">
        <v>93</v>
      </c>
      <c r="I166" s="43"/>
      <c r="J166" s="43"/>
    </row>
    <row r="167" spans="1:10">
      <c r="A167" s="41"/>
      <c r="B167" s="41"/>
      <c r="C167" s="41"/>
      <c r="D167" s="41"/>
      <c r="E167" s="41" t="s">
        <v>529</v>
      </c>
      <c r="F167" s="41" t="s">
        <v>310</v>
      </c>
      <c r="G167" s="42" t="s">
        <v>257</v>
      </c>
      <c r="H167" s="41" t="s">
        <v>93</v>
      </c>
      <c r="I167" s="43"/>
      <c r="J167" s="43"/>
    </row>
    <row r="168" spans="1:10">
      <c r="A168" s="41"/>
      <c r="B168" s="41"/>
      <c r="C168" s="41"/>
      <c r="D168" s="41"/>
      <c r="E168" s="41" t="s">
        <v>530</v>
      </c>
      <c r="F168" s="41" t="s">
        <v>531</v>
      </c>
      <c r="G168" s="42" t="s">
        <v>257</v>
      </c>
      <c r="H168" s="41" t="s">
        <v>93</v>
      </c>
      <c r="I168" s="43"/>
      <c r="J168" s="43"/>
    </row>
    <row r="169" spans="1:10">
      <c r="A169" s="41"/>
      <c r="B169" s="41"/>
      <c r="C169" s="41"/>
      <c r="D169" s="41"/>
      <c r="E169" s="41" t="s">
        <v>532</v>
      </c>
      <c r="F169" s="41" t="s">
        <v>472</v>
      </c>
      <c r="G169" s="42" t="s">
        <v>257</v>
      </c>
      <c r="H169" s="41" t="s">
        <v>93</v>
      </c>
      <c r="I169" s="43"/>
      <c r="J169" s="43"/>
    </row>
    <row r="170" spans="1:10">
      <c r="A170" s="41" t="s">
        <v>533</v>
      </c>
      <c r="B170" s="41" t="s">
        <v>534</v>
      </c>
      <c r="C170" s="41" t="s">
        <v>429</v>
      </c>
      <c r="D170" s="41" t="s">
        <v>430</v>
      </c>
      <c r="E170" s="41" t="s">
        <v>535</v>
      </c>
      <c r="F170" s="41" t="s">
        <v>536</v>
      </c>
      <c r="G170" s="42" t="s">
        <v>257</v>
      </c>
      <c r="H170" s="41" t="s">
        <v>93</v>
      </c>
      <c r="I170" s="43"/>
      <c r="J170" s="43"/>
    </row>
    <row r="171" spans="1:10">
      <c r="A171" s="41"/>
      <c r="B171" s="41"/>
      <c r="C171" s="41"/>
      <c r="D171" s="41"/>
      <c r="E171" s="41" t="s">
        <v>537</v>
      </c>
      <c r="F171" s="41" t="s">
        <v>538</v>
      </c>
      <c r="G171" s="42" t="s">
        <v>257</v>
      </c>
      <c r="H171" s="41" t="s">
        <v>93</v>
      </c>
      <c r="I171" s="43"/>
      <c r="J171" s="43"/>
    </row>
    <row r="172" spans="1:10">
      <c r="A172" s="41" t="s">
        <v>539</v>
      </c>
      <c r="B172" s="41" t="s">
        <v>540</v>
      </c>
      <c r="C172" s="41" t="s">
        <v>429</v>
      </c>
      <c r="D172" s="41" t="s">
        <v>430</v>
      </c>
      <c r="E172" s="41" t="s">
        <v>541</v>
      </c>
      <c r="F172" s="41" t="s">
        <v>542</v>
      </c>
      <c r="G172" s="42" t="s">
        <v>219</v>
      </c>
      <c r="H172" s="41" t="s">
        <v>143</v>
      </c>
      <c r="I172" s="43"/>
      <c r="J172" s="43"/>
    </row>
    <row r="173" spans="1:10">
      <c r="A173" s="41"/>
      <c r="B173" s="41"/>
      <c r="C173" s="41"/>
      <c r="D173" s="41"/>
      <c r="E173" s="41" t="s">
        <v>543</v>
      </c>
      <c r="F173" s="41" t="s">
        <v>544</v>
      </c>
      <c r="G173" s="42" t="s">
        <v>219</v>
      </c>
      <c r="H173" s="41" t="s">
        <v>143</v>
      </c>
      <c r="I173" s="43"/>
      <c r="J173" s="43"/>
    </row>
    <row r="174" spans="1:10">
      <c r="A174" s="41"/>
      <c r="B174" s="41"/>
      <c r="C174" s="41"/>
      <c r="D174" s="41"/>
      <c r="E174" s="41" t="s">
        <v>545</v>
      </c>
      <c r="F174" s="41" t="s">
        <v>546</v>
      </c>
      <c r="G174" s="42" t="s">
        <v>219</v>
      </c>
      <c r="H174" s="41" t="s">
        <v>143</v>
      </c>
      <c r="I174" s="43"/>
      <c r="J174" s="43"/>
    </row>
    <row r="175" spans="1:10">
      <c r="A175" s="41"/>
      <c r="B175" s="41"/>
      <c r="C175" s="41"/>
      <c r="D175" s="41"/>
      <c r="E175" s="41" t="s">
        <v>547</v>
      </c>
      <c r="F175" s="41" t="s">
        <v>287</v>
      </c>
      <c r="G175" s="42" t="s">
        <v>219</v>
      </c>
      <c r="H175" s="41" t="s">
        <v>143</v>
      </c>
      <c r="I175" s="43"/>
      <c r="J175" s="43"/>
    </row>
    <row r="176" spans="1:10">
      <c r="A176" s="41"/>
      <c r="B176" s="41"/>
      <c r="C176" s="41"/>
      <c r="D176" s="41"/>
      <c r="E176" s="41" t="s">
        <v>548</v>
      </c>
      <c r="F176" s="41" t="s">
        <v>549</v>
      </c>
      <c r="G176" s="42" t="s">
        <v>219</v>
      </c>
      <c r="H176" s="41" t="s">
        <v>143</v>
      </c>
      <c r="I176" s="43"/>
      <c r="J176" s="43"/>
    </row>
    <row r="177" spans="1:10">
      <c r="A177" s="41"/>
      <c r="B177" s="41"/>
      <c r="C177" s="41"/>
      <c r="D177" s="41"/>
      <c r="E177" s="41" t="s">
        <v>550</v>
      </c>
      <c r="F177" s="41" t="s">
        <v>551</v>
      </c>
      <c r="G177" s="42" t="s">
        <v>219</v>
      </c>
      <c r="H177" s="41" t="s">
        <v>143</v>
      </c>
      <c r="I177" s="43"/>
      <c r="J177" s="43"/>
    </row>
    <row r="178" spans="1:10">
      <c r="A178" s="41" t="s">
        <v>552</v>
      </c>
      <c r="B178" s="41" t="s">
        <v>553</v>
      </c>
      <c r="C178" s="41" t="s">
        <v>475</v>
      </c>
      <c r="D178" s="41" t="s">
        <v>476</v>
      </c>
      <c r="E178" s="41" t="s">
        <v>554</v>
      </c>
      <c r="F178" s="41" t="s">
        <v>555</v>
      </c>
      <c r="G178" s="42" t="s">
        <v>556</v>
      </c>
      <c r="H178" s="41" t="s">
        <v>557</v>
      </c>
      <c r="I178" s="43"/>
      <c r="J178" s="43"/>
    </row>
    <row r="179" spans="1:10">
      <c r="A179" s="41"/>
      <c r="B179" s="41"/>
      <c r="C179" s="41"/>
      <c r="D179" s="41"/>
      <c r="E179" s="41" t="s">
        <v>558</v>
      </c>
      <c r="F179" s="41" t="s">
        <v>559</v>
      </c>
      <c r="G179" s="42" t="s">
        <v>556</v>
      </c>
      <c r="H179" s="41" t="s">
        <v>557</v>
      </c>
      <c r="I179" s="43"/>
      <c r="J179" s="43"/>
    </row>
    <row r="180" spans="1:10">
      <c r="A180" s="41"/>
      <c r="B180" s="41"/>
      <c r="C180" s="41"/>
      <c r="D180" s="41"/>
      <c r="E180" s="41" t="s">
        <v>560</v>
      </c>
      <c r="F180" s="41" t="s">
        <v>561</v>
      </c>
      <c r="G180" s="42" t="s">
        <v>562</v>
      </c>
      <c r="H180" s="41" t="s">
        <v>116</v>
      </c>
      <c r="I180" s="43"/>
      <c r="J180" s="43"/>
    </row>
    <row r="181" spans="1:10">
      <c r="A181" s="41"/>
      <c r="B181" s="41"/>
      <c r="C181" s="41"/>
      <c r="D181" s="41"/>
      <c r="E181" s="41" t="s">
        <v>563</v>
      </c>
      <c r="F181" s="41" t="s">
        <v>564</v>
      </c>
      <c r="G181" s="42" t="s">
        <v>556</v>
      </c>
      <c r="H181" s="41" t="s">
        <v>557</v>
      </c>
      <c r="I181" s="43"/>
      <c r="J181" s="43"/>
    </row>
    <row r="182" spans="1:10">
      <c r="A182" s="41"/>
      <c r="B182" s="41"/>
      <c r="C182" s="41"/>
      <c r="D182" s="41"/>
      <c r="E182" s="41" t="s">
        <v>565</v>
      </c>
      <c r="F182" s="41" t="s">
        <v>566</v>
      </c>
      <c r="G182" s="42" t="s">
        <v>556</v>
      </c>
      <c r="H182" s="41" t="s">
        <v>557</v>
      </c>
      <c r="I182" s="43"/>
      <c r="J182" s="43"/>
    </row>
    <row r="183" spans="1:10">
      <c r="A183" s="41"/>
      <c r="B183" s="41"/>
      <c r="C183" s="41"/>
      <c r="D183" s="41"/>
      <c r="E183" s="41" t="s">
        <v>567</v>
      </c>
      <c r="F183" s="41" t="s">
        <v>568</v>
      </c>
      <c r="G183" s="42" t="s">
        <v>556</v>
      </c>
      <c r="H183" s="41" t="s">
        <v>557</v>
      </c>
      <c r="I183" s="43"/>
      <c r="J183" s="43"/>
    </row>
    <row r="184" spans="1:10">
      <c r="A184" s="41"/>
      <c r="B184" s="41"/>
      <c r="C184" s="41"/>
      <c r="D184" s="41"/>
      <c r="E184" s="41" t="s">
        <v>569</v>
      </c>
      <c r="F184" s="41" t="s">
        <v>570</v>
      </c>
      <c r="G184" s="42" t="s">
        <v>556</v>
      </c>
      <c r="H184" s="41" t="s">
        <v>557</v>
      </c>
      <c r="I184" s="43"/>
      <c r="J184" s="43"/>
    </row>
    <row r="185" spans="1:10">
      <c r="A185" s="41"/>
      <c r="B185" s="41"/>
      <c r="C185" s="41"/>
      <c r="D185" s="41"/>
      <c r="E185" s="41" t="s">
        <v>571</v>
      </c>
      <c r="F185" s="41" t="s">
        <v>572</v>
      </c>
      <c r="G185" s="42" t="s">
        <v>556</v>
      </c>
      <c r="H185" s="41" t="s">
        <v>557</v>
      </c>
      <c r="I185" s="43"/>
      <c r="J185" s="43"/>
    </row>
    <row r="186" spans="1:10">
      <c r="A186" s="41"/>
      <c r="B186" s="41"/>
      <c r="C186" s="41"/>
      <c r="D186" s="41"/>
      <c r="E186" s="41" t="s">
        <v>573</v>
      </c>
      <c r="F186" s="41" t="s">
        <v>574</v>
      </c>
      <c r="G186" s="42" t="s">
        <v>556</v>
      </c>
      <c r="H186" s="41" t="s">
        <v>557</v>
      </c>
      <c r="I186" s="43"/>
      <c r="J186" s="43"/>
    </row>
    <row r="187" spans="1:10">
      <c r="A187" s="41"/>
      <c r="B187" s="41"/>
      <c r="C187" s="41"/>
      <c r="D187" s="41"/>
      <c r="E187" s="41" t="s">
        <v>575</v>
      </c>
      <c r="F187" s="41" t="s">
        <v>576</v>
      </c>
      <c r="G187" s="42" t="s">
        <v>556</v>
      </c>
      <c r="H187" s="41" t="s">
        <v>557</v>
      </c>
      <c r="I187" s="43"/>
      <c r="J187" s="43"/>
    </row>
    <row r="188" spans="1:10">
      <c r="A188" s="41"/>
      <c r="B188" s="41"/>
      <c r="C188" s="41"/>
      <c r="D188" s="41"/>
      <c r="E188" s="41" t="s">
        <v>577</v>
      </c>
      <c r="F188" s="41" t="s">
        <v>578</v>
      </c>
      <c r="G188" s="42" t="s">
        <v>556</v>
      </c>
      <c r="H188" s="41" t="s">
        <v>557</v>
      </c>
      <c r="I188" s="43"/>
      <c r="J188" s="43"/>
    </row>
    <row r="189" spans="1:10">
      <c r="A189" s="41"/>
      <c r="B189" s="41"/>
      <c r="C189" s="41"/>
      <c r="D189" s="41"/>
      <c r="E189" s="41" t="s">
        <v>579</v>
      </c>
      <c r="F189" s="41" t="s">
        <v>580</v>
      </c>
      <c r="G189" s="42" t="s">
        <v>556</v>
      </c>
      <c r="H189" s="41" t="s">
        <v>557</v>
      </c>
      <c r="I189" s="43"/>
      <c r="J189" s="43"/>
    </row>
    <row r="190" spans="1:10">
      <c r="A190" s="41"/>
      <c r="B190" s="41"/>
      <c r="C190" s="41"/>
      <c r="D190" s="41"/>
      <c r="E190" s="41" t="s">
        <v>581</v>
      </c>
      <c r="F190" s="41" t="s">
        <v>305</v>
      </c>
      <c r="G190" s="42" t="s">
        <v>556</v>
      </c>
      <c r="H190" s="41" t="s">
        <v>557</v>
      </c>
      <c r="I190" s="43"/>
      <c r="J190" s="43"/>
    </row>
    <row r="191" spans="1:10" ht="15" customHeight="1">
      <c r="A191" s="41"/>
      <c r="B191" s="41"/>
      <c r="C191" s="41"/>
      <c r="D191" s="41"/>
      <c r="E191" s="41"/>
      <c r="F191" s="41"/>
      <c r="G191" s="42" t="s">
        <v>197</v>
      </c>
      <c r="H191" s="41" t="s">
        <v>155</v>
      </c>
      <c r="I191" s="43"/>
      <c r="J191" s="43"/>
    </row>
    <row r="192" spans="1:10">
      <c r="A192" s="41"/>
      <c r="B192" s="41"/>
      <c r="C192" s="41"/>
      <c r="D192" s="41"/>
      <c r="E192" s="41" t="s">
        <v>582</v>
      </c>
      <c r="F192" s="41" t="s">
        <v>583</v>
      </c>
      <c r="G192" s="42" t="s">
        <v>556</v>
      </c>
      <c r="H192" s="41" t="s">
        <v>557</v>
      </c>
      <c r="I192" s="43"/>
      <c r="J192" s="43"/>
    </row>
    <row r="193" spans="1:10" ht="15" customHeight="1">
      <c r="A193" s="41"/>
      <c r="B193" s="41"/>
      <c r="C193" s="41"/>
      <c r="D193" s="41"/>
      <c r="E193" s="41"/>
      <c r="F193" s="41"/>
      <c r="G193" s="42" t="s">
        <v>197</v>
      </c>
      <c r="H193" s="41" t="s">
        <v>155</v>
      </c>
      <c r="I193" s="43"/>
      <c r="J193" s="43"/>
    </row>
    <row r="194" spans="1:10">
      <c r="A194" s="41" t="s">
        <v>584</v>
      </c>
      <c r="B194" s="41" t="s">
        <v>585</v>
      </c>
      <c r="C194" s="41" t="s">
        <v>429</v>
      </c>
      <c r="D194" s="41" t="s">
        <v>430</v>
      </c>
      <c r="E194" s="41" t="s">
        <v>586</v>
      </c>
      <c r="F194" s="41" t="s">
        <v>587</v>
      </c>
      <c r="G194" s="42" t="s">
        <v>257</v>
      </c>
      <c r="H194" s="41" t="s">
        <v>93</v>
      </c>
      <c r="I194" s="43"/>
      <c r="J194" s="43"/>
    </row>
    <row r="195" spans="1:10">
      <c r="A195" s="41"/>
      <c r="B195" s="41"/>
      <c r="C195" s="41"/>
      <c r="D195" s="41"/>
      <c r="E195" s="41" t="s">
        <v>588</v>
      </c>
      <c r="F195" s="41" t="s">
        <v>589</v>
      </c>
      <c r="G195" s="42" t="s">
        <v>257</v>
      </c>
      <c r="H195" s="41" t="s">
        <v>93</v>
      </c>
      <c r="I195" s="43"/>
      <c r="J195" s="43"/>
    </row>
    <row r="196" spans="1:10">
      <c r="A196" s="41"/>
      <c r="B196" s="41"/>
      <c r="C196" s="41"/>
      <c r="D196" s="41"/>
      <c r="E196" s="41" t="s">
        <v>590</v>
      </c>
      <c r="F196" s="41" t="s">
        <v>287</v>
      </c>
      <c r="G196" s="42" t="s">
        <v>257</v>
      </c>
      <c r="H196" s="41" t="s">
        <v>93</v>
      </c>
      <c r="I196" s="43"/>
      <c r="J196" s="43"/>
    </row>
    <row r="197" spans="1:10">
      <c r="A197" s="41" t="s">
        <v>591</v>
      </c>
      <c r="B197" s="41" t="s">
        <v>592</v>
      </c>
      <c r="C197" s="41" t="s">
        <v>475</v>
      </c>
      <c r="D197" s="41" t="s">
        <v>476</v>
      </c>
      <c r="E197" s="41" t="s">
        <v>593</v>
      </c>
      <c r="F197" s="41" t="s">
        <v>594</v>
      </c>
      <c r="G197" s="42" t="s">
        <v>556</v>
      </c>
      <c r="H197" s="41" t="s">
        <v>557</v>
      </c>
      <c r="I197" s="43"/>
      <c r="J197" s="43"/>
    </row>
    <row r="198" spans="1:10">
      <c r="A198" s="41"/>
      <c r="B198" s="41"/>
      <c r="C198" s="41"/>
      <c r="D198" s="41"/>
      <c r="E198" s="41" t="s">
        <v>595</v>
      </c>
      <c r="F198" s="41" t="s">
        <v>596</v>
      </c>
      <c r="G198" s="42" t="s">
        <v>556</v>
      </c>
      <c r="H198" s="41" t="s">
        <v>557</v>
      </c>
      <c r="I198" s="43"/>
      <c r="J198" s="43"/>
    </row>
    <row r="199" spans="1:10">
      <c r="A199" s="41"/>
      <c r="B199" s="41"/>
      <c r="C199" s="41"/>
      <c r="D199" s="41"/>
      <c r="E199" s="41" t="s">
        <v>597</v>
      </c>
      <c r="F199" s="41" t="s">
        <v>287</v>
      </c>
      <c r="G199" s="42" t="s">
        <v>556</v>
      </c>
      <c r="H199" s="41" t="s">
        <v>557</v>
      </c>
      <c r="I199" s="43"/>
      <c r="J199" s="43"/>
    </row>
    <row r="200" spans="1:10">
      <c r="A200" s="41"/>
      <c r="B200" s="41"/>
      <c r="C200" s="41"/>
      <c r="D200" s="41"/>
      <c r="E200" s="41" t="s">
        <v>598</v>
      </c>
      <c r="F200" s="41" t="s">
        <v>599</v>
      </c>
      <c r="G200" s="42" t="s">
        <v>556</v>
      </c>
      <c r="H200" s="41" t="s">
        <v>557</v>
      </c>
      <c r="I200" s="43"/>
      <c r="J200" s="43"/>
    </row>
    <row r="201" spans="1:10">
      <c r="A201" s="41"/>
      <c r="B201" s="41"/>
      <c r="C201" s="41"/>
      <c r="D201" s="41"/>
      <c r="E201" s="41" t="s">
        <v>600</v>
      </c>
      <c r="F201" s="41" t="s">
        <v>601</v>
      </c>
      <c r="G201" s="42" t="s">
        <v>556</v>
      </c>
      <c r="H201" s="41" t="s">
        <v>557</v>
      </c>
      <c r="I201" s="43"/>
      <c r="J201" s="43"/>
    </row>
    <row r="202" spans="1:10">
      <c r="A202" s="41"/>
      <c r="B202" s="41"/>
      <c r="C202" s="41"/>
      <c r="D202" s="41"/>
      <c r="E202" s="41" t="s">
        <v>602</v>
      </c>
      <c r="F202" s="41" t="s">
        <v>580</v>
      </c>
      <c r="G202" s="42" t="s">
        <v>556</v>
      </c>
      <c r="H202" s="41" t="s">
        <v>557</v>
      </c>
      <c r="I202" s="43"/>
      <c r="J202" s="43"/>
    </row>
    <row r="203" spans="1:10">
      <c r="A203" s="41" t="s">
        <v>603</v>
      </c>
      <c r="B203" s="41" t="s">
        <v>604</v>
      </c>
      <c r="C203" s="41" t="s">
        <v>193</v>
      </c>
      <c r="D203" s="41" t="s">
        <v>194</v>
      </c>
      <c r="E203" s="41" t="s">
        <v>605</v>
      </c>
      <c r="F203" s="41" t="s">
        <v>606</v>
      </c>
      <c r="G203" s="42" t="s">
        <v>197</v>
      </c>
      <c r="H203" s="41" t="s">
        <v>155</v>
      </c>
      <c r="I203" s="43"/>
      <c r="J203" s="43"/>
    </row>
    <row r="204" spans="1:10">
      <c r="A204" s="41"/>
      <c r="B204" s="41"/>
      <c r="C204" s="41"/>
      <c r="D204" s="41"/>
      <c r="E204" s="41" t="s">
        <v>607</v>
      </c>
      <c r="F204" s="41" t="s">
        <v>608</v>
      </c>
      <c r="G204" s="42" t="s">
        <v>197</v>
      </c>
      <c r="H204" s="41" t="s">
        <v>155</v>
      </c>
      <c r="I204" s="43"/>
      <c r="J204" s="43"/>
    </row>
    <row r="205" spans="1:10">
      <c r="A205" s="41"/>
      <c r="B205" s="41"/>
      <c r="C205" s="41"/>
      <c r="D205" s="41"/>
      <c r="E205" s="41" t="s">
        <v>609</v>
      </c>
      <c r="F205" s="41" t="s">
        <v>250</v>
      </c>
      <c r="G205" s="42" t="s">
        <v>197</v>
      </c>
      <c r="H205" s="41" t="s">
        <v>155</v>
      </c>
      <c r="I205" s="43"/>
      <c r="J205" s="43"/>
    </row>
    <row r="206" spans="1:10">
      <c r="A206" s="41"/>
      <c r="B206" s="41"/>
      <c r="C206" s="41"/>
      <c r="D206" s="41"/>
      <c r="E206" s="41" t="s">
        <v>610</v>
      </c>
      <c r="F206" s="41" t="s">
        <v>611</v>
      </c>
      <c r="G206" s="42" t="s">
        <v>197</v>
      </c>
      <c r="H206" s="41" t="s">
        <v>155</v>
      </c>
      <c r="I206" s="43"/>
      <c r="J206" s="43"/>
    </row>
    <row r="207" spans="1:10">
      <c r="A207" s="41"/>
      <c r="B207" s="41"/>
      <c r="C207" s="41"/>
      <c r="D207" s="41"/>
      <c r="E207" s="41" t="s">
        <v>612</v>
      </c>
      <c r="F207" s="41" t="s">
        <v>613</v>
      </c>
      <c r="G207" s="42" t="s">
        <v>197</v>
      </c>
      <c r="H207" s="41" t="s">
        <v>155</v>
      </c>
      <c r="I207" s="43"/>
      <c r="J207" s="43"/>
    </row>
    <row r="208" spans="1:10">
      <c r="A208" s="41"/>
      <c r="B208" s="41"/>
      <c r="C208" s="41"/>
      <c r="D208" s="41"/>
      <c r="E208" s="41" t="s">
        <v>614</v>
      </c>
      <c r="F208" s="41" t="s">
        <v>615</v>
      </c>
      <c r="G208" s="42" t="s">
        <v>197</v>
      </c>
      <c r="H208" s="41" t="s">
        <v>155</v>
      </c>
      <c r="I208" s="43"/>
      <c r="J208" s="43"/>
    </row>
    <row r="209" spans="1:10">
      <c r="A209" s="41"/>
      <c r="B209" s="41"/>
      <c r="C209" s="41"/>
      <c r="D209" s="41"/>
      <c r="E209" s="41" t="s">
        <v>616</v>
      </c>
      <c r="F209" s="41" t="s">
        <v>617</v>
      </c>
      <c r="G209" s="42" t="s">
        <v>197</v>
      </c>
      <c r="H209" s="41" t="s">
        <v>155</v>
      </c>
      <c r="I209" s="43"/>
      <c r="J209" s="43"/>
    </row>
    <row r="210" spans="1:10">
      <c r="A210" s="41"/>
      <c r="B210" s="41"/>
      <c r="C210" s="41"/>
      <c r="D210" s="41"/>
      <c r="E210" s="41" t="s">
        <v>618</v>
      </c>
      <c r="F210" s="41" t="s">
        <v>619</v>
      </c>
      <c r="G210" s="42" t="s">
        <v>197</v>
      </c>
      <c r="H210" s="41" t="s">
        <v>155</v>
      </c>
      <c r="I210" s="43"/>
      <c r="J210" s="43"/>
    </row>
    <row r="211" spans="1:10">
      <c r="A211" s="41" t="s">
        <v>620</v>
      </c>
      <c r="B211" s="41" t="s">
        <v>621</v>
      </c>
      <c r="C211" s="41" t="s">
        <v>382</v>
      </c>
      <c r="D211" s="41" t="s">
        <v>383</v>
      </c>
      <c r="E211" s="41" t="s">
        <v>622</v>
      </c>
      <c r="F211" s="41" t="s">
        <v>623</v>
      </c>
      <c r="G211" s="42" t="s">
        <v>211</v>
      </c>
      <c r="H211" s="41" t="s">
        <v>212</v>
      </c>
      <c r="I211" s="43"/>
      <c r="J211" s="43"/>
    </row>
    <row r="212" spans="1:10">
      <c r="A212" s="41"/>
      <c r="B212" s="41"/>
      <c r="C212" s="41"/>
      <c r="D212" s="41"/>
      <c r="E212" s="41" t="s">
        <v>624</v>
      </c>
      <c r="F212" s="41" t="s">
        <v>625</v>
      </c>
      <c r="G212" s="42" t="s">
        <v>211</v>
      </c>
      <c r="H212" s="41" t="s">
        <v>212</v>
      </c>
      <c r="I212" s="43"/>
      <c r="J212" s="43"/>
    </row>
    <row r="213" spans="1:10">
      <c r="A213" s="41"/>
      <c r="B213" s="41"/>
      <c r="C213" s="41"/>
      <c r="D213" s="41"/>
      <c r="E213" s="41" t="s">
        <v>626</v>
      </c>
      <c r="F213" s="41" t="s">
        <v>627</v>
      </c>
      <c r="G213" s="42" t="s">
        <v>211</v>
      </c>
      <c r="H213" s="41" t="s">
        <v>212</v>
      </c>
      <c r="I213" s="43"/>
      <c r="J213" s="43"/>
    </row>
    <row r="214" spans="1:10">
      <c r="A214" s="41"/>
      <c r="B214" s="41"/>
      <c r="C214" s="41"/>
      <c r="D214" s="41"/>
      <c r="E214" s="41" t="s">
        <v>628</v>
      </c>
      <c r="F214" s="41" t="s">
        <v>629</v>
      </c>
      <c r="G214" s="42" t="s">
        <v>211</v>
      </c>
      <c r="H214" s="41" t="s">
        <v>212</v>
      </c>
      <c r="I214" s="43"/>
      <c r="J214" s="43"/>
    </row>
    <row r="215" spans="1:10">
      <c r="A215" s="41"/>
      <c r="B215" s="41"/>
      <c r="C215" s="41"/>
      <c r="D215" s="41"/>
      <c r="E215" s="41" t="s">
        <v>630</v>
      </c>
      <c r="F215" s="41" t="s">
        <v>631</v>
      </c>
      <c r="G215" s="42" t="s">
        <v>211</v>
      </c>
      <c r="H215" s="41" t="s">
        <v>212</v>
      </c>
      <c r="I215" s="43"/>
      <c r="J215" s="43"/>
    </row>
    <row r="216" spans="1:10">
      <c r="A216" s="41"/>
      <c r="B216" s="41"/>
      <c r="C216" s="41"/>
      <c r="D216" s="41"/>
      <c r="E216" s="41" t="s">
        <v>632</v>
      </c>
      <c r="F216" s="41" t="s">
        <v>633</v>
      </c>
      <c r="G216" s="42" t="s">
        <v>211</v>
      </c>
      <c r="H216" s="41" t="s">
        <v>212</v>
      </c>
      <c r="I216" s="43"/>
      <c r="J216" s="43"/>
    </row>
    <row r="217" spans="1:10">
      <c r="A217" s="41"/>
      <c r="B217" s="41"/>
      <c r="C217" s="41"/>
      <c r="D217" s="41"/>
      <c r="E217" s="41" t="s">
        <v>634</v>
      </c>
      <c r="F217" s="41" t="s">
        <v>635</v>
      </c>
      <c r="G217" s="42" t="s">
        <v>211</v>
      </c>
      <c r="H217" s="41" t="s">
        <v>212</v>
      </c>
      <c r="I217" s="43"/>
      <c r="J217" s="43"/>
    </row>
    <row r="218" spans="1:10">
      <c r="A218" s="41"/>
      <c r="B218" s="41"/>
      <c r="C218" s="41"/>
      <c r="D218" s="41"/>
      <c r="E218" s="41" t="s">
        <v>636</v>
      </c>
      <c r="F218" s="41" t="s">
        <v>637</v>
      </c>
      <c r="G218" s="42" t="s">
        <v>211</v>
      </c>
      <c r="H218" s="41" t="s">
        <v>212</v>
      </c>
      <c r="I218" s="43"/>
      <c r="J218" s="43"/>
    </row>
    <row r="219" spans="1:10">
      <c r="A219" s="41"/>
      <c r="B219" s="41"/>
      <c r="C219" s="41"/>
      <c r="D219" s="41"/>
      <c r="E219" s="41" t="s">
        <v>638</v>
      </c>
      <c r="F219" s="41" t="s">
        <v>639</v>
      </c>
      <c r="G219" s="42" t="s">
        <v>211</v>
      </c>
      <c r="H219" s="41" t="s">
        <v>212</v>
      </c>
      <c r="I219" s="43"/>
      <c r="J219" s="43"/>
    </row>
    <row r="220" spans="1:10">
      <c r="A220" s="41"/>
      <c r="B220" s="41"/>
      <c r="C220" s="41"/>
      <c r="D220" s="41"/>
      <c r="E220" s="41" t="s">
        <v>640</v>
      </c>
      <c r="F220" s="41" t="s">
        <v>250</v>
      </c>
      <c r="G220" s="42" t="s">
        <v>211</v>
      </c>
      <c r="H220" s="41" t="s">
        <v>212</v>
      </c>
      <c r="I220" s="43"/>
      <c r="J220" s="43"/>
    </row>
    <row r="221" spans="1:10">
      <c r="A221" s="41"/>
      <c r="B221" s="41"/>
      <c r="C221" s="41"/>
      <c r="D221" s="41"/>
      <c r="E221" s="41" t="s">
        <v>641</v>
      </c>
      <c r="F221" s="41" t="s">
        <v>642</v>
      </c>
      <c r="G221" s="42" t="s">
        <v>211</v>
      </c>
      <c r="H221" s="41" t="s">
        <v>212</v>
      </c>
      <c r="I221" s="43"/>
      <c r="J221" s="43"/>
    </row>
    <row r="222" spans="1:10">
      <c r="A222" s="41"/>
      <c r="B222" s="41"/>
      <c r="C222" s="41"/>
      <c r="D222" s="41"/>
      <c r="E222" s="41" t="s">
        <v>643</v>
      </c>
      <c r="F222" s="41" t="s">
        <v>644</v>
      </c>
      <c r="G222" s="42" t="s">
        <v>211</v>
      </c>
      <c r="H222" s="41" t="s">
        <v>212</v>
      </c>
      <c r="I222" s="43"/>
      <c r="J222" s="43"/>
    </row>
    <row r="223" spans="1:10">
      <c r="A223" s="41"/>
      <c r="B223" s="41"/>
      <c r="C223" s="41"/>
      <c r="D223" s="41"/>
      <c r="E223" s="41" t="s">
        <v>645</v>
      </c>
      <c r="F223" s="41" t="s">
        <v>646</v>
      </c>
      <c r="G223" s="42" t="s">
        <v>211</v>
      </c>
      <c r="H223" s="41" t="s">
        <v>212</v>
      </c>
      <c r="I223" s="43"/>
      <c r="J223" s="43"/>
    </row>
    <row r="224" spans="1:10">
      <c r="A224" s="41"/>
      <c r="B224" s="41"/>
      <c r="C224" s="41"/>
      <c r="D224" s="41"/>
      <c r="E224" s="41" t="s">
        <v>647</v>
      </c>
      <c r="F224" s="41" t="s">
        <v>648</v>
      </c>
      <c r="G224" s="42" t="s">
        <v>211</v>
      </c>
      <c r="H224" s="41" t="s">
        <v>212</v>
      </c>
      <c r="I224" s="43"/>
      <c r="J224" s="43"/>
    </row>
    <row r="225" spans="1:10">
      <c r="A225" s="41"/>
      <c r="B225" s="41"/>
      <c r="C225" s="41"/>
      <c r="D225" s="41"/>
      <c r="E225" s="41" t="s">
        <v>649</v>
      </c>
      <c r="F225" s="41" t="s">
        <v>650</v>
      </c>
      <c r="G225" s="42" t="s">
        <v>211</v>
      </c>
      <c r="H225" s="41" t="s">
        <v>212</v>
      </c>
      <c r="I225" s="43"/>
      <c r="J225" s="43"/>
    </row>
    <row r="226" spans="1:10">
      <c r="A226" s="41" t="s">
        <v>651</v>
      </c>
      <c r="B226" s="41" t="s">
        <v>652</v>
      </c>
      <c r="C226" s="41" t="s">
        <v>193</v>
      </c>
      <c r="D226" s="41" t="s">
        <v>194</v>
      </c>
      <c r="E226" s="41" t="s">
        <v>653</v>
      </c>
      <c r="F226" s="41" t="s">
        <v>654</v>
      </c>
      <c r="G226" s="42" t="s">
        <v>197</v>
      </c>
      <c r="H226" s="41" t="s">
        <v>155</v>
      </c>
      <c r="I226" s="43"/>
      <c r="J226" s="43"/>
    </row>
    <row r="227" spans="1:10">
      <c r="A227" s="41"/>
      <c r="B227" s="41"/>
      <c r="C227" s="41"/>
      <c r="D227" s="41"/>
      <c r="E227" s="41" t="s">
        <v>655</v>
      </c>
      <c r="F227" s="41" t="s">
        <v>656</v>
      </c>
      <c r="G227" s="42" t="s">
        <v>197</v>
      </c>
      <c r="H227" s="41" t="s">
        <v>155</v>
      </c>
      <c r="I227" s="43"/>
      <c r="J227" s="43"/>
    </row>
    <row r="228" spans="1:10">
      <c r="A228" s="41"/>
      <c r="B228" s="41"/>
      <c r="C228" s="41"/>
      <c r="D228" s="41"/>
      <c r="E228" s="41" t="s">
        <v>657</v>
      </c>
      <c r="F228" s="41" t="s">
        <v>658</v>
      </c>
      <c r="G228" s="42" t="s">
        <v>197</v>
      </c>
      <c r="H228" s="41" t="s">
        <v>155</v>
      </c>
      <c r="I228" s="43"/>
      <c r="J228" s="43"/>
    </row>
    <row r="229" spans="1:10">
      <c r="A229" s="41"/>
      <c r="B229" s="41"/>
      <c r="C229" s="41"/>
      <c r="D229" s="41"/>
      <c r="E229" s="41" t="s">
        <v>659</v>
      </c>
      <c r="F229" s="41" t="s">
        <v>660</v>
      </c>
      <c r="G229" s="42" t="s">
        <v>197</v>
      </c>
      <c r="H229" s="41" t="s">
        <v>155</v>
      </c>
      <c r="I229" s="43"/>
      <c r="J229" s="43"/>
    </row>
    <row r="230" spans="1:10">
      <c r="A230" s="41"/>
      <c r="B230" s="41"/>
      <c r="C230" s="41"/>
      <c r="D230" s="41"/>
      <c r="E230" s="41" t="s">
        <v>661</v>
      </c>
      <c r="F230" s="41" t="s">
        <v>662</v>
      </c>
      <c r="G230" s="42" t="s">
        <v>197</v>
      </c>
      <c r="H230" s="41" t="s">
        <v>155</v>
      </c>
      <c r="I230" s="43"/>
      <c r="J230" s="43"/>
    </row>
    <row r="231" spans="1:10">
      <c r="A231" s="41"/>
      <c r="B231" s="41"/>
      <c r="C231" s="41"/>
      <c r="D231" s="41"/>
      <c r="E231" s="41" t="s">
        <v>663</v>
      </c>
      <c r="F231" s="41" t="s">
        <v>664</v>
      </c>
      <c r="G231" s="42" t="s">
        <v>197</v>
      </c>
      <c r="H231" s="41" t="s">
        <v>155</v>
      </c>
      <c r="I231" s="43"/>
      <c r="J231" s="43"/>
    </row>
    <row r="232" spans="1:10">
      <c r="A232" s="41" t="s">
        <v>665</v>
      </c>
      <c r="B232" s="41" t="s">
        <v>666</v>
      </c>
      <c r="C232" s="41" t="s">
        <v>193</v>
      </c>
      <c r="D232" s="41" t="s">
        <v>194</v>
      </c>
      <c r="E232" s="41" t="s">
        <v>667</v>
      </c>
      <c r="F232" s="41" t="s">
        <v>668</v>
      </c>
      <c r="G232" s="42" t="s">
        <v>197</v>
      </c>
      <c r="H232" s="41" t="s">
        <v>155</v>
      </c>
      <c r="I232" s="43"/>
      <c r="J232" s="43"/>
    </row>
    <row r="233" spans="1:10">
      <c r="A233" s="41"/>
      <c r="B233" s="41"/>
      <c r="C233" s="41"/>
      <c r="D233" s="41"/>
      <c r="E233" s="41" t="s">
        <v>669</v>
      </c>
      <c r="F233" s="41" t="s">
        <v>670</v>
      </c>
      <c r="G233" s="42" t="s">
        <v>197</v>
      </c>
      <c r="H233" s="41" t="s">
        <v>155</v>
      </c>
      <c r="I233" s="43"/>
      <c r="J233" s="43"/>
    </row>
    <row r="234" spans="1:10">
      <c r="A234" s="41"/>
      <c r="B234" s="41"/>
      <c r="C234" s="41"/>
      <c r="D234" s="41"/>
      <c r="E234" s="41" t="s">
        <v>671</v>
      </c>
      <c r="F234" s="41" t="s">
        <v>672</v>
      </c>
      <c r="G234" s="42" t="s">
        <v>197</v>
      </c>
      <c r="H234" s="41" t="s">
        <v>155</v>
      </c>
      <c r="I234" s="43"/>
      <c r="J234" s="43"/>
    </row>
    <row r="235" spans="1:10">
      <c r="A235" s="41"/>
      <c r="B235" s="41"/>
      <c r="C235" s="41"/>
      <c r="D235" s="41"/>
      <c r="E235" s="41" t="s">
        <v>673</v>
      </c>
      <c r="F235" s="41" t="s">
        <v>674</v>
      </c>
      <c r="G235" s="42" t="s">
        <v>197</v>
      </c>
      <c r="H235" s="41" t="s">
        <v>155</v>
      </c>
      <c r="I235" s="43"/>
      <c r="J235" s="43"/>
    </row>
    <row r="236" spans="1:10">
      <c r="A236" s="41"/>
      <c r="B236" s="41"/>
      <c r="C236" s="41"/>
      <c r="D236" s="41"/>
      <c r="E236" s="41" t="s">
        <v>675</v>
      </c>
      <c r="F236" s="41" t="s">
        <v>676</v>
      </c>
      <c r="G236" s="42" t="s">
        <v>197</v>
      </c>
      <c r="H236" s="41" t="s">
        <v>155</v>
      </c>
      <c r="I236" s="43"/>
      <c r="J236" s="43"/>
    </row>
    <row r="237" spans="1:10">
      <c r="A237" s="41"/>
      <c r="B237" s="41"/>
      <c r="C237" s="41"/>
      <c r="D237" s="41"/>
      <c r="E237" s="41" t="s">
        <v>677</v>
      </c>
      <c r="F237" s="41" t="s">
        <v>678</v>
      </c>
      <c r="G237" s="42" t="s">
        <v>197</v>
      </c>
      <c r="H237" s="41" t="s">
        <v>155</v>
      </c>
      <c r="I237" s="43"/>
      <c r="J237" s="43"/>
    </row>
    <row r="238" spans="1:10">
      <c r="A238" s="41"/>
      <c r="B238" s="41"/>
      <c r="C238" s="41"/>
      <c r="D238" s="41"/>
      <c r="E238" s="41" t="s">
        <v>679</v>
      </c>
      <c r="F238" s="41" t="s">
        <v>680</v>
      </c>
      <c r="G238" s="42" t="s">
        <v>197</v>
      </c>
      <c r="H238" s="41" t="s">
        <v>155</v>
      </c>
      <c r="I238" s="43"/>
      <c r="J238" s="43"/>
    </row>
    <row r="239" spans="1:10">
      <c r="A239" s="41"/>
      <c r="B239" s="41"/>
      <c r="C239" s="41"/>
      <c r="D239" s="41"/>
      <c r="E239" s="41" t="s">
        <v>681</v>
      </c>
      <c r="F239" s="41" t="s">
        <v>682</v>
      </c>
      <c r="G239" s="42" t="s">
        <v>197</v>
      </c>
      <c r="H239" s="41" t="s">
        <v>155</v>
      </c>
      <c r="I239" s="43"/>
      <c r="J239" s="43"/>
    </row>
    <row r="240" spans="1:10">
      <c r="A240" s="41"/>
      <c r="B240" s="41"/>
      <c r="C240" s="41"/>
      <c r="D240" s="41"/>
      <c r="E240" s="41" t="s">
        <v>683</v>
      </c>
      <c r="F240" s="41" t="s">
        <v>684</v>
      </c>
      <c r="G240" s="42" t="s">
        <v>197</v>
      </c>
      <c r="H240" s="41" t="s">
        <v>155</v>
      </c>
      <c r="I240" s="43"/>
      <c r="J240" s="43"/>
    </row>
    <row r="241" spans="1:10">
      <c r="A241" s="41"/>
      <c r="B241" s="41"/>
      <c r="C241" s="41"/>
      <c r="D241" s="41"/>
      <c r="E241" s="41" t="s">
        <v>685</v>
      </c>
      <c r="F241" s="41" t="s">
        <v>686</v>
      </c>
      <c r="G241" s="42" t="s">
        <v>197</v>
      </c>
      <c r="H241" s="41" t="s">
        <v>155</v>
      </c>
      <c r="I241" s="43"/>
      <c r="J241" s="43"/>
    </row>
    <row r="242" spans="1:10">
      <c r="A242" s="41"/>
      <c r="B242" s="41"/>
      <c r="C242" s="41"/>
      <c r="D242" s="41"/>
      <c r="E242" s="41" t="s">
        <v>687</v>
      </c>
      <c r="F242" s="41" t="s">
        <v>688</v>
      </c>
      <c r="G242" s="42" t="s">
        <v>197</v>
      </c>
      <c r="H242" s="41" t="s">
        <v>155</v>
      </c>
      <c r="I242" s="43"/>
      <c r="J242" s="43"/>
    </row>
    <row r="243" spans="1:10">
      <c r="A243" s="41"/>
      <c r="B243" s="41"/>
      <c r="C243" s="41"/>
      <c r="D243" s="41"/>
      <c r="E243" s="41" t="s">
        <v>689</v>
      </c>
      <c r="F243" s="41" t="s">
        <v>690</v>
      </c>
      <c r="G243" s="42" t="s">
        <v>197</v>
      </c>
      <c r="H243" s="41" t="s">
        <v>155</v>
      </c>
      <c r="I243" s="43"/>
      <c r="J243" s="43"/>
    </row>
    <row r="244" spans="1:10">
      <c r="A244" s="41"/>
      <c r="B244" s="41"/>
      <c r="C244" s="41"/>
      <c r="D244" s="41"/>
      <c r="E244" s="41" t="s">
        <v>691</v>
      </c>
      <c r="F244" s="41" t="s">
        <v>692</v>
      </c>
      <c r="G244" s="42" t="s">
        <v>197</v>
      </c>
      <c r="H244" s="41" t="s">
        <v>155</v>
      </c>
      <c r="I244" s="43"/>
      <c r="J244" s="43"/>
    </row>
    <row r="245" spans="1:10">
      <c r="A245" s="41"/>
      <c r="B245" s="41"/>
      <c r="C245" s="41"/>
      <c r="D245" s="41"/>
      <c r="E245" s="41" t="s">
        <v>693</v>
      </c>
      <c r="F245" s="41" t="s">
        <v>694</v>
      </c>
      <c r="G245" s="42" t="s">
        <v>197</v>
      </c>
      <c r="H245" s="41" t="s">
        <v>155</v>
      </c>
      <c r="I245" s="43"/>
      <c r="J245" s="43"/>
    </row>
    <row r="246" spans="1:10">
      <c r="A246" s="41"/>
      <c r="B246" s="41"/>
      <c r="C246" s="41"/>
      <c r="D246" s="41"/>
      <c r="E246" s="41" t="s">
        <v>695</v>
      </c>
      <c r="F246" s="41" t="s">
        <v>696</v>
      </c>
      <c r="G246" s="42" t="s">
        <v>197</v>
      </c>
      <c r="H246" s="41" t="s">
        <v>155</v>
      </c>
      <c r="I246" s="43"/>
      <c r="J246" s="43"/>
    </row>
    <row r="247" spans="1:10">
      <c r="A247" s="41"/>
      <c r="B247" s="41"/>
      <c r="C247" s="41"/>
      <c r="D247" s="41"/>
      <c r="E247" s="41" t="s">
        <v>697</v>
      </c>
      <c r="F247" s="41" t="s">
        <v>698</v>
      </c>
      <c r="G247" s="42" t="s">
        <v>197</v>
      </c>
      <c r="H247" s="41" t="s">
        <v>155</v>
      </c>
      <c r="I247" s="43"/>
      <c r="J247" s="43"/>
    </row>
    <row r="248" spans="1:10">
      <c r="A248" s="41"/>
      <c r="B248" s="41"/>
      <c r="C248" s="41"/>
      <c r="D248" s="41"/>
      <c r="E248" s="41" t="s">
        <v>699</v>
      </c>
      <c r="F248" s="41" t="s">
        <v>700</v>
      </c>
      <c r="G248" s="42" t="s">
        <v>197</v>
      </c>
      <c r="H248" s="41" t="s">
        <v>155</v>
      </c>
      <c r="I248" s="43"/>
      <c r="J248" s="43"/>
    </row>
    <row r="249" spans="1:10">
      <c r="A249" s="41"/>
      <c r="B249" s="41"/>
      <c r="C249" s="41"/>
      <c r="D249" s="41"/>
      <c r="E249" s="41" t="s">
        <v>701</v>
      </c>
      <c r="F249" s="41" t="s">
        <v>702</v>
      </c>
      <c r="G249" s="42" t="s">
        <v>197</v>
      </c>
      <c r="H249" s="41" t="s">
        <v>155</v>
      </c>
      <c r="I249" s="43"/>
      <c r="J249" s="43"/>
    </row>
    <row r="250" spans="1:10">
      <c r="A250" s="41"/>
      <c r="B250" s="41"/>
      <c r="C250" s="41"/>
      <c r="D250" s="41"/>
      <c r="E250" s="41" t="s">
        <v>703</v>
      </c>
      <c r="F250" s="41" t="s">
        <v>704</v>
      </c>
      <c r="G250" s="42" t="s">
        <v>197</v>
      </c>
      <c r="H250" s="41" t="s">
        <v>155</v>
      </c>
      <c r="I250" s="43"/>
      <c r="J250" s="43"/>
    </row>
    <row r="251" spans="1:10">
      <c r="A251" s="41"/>
      <c r="B251" s="41"/>
      <c r="C251" s="41"/>
      <c r="D251" s="41"/>
      <c r="E251" s="41" t="s">
        <v>705</v>
      </c>
      <c r="F251" s="41" t="s">
        <v>706</v>
      </c>
      <c r="G251" s="42" t="s">
        <v>197</v>
      </c>
      <c r="H251" s="41" t="s">
        <v>155</v>
      </c>
      <c r="I251" s="43"/>
      <c r="J251" s="43"/>
    </row>
    <row r="252" spans="1:10">
      <c r="A252" s="41"/>
      <c r="B252" s="41"/>
      <c r="C252" s="41"/>
      <c r="D252" s="41"/>
      <c r="E252" s="41" t="s">
        <v>707</v>
      </c>
      <c r="F252" s="41" t="s">
        <v>708</v>
      </c>
      <c r="G252" s="42" t="s">
        <v>197</v>
      </c>
      <c r="H252" s="41" t="s">
        <v>155</v>
      </c>
      <c r="I252" s="43"/>
      <c r="J252" s="43"/>
    </row>
    <row r="253" spans="1:10">
      <c r="A253" s="41" t="s">
        <v>709</v>
      </c>
      <c r="B253" s="41" t="s">
        <v>710</v>
      </c>
      <c r="C253" s="41" t="s">
        <v>193</v>
      </c>
      <c r="D253" s="41" t="s">
        <v>194</v>
      </c>
      <c r="E253" s="41" t="s">
        <v>711</v>
      </c>
      <c r="F253" s="41" t="s">
        <v>712</v>
      </c>
      <c r="G253" s="42" t="s">
        <v>306</v>
      </c>
      <c r="H253" s="41" t="s">
        <v>153</v>
      </c>
      <c r="I253" s="43"/>
      <c r="J253" s="43"/>
    </row>
    <row r="254" spans="1:10">
      <c r="A254" s="41"/>
      <c r="B254" s="41"/>
      <c r="C254" s="41"/>
      <c r="D254" s="41"/>
      <c r="E254" s="41" t="s">
        <v>713</v>
      </c>
      <c r="F254" s="41" t="s">
        <v>714</v>
      </c>
      <c r="G254" s="42" t="s">
        <v>197</v>
      </c>
      <c r="H254" s="41" t="s">
        <v>155</v>
      </c>
      <c r="I254" s="43"/>
      <c r="J254" s="43"/>
    </row>
    <row r="255" spans="1:10">
      <c r="A255" s="41"/>
      <c r="B255" s="41"/>
      <c r="C255" s="41"/>
      <c r="D255" s="41"/>
      <c r="E255" s="41" t="s">
        <v>715</v>
      </c>
      <c r="F255" s="41" t="s">
        <v>716</v>
      </c>
      <c r="G255" s="42" t="s">
        <v>197</v>
      </c>
      <c r="H255" s="41" t="s">
        <v>155</v>
      </c>
      <c r="I255" s="43"/>
      <c r="J255" s="43"/>
    </row>
    <row r="256" spans="1:10">
      <c r="A256" s="41"/>
      <c r="B256" s="41"/>
      <c r="C256" s="41"/>
      <c r="D256" s="41"/>
      <c r="E256" s="41" t="s">
        <v>717</v>
      </c>
      <c r="F256" s="41" t="s">
        <v>718</v>
      </c>
      <c r="G256" s="42" t="s">
        <v>197</v>
      </c>
      <c r="H256" s="41" t="s">
        <v>155</v>
      </c>
      <c r="I256" s="43"/>
      <c r="J256" s="43"/>
    </row>
    <row r="257" spans="1:10">
      <c r="A257" s="41"/>
      <c r="B257" s="41"/>
      <c r="C257" s="41"/>
      <c r="D257" s="41"/>
      <c r="E257" s="41" t="s">
        <v>719</v>
      </c>
      <c r="F257" s="41" t="s">
        <v>720</v>
      </c>
      <c r="G257" s="42" t="s">
        <v>197</v>
      </c>
      <c r="H257" s="41" t="s">
        <v>155</v>
      </c>
      <c r="I257" s="43"/>
      <c r="J257" s="43"/>
    </row>
    <row r="258" spans="1:10">
      <c r="A258" s="41"/>
      <c r="B258" s="41"/>
      <c r="C258" s="41"/>
      <c r="D258" s="41"/>
      <c r="E258" s="41" t="s">
        <v>721</v>
      </c>
      <c r="F258" s="41" t="s">
        <v>367</v>
      </c>
      <c r="G258" s="42" t="s">
        <v>197</v>
      </c>
      <c r="H258" s="41" t="s">
        <v>155</v>
      </c>
      <c r="I258" s="43"/>
      <c r="J258" s="43"/>
    </row>
    <row r="259" spans="1:10">
      <c r="A259" s="41"/>
      <c r="B259" s="41"/>
      <c r="C259" s="41"/>
      <c r="D259" s="41"/>
      <c r="E259" s="41" t="s">
        <v>722</v>
      </c>
      <c r="F259" s="41" t="s">
        <v>723</v>
      </c>
      <c r="G259" s="42" t="s">
        <v>197</v>
      </c>
      <c r="H259" s="41" t="s">
        <v>155</v>
      </c>
      <c r="I259" s="43"/>
      <c r="J259" s="43"/>
    </row>
    <row r="260" spans="1:10">
      <c r="A260" s="41"/>
      <c r="B260" s="41"/>
      <c r="C260" s="41"/>
      <c r="D260" s="41"/>
      <c r="E260" s="41" t="s">
        <v>724</v>
      </c>
      <c r="F260" s="41" t="s">
        <v>250</v>
      </c>
      <c r="G260" s="42" t="s">
        <v>197</v>
      </c>
      <c r="H260" s="41" t="s">
        <v>155</v>
      </c>
      <c r="I260" s="43"/>
      <c r="J260" s="43"/>
    </row>
    <row r="261" spans="1:10">
      <c r="A261" s="41"/>
      <c r="B261" s="41"/>
      <c r="C261" s="41"/>
      <c r="D261" s="41"/>
      <c r="E261" s="41" t="s">
        <v>725</v>
      </c>
      <c r="F261" s="41" t="s">
        <v>726</v>
      </c>
      <c r="G261" s="42" t="s">
        <v>306</v>
      </c>
      <c r="H261" s="41" t="s">
        <v>153</v>
      </c>
      <c r="I261" s="43"/>
      <c r="J261" s="43"/>
    </row>
    <row r="262" spans="1:10">
      <c r="A262" s="41"/>
      <c r="B262" s="41"/>
      <c r="C262" s="41"/>
      <c r="D262" s="41"/>
      <c r="E262" s="41" t="s">
        <v>727</v>
      </c>
      <c r="F262" s="41" t="s">
        <v>728</v>
      </c>
      <c r="G262" s="42" t="s">
        <v>306</v>
      </c>
      <c r="H262" s="41" t="s">
        <v>153</v>
      </c>
      <c r="I262" s="43"/>
      <c r="J262" s="43"/>
    </row>
    <row r="263" spans="1:10">
      <c r="A263" s="41"/>
      <c r="B263" s="41"/>
      <c r="C263" s="41"/>
      <c r="D263" s="41"/>
      <c r="E263" s="41" t="s">
        <v>729</v>
      </c>
      <c r="F263" s="41" t="s">
        <v>730</v>
      </c>
      <c r="G263" s="42" t="s">
        <v>306</v>
      </c>
      <c r="H263" s="41" t="s">
        <v>153</v>
      </c>
      <c r="I263" s="43"/>
      <c r="J263" s="43"/>
    </row>
    <row r="264" spans="1:10">
      <c r="A264" s="41"/>
      <c r="B264" s="41"/>
      <c r="C264" s="41"/>
      <c r="D264" s="41"/>
      <c r="E264" s="41" t="s">
        <v>731</v>
      </c>
      <c r="F264" s="41" t="s">
        <v>732</v>
      </c>
      <c r="G264" s="42" t="s">
        <v>306</v>
      </c>
      <c r="H264" s="41" t="s">
        <v>153</v>
      </c>
      <c r="I264" s="43"/>
      <c r="J264" s="43"/>
    </row>
    <row r="265" spans="1:10">
      <c r="A265" s="41" t="s">
        <v>733</v>
      </c>
      <c r="B265" s="41" t="s">
        <v>734</v>
      </c>
      <c r="C265" s="41" t="s">
        <v>429</v>
      </c>
      <c r="D265" s="41" t="s">
        <v>430</v>
      </c>
      <c r="E265" s="41" t="s">
        <v>735</v>
      </c>
      <c r="F265" s="41" t="s">
        <v>736</v>
      </c>
      <c r="G265" s="42" t="s">
        <v>257</v>
      </c>
      <c r="H265" s="41" t="s">
        <v>93</v>
      </c>
      <c r="I265" s="43"/>
      <c r="J265" s="43"/>
    </row>
    <row r="266" spans="1:10">
      <c r="A266" s="41"/>
      <c r="B266" s="41"/>
      <c r="C266" s="41"/>
      <c r="D266" s="41"/>
      <c r="E266" s="41" t="s">
        <v>737</v>
      </c>
      <c r="F266" s="41" t="s">
        <v>738</v>
      </c>
      <c r="G266" s="42" t="s">
        <v>257</v>
      </c>
      <c r="H266" s="41" t="s">
        <v>93</v>
      </c>
      <c r="I266" s="43"/>
      <c r="J266" s="43"/>
    </row>
    <row r="267" spans="1:10">
      <c r="A267" s="41"/>
      <c r="B267" s="41"/>
      <c r="C267" s="41"/>
      <c r="D267" s="41"/>
      <c r="E267" s="41" t="s">
        <v>739</v>
      </c>
      <c r="F267" s="41" t="s">
        <v>740</v>
      </c>
      <c r="G267" s="42" t="s">
        <v>257</v>
      </c>
      <c r="H267" s="41" t="s">
        <v>93</v>
      </c>
      <c r="I267" s="43"/>
      <c r="J267" s="43"/>
    </row>
    <row r="268" spans="1:10">
      <c r="A268" s="41"/>
      <c r="B268" s="41"/>
      <c r="C268" s="41"/>
      <c r="D268" s="41"/>
      <c r="E268" s="41" t="s">
        <v>741</v>
      </c>
      <c r="F268" s="41" t="s">
        <v>742</v>
      </c>
      <c r="G268" s="42" t="s">
        <v>257</v>
      </c>
      <c r="H268" s="41" t="s">
        <v>93</v>
      </c>
      <c r="I268" s="43"/>
      <c r="J268" s="43"/>
    </row>
    <row r="269" spans="1:10">
      <c r="A269" s="41"/>
      <c r="B269" s="41"/>
      <c r="C269" s="41"/>
      <c r="D269" s="41"/>
      <c r="E269" s="41" t="s">
        <v>743</v>
      </c>
      <c r="F269" s="41" t="s">
        <v>744</v>
      </c>
      <c r="G269" s="42" t="s">
        <v>257</v>
      </c>
      <c r="H269" s="41" t="s">
        <v>93</v>
      </c>
      <c r="I269" s="43"/>
      <c r="J269" s="43"/>
    </row>
    <row r="270" spans="1:10">
      <c r="A270" s="41"/>
      <c r="B270" s="41"/>
      <c r="C270" s="41"/>
      <c r="D270" s="41"/>
      <c r="E270" s="41" t="s">
        <v>745</v>
      </c>
      <c r="F270" s="41" t="s">
        <v>746</v>
      </c>
      <c r="G270" s="42" t="s">
        <v>257</v>
      </c>
      <c r="H270" s="41" t="s">
        <v>93</v>
      </c>
      <c r="I270" s="43"/>
      <c r="J270" s="43"/>
    </row>
    <row r="271" spans="1:10">
      <c r="A271" s="41"/>
      <c r="B271" s="41"/>
      <c r="C271" s="41"/>
      <c r="D271" s="41"/>
      <c r="E271" s="41" t="s">
        <v>747</v>
      </c>
      <c r="F271" s="41" t="s">
        <v>748</v>
      </c>
      <c r="G271" s="42" t="s">
        <v>257</v>
      </c>
      <c r="H271" s="41" t="s">
        <v>93</v>
      </c>
      <c r="I271" s="43"/>
      <c r="J271" s="43"/>
    </row>
    <row r="272" spans="1:10">
      <c r="A272" s="41"/>
      <c r="B272" s="41"/>
      <c r="C272" s="41"/>
      <c r="D272" s="41"/>
      <c r="E272" s="41" t="s">
        <v>749</v>
      </c>
      <c r="F272" s="41" t="s">
        <v>750</v>
      </c>
      <c r="G272" s="42" t="s">
        <v>257</v>
      </c>
      <c r="H272" s="41" t="s">
        <v>93</v>
      </c>
      <c r="I272" s="43"/>
      <c r="J272" s="43"/>
    </row>
    <row r="273" spans="1:10">
      <c r="A273" s="41"/>
      <c r="B273" s="41"/>
      <c r="C273" s="41"/>
      <c r="D273" s="41"/>
      <c r="E273" s="41" t="s">
        <v>751</v>
      </c>
      <c r="F273" s="41" t="s">
        <v>752</v>
      </c>
      <c r="G273" s="42" t="s">
        <v>257</v>
      </c>
      <c r="H273" s="41" t="s">
        <v>93</v>
      </c>
      <c r="I273" s="43"/>
      <c r="J273" s="43"/>
    </row>
    <row r="274" spans="1:10">
      <c r="A274" s="41"/>
      <c r="B274" s="41"/>
      <c r="C274" s="41"/>
      <c r="D274" s="41"/>
      <c r="E274" s="41" t="s">
        <v>753</v>
      </c>
      <c r="F274" s="41" t="s">
        <v>754</v>
      </c>
      <c r="G274" s="42" t="s">
        <v>257</v>
      </c>
      <c r="H274" s="41" t="s">
        <v>93</v>
      </c>
      <c r="I274" s="43"/>
      <c r="J274" s="43"/>
    </row>
    <row r="275" spans="1:10">
      <c r="A275" s="41"/>
      <c r="B275" s="41"/>
      <c r="C275" s="41"/>
      <c r="D275" s="41"/>
      <c r="E275" s="41" t="s">
        <v>755</v>
      </c>
      <c r="F275" s="41" t="s">
        <v>756</v>
      </c>
      <c r="G275" s="42" t="s">
        <v>257</v>
      </c>
      <c r="H275" s="41" t="s">
        <v>93</v>
      </c>
      <c r="I275" s="43"/>
      <c r="J275" s="43"/>
    </row>
    <row r="276" spans="1:10">
      <c r="A276" s="41"/>
      <c r="B276" s="41"/>
      <c r="C276" s="41"/>
      <c r="D276" s="41"/>
      <c r="E276" s="41" t="s">
        <v>757</v>
      </c>
      <c r="F276" s="41" t="s">
        <v>758</v>
      </c>
      <c r="G276" s="42" t="s">
        <v>257</v>
      </c>
      <c r="H276" s="41" t="s">
        <v>93</v>
      </c>
      <c r="I276" s="43"/>
      <c r="J276" s="43"/>
    </row>
    <row r="277" spans="1:10">
      <c r="A277" s="41"/>
      <c r="B277" s="41"/>
      <c r="C277" s="41"/>
      <c r="D277" s="41"/>
      <c r="E277" s="41" t="s">
        <v>759</v>
      </c>
      <c r="F277" s="41" t="s">
        <v>760</v>
      </c>
      <c r="G277" s="42" t="s">
        <v>257</v>
      </c>
      <c r="H277" s="41" t="s">
        <v>93</v>
      </c>
      <c r="I277" s="43"/>
      <c r="J277" s="43"/>
    </row>
    <row r="278" spans="1:10" ht="15" customHeight="1"/>
    <row r="279" spans="1:10" ht="15" customHeight="1"/>
    <row r="280" spans="1:10" ht="15" customHeight="1"/>
    <row r="281" spans="1:10" ht="15" customHeight="1"/>
    <row r="282" spans="1:10" ht="15" customHeight="1"/>
    <row r="283" spans="1:10" ht="15" customHeight="1"/>
    <row r="284" spans="1:10" ht="15" customHeight="1"/>
    <row r="285" spans="1:10" ht="15" customHeight="1"/>
    <row r="286" spans="1:10" ht="15" customHeight="1"/>
    <row r="287" spans="1:10" ht="15" customHeight="1"/>
    <row r="288" spans="1:10"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12</vt:i4>
      </vt:variant>
    </vt:vector>
  </HeadingPairs>
  <TitlesOfParts>
    <vt:vector size="12" baseType="lpstr">
      <vt:lpstr>OPĆI DIO</vt:lpstr>
      <vt:lpstr>A.1 PRIHODI I RASHODI PO EK</vt:lpstr>
      <vt:lpstr>A.2. PRIHODI I RASHODI PO IF</vt:lpstr>
      <vt:lpstr>A.2 PRIHODI I RASHODI PO IF</vt:lpstr>
      <vt:lpstr>UNOS RASHODA p4</vt:lpstr>
      <vt:lpstr>A.4. RASHODI FUNK</vt:lpstr>
      <vt:lpstr>B.1 RAČUN FINANCIRANJA</vt:lpstr>
      <vt:lpstr>ODNOS-DONOS</vt:lpstr>
      <vt:lpstr>AKT</vt:lpstr>
      <vt:lpstr>PRIHODI</vt:lpstr>
      <vt:lpstr>P4</vt:lpstr>
      <vt:lpstr>KORISNICI DP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cp:lastPrinted>2026-02-16T12:54:35Z</cp:lastPrinted>
  <dcterms:created xsi:type="dcterms:W3CDTF">2025-12-15T10:28:22Z</dcterms:created>
  <dcterms:modified xsi:type="dcterms:W3CDTF">2026-02-20T09:54:33Z</dcterms:modified>
</cp:coreProperties>
</file>