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sve ostalo\FINANCIJSKI PLAN 2025\rebalans 2025\WEB\"/>
    </mc:Choice>
  </mc:AlternateContent>
  <xr:revisionPtr revIDLastSave="0" documentId="13_ncr:1_{5D3F697D-33DA-4855-931F-EC9BD5BB805B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List2" sheetId="2" r:id="rId1"/>
  </sheets>
  <definedNames>
    <definedName name="_xlnm._FilterDatabase" localSheetId="0" hidden="1">List2!$A$3:$BP$404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P56" i="2" l="1"/>
  <c r="BO56" i="2"/>
  <c r="BN56" i="2"/>
  <c r="BP9" i="2"/>
  <c r="BO9" i="2"/>
  <c r="BN9" i="2"/>
  <c r="BP6" i="2" l="1"/>
  <c r="BO6" i="2"/>
  <c r="BO5" i="2"/>
  <c r="BN11" i="2" l="1"/>
  <c r="BB6" i="2" l="1"/>
  <c r="BB5" i="2" s="1"/>
  <c r="BC6" i="2"/>
  <c r="BC5" i="2" s="1"/>
  <c r="BD6" i="2"/>
  <c r="BD5" i="2" s="1"/>
  <c r="BE6" i="2"/>
  <c r="BE5" i="2" s="1"/>
  <c r="BF6" i="2"/>
  <c r="BG6" i="2"/>
  <c r="BH6" i="2"/>
  <c r="BH5" i="2" s="1"/>
  <c r="BI6" i="2"/>
  <c r="BI5" i="2" s="1"/>
  <c r="BJ6" i="2"/>
  <c r="BJ5" i="2" s="1"/>
  <c r="AY6" i="2"/>
  <c r="AY5" i="2" s="1"/>
  <c r="AZ6" i="2"/>
  <c r="AZ5" i="2" s="1"/>
  <c r="BA6" i="2"/>
  <c r="BA5" i="2"/>
  <c r="BF5" i="2"/>
  <c r="BG5" i="2"/>
  <c r="AM5" i="2"/>
  <c r="AN5" i="2"/>
  <c r="AO5" i="2"/>
  <c r="AP5" i="2"/>
  <c r="AQ5" i="2"/>
  <c r="AR5" i="2"/>
  <c r="AS5" i="2"/>
  <c r="AT5" i="2"/>
  <c r="AU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C5" i="2"/>
  <c r="BK12" i="2" l="1"/>
  <c r="BN12" i="2" s="1"/>
  <c r="BL12" i="2"/>
  <c r="BO12" i="2" s="1"/>
  <c r="BM12" i="2"/>
  <c r="BP12" i="2" s="1"/>
  <c r="BK13" i="2"/>
  <c r="BN13" i="2" s="1"/>
  <c r="BL13" i="2"/>
  <c r="BM13" i="2"/>
  <c r="BK14" i="2"/>
  <c r="BL14" i="2"/>
  <c r="BM14" i="2"/>
  <c r="BK15" i="2"/>
  <c r="BL15" i="2"/>
  <c r="BM15" i="2"/>
  <c r="BK16" i="2"/>
  <c r="BN16" i="2" s="1"/>
  <c r="BL16" i="2"/>
  <c r="BO16" i="2" s="1"/>
  <c r="BM16" i="2"/>
  <c r="BP16" i="2" s="1"/>
  <c r="BK17" i="2"/>
  <c r="BN17" i="2" s="1"/>
  <c r="BL17" i="2"/>
  <c r="BM17" i="2"/>
  <c r="BK18" i="2"/>
  <c r="BL18" i="2"/>
  <c r="BM18" i="2"/>
  <c r="BK19" i="2"/>
  <c r="BL19" i="2"/>
  <c r="BM19" i="2"/>
  <c r="BK20" i="2"/>
  <c r="BN20" i="2" s="1"/>
  <c r="BL20" i="2"/>
  <c r="BO20" i="2" s="1"/>
  <c r="BM20" i="2"/>
  <c r="BP20" i="2" s="1"/>
  <c r="BL11" i="2"/>
  <c r="BM11" i="2"/>
  <c r="BB11" i="2"/>
  <c r="BC11" i="2"/>
  <c r="BD11" i="2"/>
  <c r="BK11" i="2"/>
  <c r="AR11" i="2"/>
  <c r="D11" i="2"/>
  <c r="C11" i="2"/>
  <c r="BO13" i="2"/>
  <c r="BP13" i="2"/>
  <c r="BN14" i="2"/>
  <c r="BO14" i="2"/>
  <c r="BP14" i="2"/>
  <c r="BN15" i="2"/>
  <c r="BO15" i="2"/>
  <c r="BP15" i="2"/>
  <c r="BO17" i="2"/>
  <c r="BP17" i="2"/>
  <c r="BN18" i="2"/>
  <c r="BO18" i="2"/>
  <c r="BP18" i="2"/>
  <c r="BN19" i="2"/>
  <c r="BO19" i="2"/>
  <c r="BP19" i="2"/>
  <c r="BP11" i="2" l="1"/>
  <c r="BO11" i="2"/>
  <c r="BP399" i="2" l="1"/>
  <c r="BO399" i="2"/>
  <c r="BN399" i="2"/>
  <c r="BP398" i="2"/>
  <c r="BO398" i="2"/>
  <c r="BN398" i="2"/>
  <c r="BP346" i="2"/>
  <c r="BO346" i="2"/>
  <c r="BN346" i="2"/>
  <c r="S402" i="2"/>
  <c r="BO402" i="2" s="1"/>
  <c r="T402" i="2"/>
  <c r="BP402" i="2" s="1"/>
  <c r="R402" i="2"/>
  <c r="BN402" i="2" s="1"/>
  <c r="T404" i="2"/>
  <c r="P230" i="2" l="1"/>
  <c r="P229" i="2"/>
  <c r="P228" i="2" s="1"/>
  <c r="Q230" i="2"/>
  <c r="Q229" i="2" s="1"/>
  <c r="Q228" i="2" s="1"/>
  <c r="O230" i="2"/>
  <c r="O229" i="2" s="1"/>
  <c r="O228" i="2" s="1"/>
  <c r="O227" i="2" s="1"/>
  <c r="AX4" i="2" l="1"/>
  <c r="AW4" i="2"/>
  <c r="AW158" i="2"/>
  <c r="AW159" i="2"/>
  <c r="AW160" i="2"/>
  <c r="AW161" i="2"/>
  <c r="AW162" i="2"/>
  <c r="AW163" i="2"/>
  <c r="AW164" i="2"/>
  <c r="AW165" i="2"/>
  <c r="AW166" i="2"/>
  <c r="AW167" i="2"/>
  <c r="AW168" i="2"/>
  <c r="AW169" i="2"/>
  <c r="AW170" i="2"/>
  <c r="AW171" i="2"/>
  <c r="AW172" i="2"/>
  <c r="AW173" i="2"/>
  <c r="AW174" i="2"/>
  <c r="AW175" i="2"/>
  <c r="AW176" i="2"/>
  <c r="AW177" i="2"/>
  <c r="AW178" i="2"/>
  <c r="AW179" i="2"/>
  <c r="AW180" i="2"/>
  <c r="AW181" i="2"/>
  <c r="AW182" i="2"/>
  <c r="AW183" i="2"/>
  <c r="AW184" i="2"/>
  <c r="AW185" i="2"/>
  <c r="AW186" i="2"/>
  <c r="AW187" i="2"/>
  <c r="AW188" i="2"/>
  <c r="AW189" i="2"/>
  <c r="AW190" i="2"/>
  <c r="AW191" i="2"/>
  <c r="AW192" i="2"/>
  <c r="AW193" i="2"/>
  <c r="AW194" i="2"/>
  <c r="AW195" i="2"/>
  <c r="AW196" i="2"/>
  <c r="AW197" i="2"/>
  <c r="AW198" i="2"/>
  <c r="AW199" i="2"/>
  <c r="AW200" i="2"/>
  <c r="AW201" i="2"/>
  <c r="AW202" i="2"/>
  <c r="AW203" i="2"/>
  <c r="AW204" i="2"/>
  <c r="AW205" i="2"/>
  <c r="AW206" i="2"/>
  <c r="AW207" i="2"/>
  <c r="AW157" i="2"/>
  <c r="AX156" i="2"/>
  <c r="AV156" i="2"/>
  <c r="AW60" i="2"/>
  <c r="AW61" i="2"/>
  <c r="AW62" i="2"/>
  <c r="AW63" i="2"/>
  <c r="AW64" i="2"/>
  <c r="AW65" i="2"/>
  <c r="AW66" i="2"/>
  <c r="AW67" i="2"/>
  <c r="AW68" i="2"/>
  <c r="AW69" i="2"/>
  <c r="AW70" i="2"/>
  <c r="AW71" i="2"/>
  <c r="AW72" i="2"/>
  <c r="AW73" i="2"/>
  <c r="AW74" i="2"/>
  <c r="AW75" i="2"/>
  <c r="AW77" i="2"/>
  <c r="AW78" i="2"/>
  <c r="AW79" i="2"/>
  <c r="AW80" i="2"/>
  <c r="AW81" i="2"/>
  <c r="AW82" i="2"/>
  <c r="AW83" i="2"/>
  <c r="AW84" i="2"/>
  <c r="AW85" i="2"/>
  <c r="AW86" i="2"/>
  <c r="AW87" i="2"/>
  <c r="AW88" i="2"/>
  <c r="AW89" i="2"/>
  <c r="AW90" i="2"/>
  <c r="AW91" i="2"/>
  <c r="AW92" i="2"/>
  <c r="AW93" i="2"/>
  <c r="AW94" i="2"/>
  <c r="AW95" i="2"/>
  <c r="AW96" i="2"/>
  <c r="AW97" i="2"/>
  <c r="AW98" i="2"/>
  <c r="AW99" i="2"/>
  <c r="AW100" i="2"/>
  <c r="AW101" i="2"/>
  <c r="AW102" i="2"/>
  <c r="AW103" i="2"/>
  <c r="AW104" i="2"/>
  <c r="AW105" i="2"/>
  <c r="AW106" i="2"/>
  <c r="AW107" i="2"/>
  <c r="AW108" i="2"/>
  <c r="AW109" i="2"/>
  <c r="AW110" i="2"/>
  <c r="AW111" i="2"/>
  <c r="AW112" i="2"/>
  <c r="AW113" i="2"/>
  <c r="AW114" i="2"/>
  <c r="AW115" i="2"/>
  <c r="AW116" i="2"/>
  <c r="AW117" i="2"/>
  <c r="AW118" i="2"/>
  <c r="AW119" i="2"/>
  <c r="AW120" i="2"/>
  <c r="AW121" i="2"/>
  <c r="AW122" i="2"/>
  <c r="AW123" i="2"/>
  <c r="AW124" i="2"/>
  <c r="AW125" i="2"/>
  <c r="AW126" i="2"/>
  <c r="AW127" i="2"/>
  <c r="AW128" i="2"/>
  <c r="AW129" i="2"/>
  <c r="AW130" i="2"/>
  <c r="AW131" i="2"/>
  <c r="AW132" i="2"/>
  <c r="AW133" i="2"/>
  <c r="AW134" i="2"/>
  <c r="AW135" i="2"/>
  <c r="AW136" i="2"/>
  <c r="AW137" i="2"/>
  <c r="AW138" i="2"/>
  <c r="AW139" i="2"/>
  <c r="AW140" i="2"/>
  <c r="AW141" i="2"/>
  <c r="AW142" i="2"/>
  <c r="AW143" i="2"/>
  <c r="AW144" i="2"/>
  <c r="AW145" i="2"/>
  <c r="AW146" i="2"/>
  <c r="AW147" i="2"/>
  <c r="AW148" i="2"/>
  <c r="AW149" i="2"/>
  <c r="AW150" i="2"/>
  <c r="AW151" i="2"/>
  <c r="AW152" i="2"/>
  <c r="AW153" i="2"/>
  <c r="AW154" i="2"/>
  <c r="AW155" i="2"/>
  <c r="AW59" i="2"/>
  <c r="AQ56" i="2" l="1"/>
  <c r="AR56" i="2"/>
  <c r="AP56" i="2"/>
  <c r="AH36" i="2" l="1"/>
  <c r="AE156" i="2" l="1"/>
  <c r="AF156" i="2"/>
  <c r="AD156" i="2"/>
  <c r="AE247" i="2"/>
  <c r="AF247" i="2"/>
  <c r="AD247" i="2"/>
  <c r="AE281" i="2"/>
  <c r="AF281" i="2"/>
  <c r="AD281" i="2"/>
  <c r="AE271" i="2"/>
  <c r="BO271" i="2" s="1"/>
  <c r="AF271" i="2"/>
  <c r="BP271" i="2" s="1"/>
  <c r="AD271" i="2"/>
  <c r="BN271" i="2" s="1"/>
  <c r="AB199" i="2" l="1"/>
  <c r="AC199" i="2"/>
  <c r="AA199" i="2"/>
  <c r="AB179" i="2"/>
  <c r="AC179" i="2"/>
  <c r="AA179" i="2"/>
  <c r="AA160" i="2"/>
  <c r="AA157" i="2"/>
  <c r="AB160" i="2"/>
  <c r="AC160" i="2"/>
  <c r="AA156" i="2" l="1"/>
  <c r="AB156" i="2"/>
  <c r="AC156" i="2"/>
  <c r="Z4" i="2"/>
  <c r="Y4" i="2"/>
  <c r="Z84" i="2"/>
  <c r="Y84" i="2"/>
  <c r="Y117" i="2"/>
  <c r="Z117" i="2"/>
  <c r="X117" i="2"/>
  <c r="X84" i="2"/>
  <c r="V36" i="2" l="1"/>
  <c r="W36" i="2"/>
  <c r="U36" i="2"/>
  <c r="T247" i="2" l="1"/>
  <c r="S247" i="2"/>
  <c r="R247" i="2"/>
  <c r="T58" i="2"/>
  <c r="S85" i="2"/>
  <c r="S84" i="2" s="1"/>
  <c r="S56" i="2" s="1"/>
  <c r="T85" i="2"/>
  <c r="T84" i="2" s="1"/>
  <c r="R85" i="2"/>
  <c r="R84" i="2" s="1"/>
  <c r="R56" i="2" s="1"/>
  <c r="T56" i="2" l="1"/>
  <c r="P227" i="2" l="1"/>
  <c r="Q227" i="2"/>
  <c r="BM349" i="2" l="1"/>
  <c r="BL349" i="2"/>
  <c r="BK349" i="2"/>
  <c r="BM344" i="2"/>
  <c r="BL344" i="2"/>
  <c r="BK344" i="2"/>
  <c r="BM335" i="2"/>
  <c r="BP335" i="2" s="1"/>
  <c r="BL335" i="2"/>
  <c r="BO335" i="2" s="1"/>
  <c r="BK335" i="2"/>
  <c r="BN335" i="2" s="1"/>
  <c r="BM328" i="2"/>
  <c r="BP328" i="2" s="1"/>
  <c r="BL328" i="2"/>
  <c r="BO328" i="2" s="1"/>
  <c r="BK328" i="2"/>
  <c r="BN328" i="2" s="1"/>
  <c r="BM320" i="2"/>
  <c r="BP320" i="2" s="1"/>
  <c r="BL320" i="2"/>
  <c r="BO320" i="2" s="1"/>
  <c r="BK320" i="2"/>
  <c r="BN320" i="2" s="1"/>
  <c r="BC12" i="2" l="1"/>
  <c r="AZ36" i="2" l="1"/>
  <c r="BA36" i="2"/>
  <c r="AY36" i="2"/>
  <c r="BB45" i="2" l="1"/>
  <c r="BB39" i="2"/>
  <c r="BM395" i="2" l="1"/>
  <c r="BP395" i="2" s="1"/>
  <c r="BL395" i="2"/>
  <c r="BO395" i="2" s="1"/>
  <c r="BK395" i="2"/>
  <c r="BN395" i="2" s="1"/>
  <c r="BM391" i="2"/>
  <c r="BP391" i="2" s="1"/>
  <c r="BL391" i="2"/>
  <c r="BO391" i="2" s="1"/>
  <c r="BK391" i="2"/>
  <c r="BN391" i="2" s="1"/>
  <c r="BM386" i="2"/>
  <c r="BP386" i="2" s="1"/>
  <c r="BL386" i="2"/>
  <c r="BO386" i="2" s="1"/>
  <c r="BK386" i="2"/>
  <c r="BN386" i="2" s="1"/>
  <c r="BM385" i="2"/>
  <c r="BL385" i="2"/>
  <c r="BK385" i="2"/>
  <c r="BM371" i="2"/>
  <c r="BP371" i="2" s="1"/>
  <c r="BL371" i="2"/>
  <c r="BO371" i="2" s="1"/>
  <c r="BK371" i="2"/>
  <c r="BN371" i="2" s="1"/>
  <c r="BM368" i="2"/>
  <c r="BL368" i="2"/>
  <c r="BK368" i="2"/>
  <c r="BM356" i="2"/>
  <c r="BL356" i="2"/>
  <c r="BK356" i="2"/>
  <c r="BM303" i="2"/>
  <c r="BP303" i="2" s="1"/>
  <c r="BL303" i="2"/>
  <c r="BO303" i="2" s="1"/>
  <c r="BK303" i="2"/>
  <c r="BN303" i="2" s="1"/>
  <c r="BM294" i="2"/>
  <c r="BP294" i="2" s="1"/>
  <c r="BL294" i="2"/>
  <c r="BO294" i="2" s="1"/>
  <c r="BK294" i="2"/>
  <c r="BN294" i="2" s="1"/>
  <c r="BM286" i="2"/>
  <c r="BP286" i="2" s="1"/>
  <c r="BL286" i="2"/>
  <c r="BO286" i="2" s="1"/>
  <c r="BK286" i="2"/>
  <c r="BN286" i="2" s="1"/>
  <c r="BM281" i="2"/>
  <c r="BP281" i="2" s="1"/>
  <c r="BL281" i="2"/>
  <c r="BO281" i="2" s="1"/>
  <c r="BK281" i="2"/>
  <c r="BN281" i="2" s="1"/>
  <c r="BM266" i="2"/>
  <c r="BP266" i="2" s="1"/>
  <c r="BL266" i="2"/>
  <c r="BO266" i="2" s="1"/>
  <c r="BK266" i="2"/>
  <c r="BN266" i="2" s="1"/>
  <c r="BM260" i="2"/>
  <c r="BP260" i="2" s="1"/>
  <c r="BL260" i="2"/>
  <c r="BO260" i="2" s="1"/>
  <c r="BK260" i="2"/>
  <c r="BN260" i="2" s="1"/>
  <c r="BM254" i="2"/>
  <c r="BP254" i="2" s="1"/>
  <c r="BL254" i="2"/>
  <c r="BO254" i="2" s="1"/>
  <c r="BK254" i="2"/>
  <c r="BN254" i="2" s="1"/>
  <c r="BM247" i="2"/>
  <c r="BP247" i="2" s="1"/>
  <c r="BL247" i="2"/>
  <c r="BO247" i="2" s="1"/>
  <c r="BK247" i="2"/>
  <c r="BN247" i="2" s="1"/>
  <c r="BM239" i="2"/>
  <c r="BP239" i="2" s="1"/>
  <c r="BL239" i="2"/>
  <c r="BO239" i="2" s="1"/>
  <c r="BK239" i="2"/>
  <c r="BN239" i="2" s="1"/>
  <c r="BM231" i="2"/>
  <c r="BP231" i="2" s="1"/>
  <c r="BL231" i="2"/>
  <c r="BO231" i="2" s="1"/>
  <c r="BK231" i="2"/>
  <c r="BN231" i="2" s="1"/>
  <c r="BM227" i="2"/>
  <c r="BP227" i="2" s="1"/>
  <c r="BL227" i="2"/>
  <c r="BO227" i="2" s="1"/>
  <c r="BK227" i="2"/>
  <c r="BN227" i="2" s="1"/>
  <c r="BM208" i="2"/>
  <c r="BP208" i="2" s="1"/>
  <c r="BL208" i="2"/>
  <c r="BO208" i="2" s="1"/>
  <c r="BK208" i="2"/>
  <c r="BN208" i="2" s="1"/>
  <c r="BM156" i="2"/>
  <c r="BL156" i="2"/>
  <c r="BK156" i="2"/>
  <c r="BC106" i="2"/>
  <c r="BC103" i="2" s="1"/>
  <c r="BD106" i="2"/>
  <c r="BD103" i="2" s="1"/>
  <c r="BB106" i="2"/>
  <c r="BB103" i="2" s="1"/>
  <c r="BC90" i="2"/>
  <c r="BD90" i="2"/>
  <c r="BB90" i="2"/>
  <c r="BB84" i="2" s="1"/>
  <c r="BC78" i="2"/>
  <c r="BC76" i="2" s="1"/>
  <c r="BD78" i="2"/>
  <c r="BD76" i="2" s="1"/>
  <c r="BB78" i="2"/>
  <c r="BB76" i="2" s="1"/>
  <c r="BC63" i="2"/>
  <c r="BD63" i="2"/>
  <c r="BB63" i="2"/>
  <c r="BC51" i="2"/>
  <c r="BD51" i="2"/>
  <c r="BB51" i="2"/>
  <c r="BB37" i="2" s="1"/>
  <c r="BC45" i="2"/>
  <c r="BD45" i="2"/>
  <c r="BC39" i="2"/>
  <c r="BD39" i="2"/>
  <c r="BC84" i="2" l="1"/>
  <c r="BB58" i="2"/>
  <c r="BD84" i="2"/>
  <c r="BC58" i="2"/>
  <c r="BC56" i="2" s="1"/>
  <c r="BB56" i="2"/>
  <c r="BD58" i="2"/>
  <c r="BD56" i="2" s="1"/>
  <c r="BC37" i="2"/>
  <c r="BC36" i="2" s="1"/>
  <c r="BL36" i="2" s="1"/>
  <c r="BD37" i="2"/>
  <c r="BD36" i="2" s="1"/>
  <c r="BM36" i="2" s="1"/>
  <c r="BB36" i="2"/>
  <c r="BK36" i="2" s="1"/>
  <c r="BM28" i="2"/>
  <c r="BL28" i="2"/>
  <c r="BK28" i="2"/>
  <c r="BM24" i="2"/>
  <c r="BL24" i="2"/>
  <c r="BK24" i="2"/>
  <c r="BM21" i="2"/>
  <c r="BL21" i="2"/>
  <c r="BK21" i="2"/>
  <c r="V9" i="2"/>
  <c r="AX9" i="2"/>
  <c r="C9" i="2"/>
  <c r="D9" i="2"/>
  <c r="E11" i="2"/>
  <c r="E9" i="2" s="1"/>
  <c r="F11" i="2"/>
  <c r="F9" i="2" s="1"/>
  <c r="G11" i="2"/>
  <c r="G9" i="2" s="1"/>
  <c r="H11" i="2"/>
  <c r="H9" i="2" s="1"/>
  <c r="I11" i="2"/>
  <c r="I9" i="2" s="1"/>
  <c r="J11" i="2"/>
  <c r="J9" i="2" s="1"/>
  <c r="K11" i="2"/>
  <c r="K9" i="2" s="1"/>
  <c r="L11" i="2"/>
  <c r="L9" i="2" s="1"/>
  <c r="M11" i="2"/>
  <c r="M9" i="2" s="1"/>
  <c r="N11" i="2"/>
  <c r="N9" i="2" s="1"/>
  <c r="O11" i="2"/>
  <c r="O9" i="2" s="1"/>
  <c r="P11" i="2"/>
  <c r="P9" i="2" s="1"/>
  <c r="Q11" i="2"/>
  <c r="Q9" i="2" s="1"/>
  <c r="R11" i="2"/>
  <c r="R9" i="2" s="1"/>
  <c r="S11" i="2"/>
  <c r="S9" i="2" s="1"/>
  <c r="T11" i="2"/>
  <c r="T9" i="2" s="1"/>
  <c r="U11" i="2"/>
  <c r="U9" i="2" s="1"/>
  <c r="V11" i="2"/>
  <c r="W11" i="2"/>
  <c r="W9" i="2" s="1"/>
  <c r="X11" i="2"/>
  <c r="X9" i="2" s="1"/>
  <c r="Y11" i="2"/>
  <c r="Y9" i="2" s="1"/>
  <c r="Z11" i="2"/>
  <c r="Z9" i="2" s="1"/>
  <c r="AA11" i="2"/>
  <c r="AA9" i="2" s="1"/>
  <c r="AB11" i="2"/>
  <c r="AB9" i="2" s="1"/>
  <c r="AC11" i="2"/>
  <c r="AC9" i="2" s="1"/>
  <c r="AD11" i="2"/>
  <c r="AD9" i="2" s="1"/>
  <c r="AE11" i="2"/>
  <c r="AE9" i="2" s="1"/>
  <c r="AF11" i="2"/>
  <c r="AF9" i="2" s="1"/>
  <c r="AG11" i="2"/>
  <c r="AG9" i="2" s="1"/>
  <c r="AH11" i="2"/>
  <c r="AH9" i="2" s="1"/>
  <c r="AI11" i="2"/>
  <c r="AI9" i="2" s="1"/>
  <c r="AJ11" i="2"/>
  <c r="AJ9" i="2" s="1"/>
  <c r="AK11" i="2"/>
  <c r="AK9" i="2" s="1"/>
  <c r="AL11" i="2"/>
  <c r="AL9" i="2" s="1"/>
  <c r="AM11" i="2"/>
  <c r="AM9" i="2" s="1"/>
  <c r="AN11" i="2"/>
  <c r="AN9" i="2" s="1"/>
  <c r="AO11" i="2"/>
  <c r="AO9" i="2" s="1"/>
  <c r="AP11" i="2"/>
  <c r="AP9" i="2" s="1"/>
  <c r="AQ11" i="2"/>
  <c r="AQ9" i="2" s="1"/>
  <c r="AR9" i="2"/>
  <c r="AS11" i="2"/>
  <c r="AS9" i="2" s="1"/>
  <c r="AT11" i="2"/>
  <c r="AT9" i="2" s="1"/>
  <c r="AU11" i="2"/>
  <c r="AU9" i="2" s="1"/>
  <c r="AV9" i="2"/>
  <c r="AW9" i="2"/>
  <c r="BB12" i="2"/>
  <c r="BD12" i="2"/>
  <c r="C392" i="2"/>
  <c r="D392" i="2"/>
  <c r="E392" i="2"/>
  <c r="F392" i="2"/>
  <c r="G392" i="2"/>
  <c r="H392" i="2"/>
  <c r="I392" i="2"/>
  <c r="J392" i="2"/>
  <c r="K392" i="2"/>
  <c r="L392" i="2"/>
  <c r="M392" i="2"/>
  <c r="N392" i="2"/>
  <c r="O392" i="2"/>
  <c r="P392" i="2"/>
  <c r="Q392" i="2"/>
  <c r="R392" i="2"/>
  <c r="S392" i="2"/>
  <c r="T392" i="2"/>
  <c r="U392" i="2"/>
  <c r="V392" i="2"/>
  <c r="W392" i="2"/>
  <c r="X392" i="2"/>
  <c r="Y392" i="2"/>
  <c r="Z392" i="2"/>
  <c r="AA392" i="2"/>
  <c r="AB392" i="2"/>
  <c r="AC392" i="2"/>
  <c r="AD392" i="2"/>
  <c r="AE392" i="2"/>
  <c r="AF392" i="2"/>
  <c r="AG392" i="2"/>
  <c r="AH392" i="2"/>
  <c r="AI392" i="2"/>
  <c r="AJ392" i="2"/>
  <c r="AK392" i="2"/>
  <c r="AL392" i="2"/>
  <c r="AM392" i="2"/>
  <c r="AN392" i="2"/>
  <c r="AO392" i="2"/>
  <c r="AP392" i="2"/>
  <c r="AQ392" i="2"/>
  <c r="AR392" i="2"/>
  <c r="AS392" i="2"/>
  <c r="AT392" i="2"/>
  <c r="AU392" i="2"/>
  <c r="AV392" i="2"/>
  <c r="AW392" i="2"/>
  <c r="AX392" i="2"/>
  <c r="AY392" i="2"/>
  <c r="AZ392" i="2"/>
  <c r="BA392" i="2"/>
  <c r="BB392" i="2"/>
  <c r="BC392" i="2"/>
  <c r="BD392" i="2"/>
  <c r="BE392" i="2"/>
  <c r="BF392" i="2"/>
  <c r="BG392" i="2"/>
  <c r="BI85" i="2"/>
  <c r="BJ85" i="2"/>
  <c r="BH85" i="2"/>
  <c r="BI103" i="2"/>
  <c r="BJ103" i="2"/>
  <c r="BH103" i="2"/>
  <c r="BI37" i="2"/>
  <c r="BJ37" i="2"/>
  <c r="BH37" i="2"/>
  <c r="BI84" i="2" l="1"/>
  <c r="BI56" i="2" s="1"/>
  <c r="BI4" i="2" s="1"/>
  <c r="BH84" i="2"/>
  <c r="BH56" i="2" s="1"/>
  <c r="BH4" i="2" s="1"/>
  <c r="BJ84" i="2"/>
  <c r="BJ56" i="2" s="1"/>
  <c r="BJ4" i="2" s="1"/>
  <c r="BC16" i="2"/>
  <c r="BC9" i="2" s="1"/>
  <c r="BL9" i="2" s="1"/>
  <c r="BD16" i="2"/>
  <c r="BD9" i="2" s="1"/>
  <c r="BM9" i="2" s="1"/>
  <c r="BB16" i="2"/>
  <c r="BB9" i="2" s="1"/>
  <c r="BK9" i="2" s="1"/>
  <c r="BK56" i="2" l="1"/>
  <c r="BK4" i="2"/>
  <c r="BL56" i="2"/>
  <c r="BL4" i="2"/>
  <c r="BM56" i="2"/>
  <c r="BM4" i="2" s="1"/>
  <c r="C15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Q76" i="2"/>
  <c r="R76" i="2"/>
  <c r="S76" i="2"/>
  <c r="T76" i="2"/>
  <c r="U76" i="2"/>
  <c r="V76" i="2"/>
  <c r="W76" i="2"/>
  <c r="X76" i="2"/>
  <c r="X58" i="2" s="1"/>
  <c r="X56" i="2" s="1"/>
  <c r="Y76" i="2"/>
  <c r="Y58" i="2" s="1"/>
  <c r="Y56" i="2" s="1"/>
  <c r="Z76" i="2"/>
  <c r="Z58" i="2" s="1"/>
  <c r="Z56" i="2" s="1"/>
  <c r="AA76" i="2"/>
  <c r="AB76" i="2"/>
  <c r="AC76" i="2"/>
  <c r="AD76" i="2"/>
  <c r="AE76" i="2"/>
  <c r="AF76" i="2"/>
  <c r="AG76" i="2"/>
  <c r="AH76" i="2"/>
  <c r="AI76" i="2"/>
  <c r="AJ76" i="2"/>
  <c r="AK76" i="2"/>
  <c r="AL76" i="2"/>
  <c r="AM76" i="2"/>
  <c r="AN76" i="2"/>
  <c r="AO76" i="2"/>
  <c r="AP76" i="2"/>
  <c r="AQ76" i="2"/>
  <c r="AR76" i="2"/>
  <c r="AS76" i="2"/>
  <c r="AT76" i="2"/>
  <c r="AU76" i="2"/>
  <c r="AV76" i="2"/>
  <c r="AX76" i="2"/>
  <c r="AW76" i="2" s="1"/>
  <c r="C76" i="2"/>
  <c r="C58" i="2" s="1"/>
  <c r="C56" i="2" s="1"/>
  <c r="L156" i="2"/>
  <c r="M156" i="2"/>
  <c r="N156" i="2"/>
  <c r="R156" i="2"/>
  <c r="S156" i="2"/>
  <c r="T156" i="2"/>
  <c r="U156" i="2"/>
  <c r="V156" i="2"/>
  <c r="W156" i="2"/>
  <c r="X156" i="2"/>
  <c r="Y156" i="2"/>
  <c r="Z156" i="2"/>
  <c r="I156" i="2"/>
  <c r="J156" i="2"/>
  <c r="K156" i="2"/>
  <c r="G156" i="2"/>
  <c r="H156" i="2"/>
  <c r="D156" i="2"/>
  <c r="E156" i="2"/>
  <c r="F1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U56" i="2"/>
  <c r="V56" i="2"/>
  <c r="W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S56" i="2"/>
  <c r="AT56" i="2"/>
  <c r="AU56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T49" i="2"/>
  <c r="U49" i="2"/>
  <c r="V49" i="2"/>
  <c r="W49" i="2"/>
  <c r="X49" i="2"/>
  <c r="X36" i="2" s="1"/>
  <c r="Y49" i="2"/>
  <c r="Y36" i="2" s="1"/>
  <c r="Z49" i="2"/>
  <c r="Z36" i="2" s="1"/>
  <c r="AA49" i="2"/>
  <c r="AB49" i="2"/>
  <c r="AC49" i="2"/>
  <c r="AD49" i="2"/>
  <c r="AE49" i="2"/>
  <c r="AF49" i="2"/>
  <c r="AG49" i="2"/>
  <c r="AH49" i="2"/>
  <c r="AI49" i="2"/>
  <c r="AJ49" i="2"/>
  <c r="AK49" i="2"/>
  <c r="AL49" i="2"/>
  <c r="AM49" i="2"/>
  <c r="AN49" i="2"/>
  <c r="AO49" i="2"/>
  <c r="AP49" i="2"/>
  <c r="AQ49" i="2"/>
  <c r="AR49" i="2"/>
  <c r="AS49" i="2"/>
  <c r="AT49" i="2"/>
  <c r="AU49" i="2"/>
  <c r="AV49" i="2"/>
  <c r="AW49" i="2"/>
  <c r="AX49" i="2"/>
  <c r="C49" i="2"/>
  <c r="C37" i="2" s="1"/>
  <c r="C36" i="2" s="1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T36" i="2"/>
  <c r="AA36" i="2"/>
  <c r="AB36" i="2"/>
  <c r="AC36" i="2"/>
  <c r="AD36" i="2"/>
  <c r="AE36" i="2"/>
  <c r="AF36" i="2"/>
  <c r="AG36" i="2"/>
  <c r="AI36" i="2"/>
  <c r="AJ36" i="2"/>
  <c r="AK36" i="2"/>
  <c r="AL36" i="2"/>
  <c r="AM36" i="2"/>
  <c r="AN36" i="2"/>
  <c r="AO36" i="2"/>
  <c r="AP36" i="2"/>
  <c r="AQ36" i="2"/>
  <c r="AR36" i="2"/>
  <c r="AS36" i="2"/>
  <c r="AT36" i="2"/>
  <c r="AU36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AI28" i="2"/>
  <c r="AJ28" i="2"/>
  <c r="AK28" i="2"/>
  <c r="AL28" i="2"/>
  <c r="AM28" i="2"/>
  <c r="AN28" i="2"/>
  <c r="AO28" i="2"/>
  <c r="AP28" i="2"/>
  <c r="AQ28" i="2"/>
  <c r="AR28" i="2"/>
  <c r="AS28" i="2"/>
  <c r="AT28" i="2"/>
  <c r="AU28" i="2"/>
  <c r="AV28" i="2"/>
  <c r="AW28" i="2"/>
  <c r="AX28" i="2"/>
  <c r="C28" i="2"/>
  <c r="D25" i="2"/>
  <c r="D24" i="2" s="1"/>
  <c r="E25" i="2"/>
  <c r="E24" i="2" s="1"/>
  <c r="F25" i="2"/>
  <c r="F24" i="2" s="1"/>
  <c r="G25" i="2"/>
  <c r="G24" i="2" s="1"/>
  <c r="H25" i="2"/>
  <c r="H24" i="2" s="1"/>
  <c r="I25" i="2"/>
  <c r="I24" i="2" s="1"/>
  <c r="J25" i="2"/>
  <c r="J24" i="2" s="1"/>
  <c r="K25" i="2"/>
  <c r="K24" i="2" s="1"/>
  <c r="L25" i="2"/>
  <c r="L24" i="2" s="1"/>
  <c r="M25" i="2"/>
  <c r="M24" i="2" s="1"/>
  <c r="N25" i="2"/>
  <c r="N24" i="2" s="1"/>
  <c r="O25" i="2"/>
  <c r="O24" i="2" s="1"/>
  <c r="P25" i="2"/>
  <c r="Q25" i="2"/>
  <c r="R25" i="2"/>
  <c r="R24" i="2" s="1"/>
  <c r="S25" i="2"/>
  <c r="S24" i="2" s="1"/>
  <c r="T25" i="2"/>
  <c r="T24" i="2" s="1"/>
  <c r="U25" i="2"/>
  <c r="U24" i="2" s="1"/>
  <c r="V25" i="2"/>
  <c r="V24" i="2" s="1"/>
  <c r="W25" i="2"/>
  <c r="W24" i="2" s="1"/>
  <c r="X25" i="2"/>
  <c r="X24" i="2" s="1"/>
  <c r="Y25" i="2"/>
  <c r="Y24" i="2" s="1"/>
  <c r="Z25" i="2"/>
  <c r="Z24" i="2" s="1"/>
  <c r="AA25" i="2"/>
  <c r="AA24" i="2" s="1"/>
  <c r="AB25" i="2"/>
  <c r="AB24" i="2" s="1"/>
  <c r="AC25" i="2"/>
  <c r="AC24" i="2" s="1"/>
  <c r="AD25" i="2"/>
  <c r="AD24" i="2" s="1"/>
  <c r="AE25" i="2"/>
  <c r="AE24" i="2" s="1"/>
  <c r="AF25" i="2"/>
  <c r="AF24" i="2" s="1"/>
  <c r="AG25" i="2"/>
  <c r="AG24" i="2" s="1"/>
  <c r="AH25" i="2"/>
  <c r="AH24" i="2" s="1"/>
  <c r="AI25" i="2"/>
  <c r="AI24" i="2" s="1"/>
  <c r="AJ25" i="2"/>
  <c r="AJ24" i="2" s="1"/>
  <c r="AK25" i="2"/>
  <c r="AK24" i="2" s="1"/>
  <c r="AL25" i="2"/>
  <c r="AL24" i="2" s="1"/>
  <c r="AM25" i="2"/>
  <c r="AM24" i="2" s="1"/>
  <c r="AN25" i="2"/>
  <c r="AO25" i="2"/>
  <c r="AO24" i="2" s="1"/>
  <c r="AP25" i="2"/>
  <c r="AP24" i="2" s="1"/>
  <c r="AQ25" i="2"/>
  <c r="AQ24" i="2" s="1"/>
  <c r="AR25" i="2"/>
  <c r="AR24" i="2" s="1"/>
  <c r="AS25" i="2"/>
  <c r="AS24" i="2" s="1"/>
  <c r="AT25" i="2"/>
  <c r="AT24" i="2" s="1"/>
  <c r="AU25" i="2"/>
  <c r="AU24" i="2" s="1"/>
  <c r="AV25" i="2"/>
  <c r="AV24" i="2" s="1"/>
  <c r="AW25" i="2"/>
  <c r="AW24" i="2" s="1"/>
  <c r="AX25" i="2"/>
  <c r="AX24" i="2" s="1"/>
  <c r="C25" i="2"/>
  <c r="C24" i="2" s="1"/>
  <c r="P24" i="2"/>
  <c r="Q24" i="2"/>
  <c r="AN24" i="2"/>
  <c r="D22" i="2"/>
  <c r="D21" i="2" s="1"/>
  <c r="E22" i="2"/>
  <c r="E21" i="2" s="1"/>
  <c r="F22" i="2"/>
  <c r="F21" i="2" s="1"/>
  <c r="F6" i="2" s="1"/>
  <c r="G22" i="2"/>
  <c r="G21" i="2" s="1"/>
  <c r="H22" i="2"/>
  <c r="H21" i="2" s="1"/>
  <c r="I22" i="2"/>
  <c r="I21" i="2" s="1"/>
  <c r="J22" i="2"/>
  <c r="J21" i="2" s="1"/>
  <c r="K22" i="2"/>
  <c r="K21" i="2" s="1"/>
  <c r="L22" i="2"/>
  <c r="L21" i="2" s="1"/>
  <c r="M22" i="2"/>
  <c r="M21" i="2" s="1"/>
  <c r="N22" i="2"/>
  <c r="N21" i="2" s="1"/>
  <c r="O22" i="2"/>
  <c r="O21" i="2" s="1"/>
  <c r="P22" i="2"/>
  <c r="P21" i="2" s="1"/>
  <c r="P6" i="2" s="1"/>
  <c r="P7" i="2" s="1"/>
  <c r="Q22" i="2"/>
  <c r="Q21" i="2" s="1"/>
  <c r="Q6" i="2" s="1"/>
  <c r="Q7" i="2" s="1"/>
  <c r="R22" i="2"/>
  <c r="R21" i="2" s="1"/>
  <c r="S22" i="2"/>
  <c r="S21" i="2" s="1"/>
  <c r="T22" i="2"/>
  <c r="T21" i="2" s="1"/>
  <c r="U22" i="2"/>
  <c r="U21" i="2" s="1"/>
  <c r="V22" i="2"/>
  <c r="V21" i="2" s="1"/>
  <c r="W22" i="2"/>
  <c r="W21" i="2" s="1"/>
  <c r="X22" i="2"/>
  <c r="X21" i="2" s="1"/>
  <c r="Y22" i="2"/>
  <c r="Y21" i="2" s="1"/>
  <c r="Z22" i="2"/>
  <c r="Z21" i="2" s="1"/>
  <c r="AA22" i="2"/>
  <c r="AA21" i="2" s="1"/>
  <c r="AA6" i="2" s="1"/>
  <c r="AA7" i="2" s="1"/>
  <c r="AB22" i="2"/>
  <c r="AB21" i="2" s="1"/>
  <c r="AC22" i="2"/>
  <c r="AC21" i="2" s="1"/>
  <c r="AD22" i="2"/>
  <c r="AD21" i="2" s="1"/>
  <c r="AE22" i="2"/>
  <c r="AE21" i="2" s="1"/>
  <c r="AF22" i="2"/>
  <c r="AF21" i="2" s="1"/>
  <c r="AG22" i="2"/>
  <c r="AG21" i="2" s="1"/>
  <c r="AH22" i="2"/>
  <c r="AH21" i="2" s="1"/>
  <c r="AI22" i="2"/>
  <c r="AI21" i="2" s="1"/>
  <c r="AJ22" i="2"/>
  <c r="AJ21" i="2" s="1"/>
  <c r="AK22" i="2"/>
  <c r="AK21" i="2" s="1"/>
  <c r="AL22" i="2"/>
  <c r="AL21" i="2" s="1"/>
  <c r="AM22" i="2"/>
  <c r="AM21" i="2" s="1"/>
  <c r="AM6" i="2" s="1"/>
  <c r="AN22" i="2"/>
  <c r="AN21" i="2" s="1"/>
  <c r="AO22" i="2"/>
  <c r="AO21" i="2" s="1"/>
  <c r="AP22" i="2"/>
  <c r="AP21" i="2" s="1"/>
  <c r="AQ22" i="2"/>
  <c r="AQ21" i="2" s="1"/>
  <c r="AR22" i="2"/>
  <c r="AR21" i="2" s="1"/>
  <c r="AS22" i="2"/>
  <c r="AS21" i="2" s="1"/>
  <c r="AT22" i="2"/>
  <c r="AT21" i="2" s="1"/>
  <c r="AU22" i="2"/>
  <c r="AU21" i="2" s="1"/>
  <c r="AV22" i="2"/>
  <c r="AV21" i="2" s="1"/>
  <c r="AW22" i="2"/>
  <c r="AW21" i="2" s="1"/>
  <c r="AX22" i="2"/>
  <c r="AX21" i="2" s="1"/>
  <c r="C22" i="2"/>
  <c r="C21" i="2" s="1"/>
  <c r="G6" i="2" l="1"/>
  <c r="AP6" i="2"/>
  <c r="AP7" i="2" s="1"/>
  <c r="AC6" i="2"/>
  <c r="AC7" i="2" s="1"/>
  <c r="AQ6" i="2"/>
  <c r="AE6" i="2"/>
  <c r="R6" i="2"/>
  <c r="R7" i="2" s="1"/>
  <c r="S6" i="2"/>
  <c r="S7" i="2" s="1"/>
  <c r="AN6" i="2"/>
  <c r="AB6" i="2"/>
  <c r="AB7" i="2" s="1"/>
  <c r="W6" i="2"/>
  <c r="W7" i="2" s="1"/>
  <c r="V6" i="2"/>
  <c r="V7" i="2" s="1"/>
  <c r="O6" i="2"/>
  <c r="O7" i="2" s="1"/>
  <c r="AX6" i="2"/>
  <c r="N6" i="2"/>
  <c r="AL6" i="2"/>
  <c r="AL7" i="2" s="1"/>
  <c r="AK6" i="2"/>
  <c r="AK7" i="2" s="1"/>
  <c r="Z6" i="2"/>
  <c r="AW6" i="2"/>
  <c r="AD6" i="2"/>
  <c r="BO21" i="2"/>
  <c r="D6" i="2"/>
  <c r="BN21" i="2"/>
  <c r="C6" i="2"/>
  <c r="AO6" i="2"/>
  <c r="Y6" i="2"/>
  <c r="M6" i="2"/>
  <c r="BN156" i="2"/>
  <c r="L6" i="2"/>
  <c r="BP24" i="2"/>
  <c r="BP28" i="2"/>
  <c r="BP21" i="2"/>
  <c r="E6" i="2"/>
  <c r="AU6" i="2"/>
  <c r="BO24" i="2"/>
  <c r="BO28" i="2"/>
  <c r="BP36" i="2"/>
  <c r="AH6" i="2"/>
  <c r="AH7" i="2" s="1"/>
  <c r="AT6" i="2"/>
  <c r="J6" i="2"/>
  <c r="BN24" i="2"/>
  <c r="BN28" i="2"/>
  <c r="AI6" i="2"/>
  <c r="AI7" i="2" s="1"/>
  <c r="BO36" i="2"/>
  <c r="X6" i="2"/>
  <c r="AV6" i="2"/>
  <c r="AS6" i="2"/>
  <c r="U6" i="2"/>
  <c r="U7" i="2" s="1"/>
  <c r="I6" i="2"/>
  <c r="BN36" i="2"/>
  <c r="BP156" i="2"/>
  <c r="AJ6" i="2"/>
  <c r="AJ7" i="2" s="1"/>
  <c r="K6" i="2"/>
  <c r="AG6" i="2"/>
  <c r="AG7" i="2" s="1"/>
  <c r="AR6" i="2"/>
  <c r="AR7" i="2" s="1"/>
  <c r="AF6" i="2"/>
  <c r="T6" i="2"/>
  <c r="T7" i="2" s="1"/>
  <c r="H6" i="2"/>
  <c r="BO156" i="2"/>
  <c r="AQ7" i="2"/>
  <c r="AV7" i="2" l="1"/>
  <c r="BN5" i="2"/>
  <c r="AV5" i="2"/>
  <c r="BX9" i="2"/>
  <c r="BX11" i="2" s="1"/>
  <c r="BW9" i="2"/>
  <c r="BW11" i="2" s="1"/>
  <c r="AW7" i="2"/>
  <c r="AW5" i="2"/>
  <c r="BY9" i="2"/>
  <c r="BY11" i="2" s="1"/>
  <c r="AX7" i="2"/>
  <c r="AX5" i="2"/>
  <c r="E7" i="2"/>
  <c r="BP5" i="2"/>
  <c r="D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B356" authorId="0" shapeId="0" xr:uid="{EF32403E-5C07-42E4-BDB7-9F8AE66608CA}">
      <text>
        <r>
          <rPr>
            <b/>
            <sz val="9"/>
            <color indexed="81"/>
            <rFont val="Segoe UI"/>
            <family val="2"/>
            <charset val="238"/>
          </rPr>
          <t>korisnik:</t>
        </r>
        <r>
          <rPr>
            <sz val="9"/>
            <color indexed="81"/>
            <rFont val="Segoe UI"/>
            <family val="2"/>
            <charset val="238"/>
          </rPr>
          <t xml:space="preserve">
ob nema u općem dijelu ovaj izdatak
</t>
        </r>
      </text>
    </comment>
  </commentList>
</comments>
</file>

<file path=xl/sharedStrings.xml><?xml version="1.0" encoding="utf-8"?>
<sst xmlns="http://schemas.openxmlformats.org/spreadsheetml/2006/main" count="717" uniqueCount="177">
  <si>
    <t>A679071</t>
  </si>
  <si>
    <t>Vlastiti prihodi</t>
  </si>
  <si>
    <t>Rashodi za nabavu nefinancijske imovine</t>
  </si>
  <si>
    <t>Rashodi za nabavu proizvedene dugotrajne imovine</t>
  </si>
  <si>
    <t>Ostali prihodi za posebne namjene</t>
  </si>
  <si>
    <t>Rashodi poslovanja</t>
  </si>
  <si>
    <t>Rashodi za zaposlene</t>
  </si>
  <si>
    <t>Materijalni rashodi</t>
  </si>
  <si>
    <t>Financijski rashodi</t>
  </si>
  <si>
    <t>Rashodi za dodatna ulaganja na nefinancijskoj imovini</t>
  </si>
  <si>
    <t>Pomoći EU</t>
  </si>
  <si>
    <t>Subvencije</t>
  </si>
  <si>
    <t>Pomoći dane u inozemstvo i unutar općeg proračuna</t>
  </si>
  <si>
    <t>Rashodi za nabavu neproizvedene dugotrajne imovine</t>
  </si>
  <si>
    <t>Ostale pomoći</t>
  </si>
  <si>
    <t>Naknade građanima i kućanstvima na temelju osiguranja i druge naknade</t>
  </si>
  <si>
    <t>Rashodi za donacije, kazne, naknade šteta i kapitalne pomoći</t>
  </si>
  <si>
    <t>Donacije</t>
  </si>
  <si>
    <t>A621003</t>
  </si>
  <si>
    <t>REDOVNA DJELATNOST SVEUČILIŠTA U OSIJEKU</t>
  </si>
  <si>
    <t>A679090</t>
  </si>
  <si>
    <t>REDOVNA DJELATNOST SVEUČILIŠTA U OSIJEKU (IZ EVIDENCIJSKIH PRIHODA)</t>
  </si>
  <si>
    <t>Razdjel (O1) - atribut podprograma (P3)</t>
  </si>
  <si>
    <t/>
  </si>
  <si>
    <t>Ukupni rezultat</t>
  </si>
  <si>
    <t>080</t>
  </si>
  <si>
    <t>MINISTARSTVO ZNANOSTI I OBRAZOVANJA</t>
  </si>
  <si>
    <t>nikolina kontrola</t>
  </si>
  <si>
    <t>08006</t>
  </si>
  <si>
    <t>Sveučilišta i veleučilišta u Republici Hrvatskoj</t>
  </si>
  <si>
    <t>3705</t>
  </si>
  <si>
    <t>VISOKO OBRAZOVANJE</t>
  </si>
  <si>
    <t>0942</t>
  </si>
  <si>
    <t>Drugi stupanj visoke naobrazbe</t>
  </si>
  <si>
    <t>11</t>
  </si>
  <si>
    <t>Opći prihodi i primici</t>
  </si>
  <si>
    <t>31</t>
  </si>
  <si>
    <t>311</t>
  </si>
  <si>
    <t>Plaće (Bruto)</t>
  </si>
  <si>
    <t>312</t>
  </si>
  <si>
    <t>Ostali rashodi za zaposlene</t>
  </si>
  <si>
    <t>313</t>
  </si>
  <si>
    <t>Doprinosi na plaće</t>
  </si>
  <si>
    <t>32</t>
  </si>
  <si>
    <t>321</t>
  </si>
  <si>
    <t>Naknade troškova zaposlenima</t>
  </si>
  <si>
    <t>323</t>
  </si>
  <si>
    <t>Rashodi za usluge</t>
  </si>
  <si>
    <t>Ostali nespomenuti rashodi poslovanja</t>
  </si>
  <si>
    <t>Tekuće donacije u novcu</t>
  </si>
  <si>
    <t>A679110</t>
  </si>
  <si>
    <t>POTPORA UMJETNIČKIM STUDIJIMA</t>
  </si>
  <si>
    <t>Intelektualne i osobne usluge</t>
  </si>
  <si>
    <t>A621038</t>
  </si>
  <si>
    <t>PROGRAMI VJEŽBAONICA VISOKIH UČILIŠTA</t>
  </si>
  <si>
    <t>A621181</t>
  </si>
  <si>
    <t>PRAVOMOĆNE SUDSKE PRESUDE</t>
  </si>
  <si>
    <t>329</t>
  </si>
  <si>
    <t>A622122</t>
  </si>
  <si>
    <t>PROGRAMSKO FINANCIRANJE JAVNIH VISOKIH UČILIŠTA</t>
  </si>
  <si>
    <t>322</t>
  </si>
  <si>
    <t>Rashodi za materijal i energiju</t>
  </si>
  <si>
    <t>324</t>
  </si>
  <si>
    <t>Naknade troškova osobama izvan radnog odnosa</t>
  </si>
  <si>
    <t>34</t>
  </si>
  <si>
    <t>343</t>
  </si>
  <si>
    <t>Ostali financijski rashodi</t>
  </si>
  <si>
    <t>Ostali rashodi</t>
  </si>
  <si>
    <t>Rashodi za nabavu nefinacijske imovine</t>
  </si>
  <si>
    <t>Postrojenja i oprema</t>
  </si>
  <si>
    <t>Knjige, umjetnička djela i ostale izložbene vrijednosti</t>
  </si>
  <si>
    <t>Rashodi za nabavu plemenitih metala i ostalih pohranjenih vrijednosti</t>
  </si>
  <si>
    <t>37</t>
  </si>
  <si>
    <t>372</t>
  </si>
  <si>
    <t>Ostale naknade građanima i kućanstvima iz proračuna</t>
  </si>
  <si>
    <t>38</t>
  </si>
  <si>
    <t>381</t>
  </si>
  <si>
    <t>Tekuće donacije</t>
  </si>
  <si>
    <t>42</t>
  </si>
  <si>
    <t>422</t>
  </si>
  <si>
    <t>424</t>
  </si>
  <si>
    <t>45</t>
  </si>
  <si>
    <t>451</t>
  </si>
  <si>
    <t>Dodatna ulaganja na građevinskim objektima</t>
  </si>
  <si>
    <t>Izdaci za otplatu glavnice primljenih kredita i zajmova</t>
  </si>
  <si>
    <t>43</t>
  </si>
  <si>
    <t>Nematerijalna imovina</t>
  </si>
  <si>
    <t>Nematerijalna proizvedena imovina</t>
  </si>
  <si>
    <t>52</t>
  </si>
  <si>
    <t>61</t>
  </si>
  <si>
    <t>71</t>
  </si>
  <si>
    <t>Prihodi od nefin. imovine i nadoknade št</t>
  </si>
  <si>
    <t>EU PROJEKTI NSVEUČILIŠTA U OSIJEKU (IZ EVIDENCIJSKIH PRIHODA)</t>
  </si>
  <si>
    <t>51</t>
  </si>
  <si>
    <t xml:space="preserve">Ostali rashodi za zaposlene </t>
  </si>
  <si>
    <t>Rashodi za nabavu proizvedene dug. imovine</t>
  </si>
  <si>
    <t>36</t>
  </si>
  <si>
    <t>Prihodi za posebne namjene</t>
  </si>
  <si>
    <t>Europski fond za regionalni razvoj (EFRR</t>
  </si>
  <si>
    <t>K679084</t>
  </si>
  <si>
    <t>OP KONKURENTNOST I KOHEZIJA 2014.-2020., PRIORITET 1, 9 i 10</t>
  </si>
  <si>
    <t>12</t>
  </si>
  <si>
    <t>Sredstva učešća za pomoći</t>
  </si>
  <si>
    <t>35</t>
  </si>
  <si>
    <t>563</t>
  </si>
  <si>
    <t>K679128</t>
  </si>
  <si>
    <t>Stvaranje okvira za privlačenje studenata i istraživača na STEM i ICT područjima -NPOO (C3.2.R2)</t>
  </si>
  <si>
    <t>Mehanizam za oporavak i otpornost</t>
  </si>
  <si>
    <t>A679071.101</t>
  </si>
  <si>
    <t>HORIZON-MISS-2022-OCEAN-01-101112736 Restore4Life</t>
  </si>
  <si>
    <t>A679071.065</t>
  </si>
  <si>
    <t>Prilagodba mjera populacije komaraca klimatskim promjenama</t>
  </si>
  <si>
    <t>A621183</t>
  </si>
  <si>
    <t>STIPENDIJE I ŠKOLARINE ZA DOKTORSKI STUDIJ</t>
  </si>
  <si>
    <t>3</t>
  </si>
  <si>
    <t>A679071.018</t>
  </si>
  <si>
    <t>ERAMCA-Procjena ekološkog rizika
 i ublažavanje imovine kulturne baštine u Srednjoj Aziji</t>
  </si>
  <si>
    <t>A679071.073</t>
  </si>
  <si>
    <t>'Partnership for Virtual Laboratories in Civil Engineering - PARFORCE (pr. broj: 2020-1-DE01-KA226-HE-005783)</t>
  </si>
  <si>
    <t xml:space="preserve"> A679071.085</t>
  </si>
  <si>
    <t>EYES HEARTS HANDS Urban Revolution</t>
  </si>
  <si>
    <t>A679071.005</t>
  </si>
  <si>
    <t>ERASMUS+ projekt individualne mobilnosti,
nastavnog i nenastavnog osoblja kroz boravak na inozemnim ustanovama</t>
  </si>
  <si>
    <t xml:space="preserve"> A679071.087</t>
  </si>
  <si>
    <t>Intelligent Methods for Structures
Elements and Materials</t>
  </si>
  <si>
    <t>K679084.005</t>
  </si>
  <si>
    <t>Razvoj i primjena naprednih građevinskih
materijala za izgradnju zdravih zgrada: zaštita od neionizirajućeg zračenja</t>
  </si>
  <si>
    <t>A679071.086</t>
  </si>
  <si>
    <t>Documenting chardak house for preserving
 endangered wooden structure along Drava and Danube rivers in Croatia EWAP2010LG</t>
  </si>
  <si>
    <t>4</t>
  </si>
  <si>
    <t>KONSOLIDIRANO- IZMJENE I DOPUNE FINANCIJSKOG PLANA 2025.- SVEUČILIŠTE JOSIPA JURJA STROSSMAYERA U OSIJEKU</t>
  </si>
  <si>
    <t>Povećanje/ Smanjenje</t>
  </si>
  <si>
    <t>Plan 2025.</t>
  </si>
  <si>
    <t>Novi plan 2025.</t>
  </si>
  <si>
    <t>AUK</t>
  </si>
  <si>
    <t>Rashodi za nabavu proiz.dug.im.</t>
  </si>
  <si>
    <t>EFOS</t>
  </si>
  <si>
    <t>FAZOS</t>
  </si>
  <si>
    <t>FDMZ</t>
  </si>
  <si>
    <t>FERIT</t>
  </si>
  <si>
    <t>EU PROJEKTI  SVEUČILIŠTA U OSIJEKU (IZ EVIDENCIJSKIH PRIHODA)</t>
  </si>
  <si>
    <t>POMOĆI EU</t>
  </si>
  <si>
    <t>K679129</t>
  </si>
  <si>
    <t>Rashodi za nabavu proizvedene dug.im</t>
  </si>
  <si>
    <t>FFOS</t>
  </si>
  <si>
    <t>izvor 52</t>
  </si>
  <si>
    <t>FOOZ</t>
  </si>
  <si>
    <t>FPMI</t>
  </si>
  <si>
    <t>FTRR</t>
  </si>
  <si>
    <t>K621061</t>
  </si>
  <si>
    <t>Održavanje objekata visokoobrazovnih ustanova</t>
  </si>
  <si>
    <t>GAFOS</t>
  </si>
  <si>
    <t>GISKO</t>
  </si>
  <si>
    <t>KBF</t>
  </si>
  <si>
    <t>KIFOS</t>
  </si>
  <si>
    <t>MEFOS</t>
  </si>
  <si>
    <t>PRAVOS</t>
  </si>
  <si>
    <t>PTF</t>
  </si>
  <si>
    <t>OK</t>
  </si>
  <si>
    <t>OF</t>
  </si>
  <si>
    <t>OB</t>
  </si>
  <si>
    <t>REKTORAT</t>
  </si>
  <si>
    <t>R+O</t>
  </si>
  <si>
    <t>POBOLJŠANJE UČINKOVITOSTI ULAGANJA NA PODRUČJU ISTRAŽIVANJA, RAZVOJA I INOVACIJA - NPOO</t>
  </si>
  <si>
    <t>NOVI PODPROJEKT</t>
  </si>
  <si>
    <t>Strateško partnerstvo za istraživanje i razvoj eko proizvoda za pranje i njegu rublja koje sadrži sredstvo za odbijanje komaraca - NOmosqitOS IP.1.1.03.0105</t>
  </si>
  <si>
    <t>NOVI PODPROJEKT- COLOURS- COLlaborative  innOvative sUstainble Regional universSities</t>
  </si>
  <si>
    <t>A621180</t>
  </si>
  <si>
    <t>REKTORSKI ZBOR</t>
  </si>
  <si>
    <t>MEFOS- horizon, interreg</t>
  </si>
  <si>
    <t>A557042</t>
  </si>
  <si>
    <t>PROGRAM DOKTORANADA I POSLIJEDOKTORANADA</t>
  </si>
  <si>
    <t>A621048</t>
  </si>
  <si>
    <t>PROJEKTNO FINANCIRANJE ZNANSTVENE DJELATNOSTI</t>
  </si>
  <si>
    <t>SVE SASTAVNICE</t>
  </si>
  <si>
    <t>opći dio</t>
  </si>
  <si>
    <t>posebni 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</si>
</sst>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4" fontId="3" fillId="3" borderId="1" xfId="0" applyNumberFormat="1" applyFont="1" applyFill="1" applyBorder="1"/>
    <xf numFmtId="4" fontId="3" fillId="2" borderId="1" xfId="0" applyNumberFormat="1" applyFont="1" applyFill="1" applyBorder="1"/>
    <xf numFmtId="4" fontId="3" fillId="0" borderId="0" xfId="0" applyNumberFormat="1" applyFont="1"/>
    <xf numFmtId="4" fontId="3" fillId="3" borderId="0" xfId="0" applyNumberFormat="1" applyFont="1" applyFill="1"/>
    <xf numFmtId="3" fontId="3" fillId="0" borderId="0" xfId="0" applyNumberFormat="1" applyFont="1"/>
    <xf numFmtId="0" fontId="3" fillId="0" borderId="0" xfId="0" applyFont="1"/>
    <xf numFmtId="0" fontId="4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3" fontId="6" fillId="2" borderId="1" xfId="0" applyNumberFormat="1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3" fontId="6" fillId="2" borderId="6" xfId="0" applyNumberFormat="1" applyFont="1" applyFill="1" applyBorder="1" applyAlignment="1">
      <alignment horizontal="center" wrapText="1"/>
    </xf>
    <xf numFmtId="3" fontId="6" fillId="2" borderId="10" xfId="0" applyNumberFormat="1" applyFont="1" applyFill="1" applyBorder="1" applyAlignment="1">
      <alignment horizontal="center" wrapText="1"/>
    </xf>
    <xf numFmtId="3" fontId="6" fillId="2" borderId="11" xfId="0" applyNumberFormat="1" applyFont="1" applyFill="1" applyBorder="1" applyAlignment="1">
      <alignment horizontal="center" wrapText="1"/>
    </xf>
    <xf numFmtId="0" fontId="3" fillId="2" borderId="1" xfId="0" applyFont="1" applyFill="1" applyBorder="1"/>
    <xf numFmtId="4" fontId="3" fillId="0" borderId="1" xfId="0" applyNumberFormat="1" applyFont="1" applyBorder="1"/>
    <xf numFmtId="3" fontId="3" fillId="0" borderId="1" xfId="0" applyNumberFormat="1" applyFont="1" applyBorder="1"/>
    <xf numFmtId="3" fontId="3" fillId="3" borderId="1" xfId="0" applyNumberFormat="1" applyFont="1" applyFill="1" applyBorder="1"/>
    <xf numFmtId="3" fontId="3" fillId="3" borderId="6" xfId="0" applyNumberFormat="1" applyFont="1" applyFill="1" applyBorder="1"/>
    <xf numFmtId="0" fontId="3" fillId="0" borderId="10" xfId="0" applyFont="1" applyBorder="1"/>
    <xf numFmtId="0" fontId="3" fillId="0" borderId="1" xfId="0" applyFont="1" applyBorder="1"/>
    <xf numFmtId="0" fontId="3" fillId="0" borderId="11" xfId="0" applyFont="1" applyBorder="1"/>
    <xf numFmtId="0" fontId="5" fillId="0" borderId="1" xfId="0" applyFont="1" applyBorder="1" applyAlignment="1">
      <alignment horizontal="center"/>
    </xf>
    <xf numFmtId="0" fontId="3" fillId="0" borderId="6" xfId="0" applyFont="1" applyBorder="1"/>
    <xf numFmtId="4" fontId="3" fillId="7" borderId="1" xfId="0" applyNumberFormat="1" applyFont="1" applyFill="1" applyBorder="1"/>
    <xf numFmtId="4" fontId="3" fillId="0" borderId="10" xfId="0" applyNumberFormat="1" applyFont="1" applyBorder="1"/>
    <xf numFmtId="4" fontId="3" fillId="0" borderId="11" xfId="0" applyNumberFormat="1" applyFont="1" applyBorder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wrapText="1"/>
    </xf>
    <xf numFmtId="3" fontId="3" fillId="2" borderId="1" xfId="0" applyNumberFormat="1" applyFont="1" applyFill="1" applyBorder="1"/>
    <xf numFmtId="3" fontId="3" fillId="2" borderId="6" xfId="0" applyNumberFormat="1" applyFont="1" applyFill="1" applyBorder="1"/>
    <xf numFmtId="4" fontId="3" fillId="2" borderId="10" xfId="0" applyNumberFormat="1" applyFont="1" applyFill="1" applyBorder="1"/>
    <xf numFmtId="4" fontId="3" fillId="2" borderId="11" xfId="0" applyNumberFormat="1" applyFont="1" applyFill="1" applyBorder="1"/>
    <xf numFmtId="0" fontId="3" fillId="2" borderId="0" xfId="0" applyFont="1" applyFill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4" borderId="1" xfId="0" applyFont="1" applyFill="1" applyBorder="1" applyAlignment="1">
      <alignment wrapText="1"/>
    </xf>
    <xf numFmtId="3" fontId="3" fillId="2" borderId="0" xfId="0" applyNumberFormat="1" applyFont="1" applyFill="1"/>
    <xf numFmtId="3" fontId="3" fillId="0" borderId="1" xfId="0" applyNumberFormat="1" applyFont="1" applyFill="1" applyBorder="1"/>
    <xf numFmtId="3" fontId="3" fillId="6" borderId="0" xfId="0" applyNumberFormat="1" applyFont="1" applyFill="1"/>
    <xf numFmtId="0" fontId="3" fillId="6" borderId="0" xfId="0" applyFont="1" applyFill="1"/>
    <xf numFmtId="0" fontId="6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3" fillId="2" borderId="6" xfId="0" applyFont="1" applyFill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4" fontId="3" fillId="8" borderId="1" xfId="0" applyNumberFormat="1" applyFont="1" applyFill="1" applyBorder="1"/>
    <xf numFmtId="3" fontId="3" fillId="8" borderId="1" xfId="0" applyNumberFormat="1" applyFont="1" applyFill="1" applyBorder="1"/>
    <xf numFmtId="3" fontId="3" fillId="8" borderId="6" xfId="0" applyNumberFormat="1" applyFont="1" applyFill="1" applyBorder="1"/>
    <xf numFmtId="4" fontId="3" fillId="8" borderId="10" xfId="0" applyNumberFormat="1" applyFont="1" applyFill="1" applyBorder="1"/>
    <xf numFmtId="4" fontId="3" fillId="8" borderId="11" xfId="0" applyNumberFormat="1" applyFont="1" applyFill="1" applyBorder="1"/>
    <xf numFmtId="4" fontId="3" fillId="3" borderId="10" xfId="0" applyNumberFormat="1" applyFont="1" applyFill="1" applyBorder="1"/>
    <xf numFmtId="4" fontId="3" fillId="2" borderId="0" xfId="0" applyNumberFormat="1" applyFont="1" applyFill="1"/>
    <xf numFmtId="4" fontId="3" fillId="6" borderId="0" xfId="0" applyNumberFormat="1" applyFont="1" applyFill="1"/>
    <xf numFmtId="0" fontId="4" fillId="5" borderId="2" xfId="0" applyFont="1" applyFill="1" applyBorder="1" applyAlignment="1">
      <alignment horizontal="center" wrapText="1"/>
    </xf>
    <xf numFmtId="0" fontId="4" fillId="5" borderId="3" xfId="0" applyFont="1" applyFill="1" applyBorder="1" applyAlignment="1">
      <alignment horizontal="center" wrapText="1"/>
    </xf>
    <xf numFmtId="4" fontId="4" fillId="0" borderId="4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4" fillId="3" borderId="4" xfId="0" applyNumberFormat="1" applyFont="1" applyFill="1" applyBorder="1" applyAlignment="1">
      <alignment horizontal="center"/>
    </xf>
    <xf numFmtId="4" fontId="4" fillId="3" borderId="5" xfId="0" applyNumberFormat="1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3" fontId="4" fillId="0" borderId="4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B7E48-CE35-4282-8AA8-4B2DDEEDD761}">
  <dimension ref="A1:BY404"/>
  <sheetViews>
    <sheetView tabSelected="1" topLeftCell="AV1" zoomScale="85" zoomScaleNormal="85" workbookViewId="0">
      <selection activeCell="BN53" sqref="BN53"/>
    </sheetView>
  </sheetViews>
  <sheetFormatPr defaultRowHeight="24.75" customHeight="1" x14ac:dyDescent="0.25"/>
  <cols>
    <col min="1" max="1" width="6.28515625" style="6" customWidth="1"/>
    <col min="2" max="2" width="26.140625" style="6" customWidth="1"/>
    <col min="3" max="47" width="13.7109375" style="3" hidden="1" customWidth="1"/>
    <col min="48" max="50" width="13.7109375" style="3" customWidth="1"/>
    <col min="51" max="51" width="13.7109375" style="4" customWidth="1"/>
    <col min="52" max="59" width="13.7109375" style="3" customWidth="1"/>
    <col min="60" max="60" width="13.7109375" style="5" customWidth="1"/>
    <col min="61" max="61" width="13" style="5" customWidth="1"/>
    <col min="62" max="62" width="14" style="5" customWidth="1"/>
    <col min="63" max="63" width="14.140625" style="5" customWidth="1"/>
    <col min="64" max="64" width="12.5703125" style="6" customWidth="1"/>
    <col min="65" max="65" width="10.42578125" style="6" customWidth="1"/>
    <col min="66" max="66" width="14.5703125" style="6" bestFit="1" customWidth="1"/>
    <col min="67" max="67" width="17.28515625" style="6" customWidth="1"/>
    <col min="68" max="68" width="14.85546875" style="6" customWidth="1"/>
    <col min="69" max="69" width="9.140625" style="6"/>
    <col min="70" max="70" width="10.85546875" style="6" bestFit="1" customWidth="1"/>
    <col min="71" max="74" width="9.140625" style="6"/>
    <col min="75" max="75" width="12.7109375" style="3" bestFit="1" customWidth="1"/>
    <col min="76" max="76" width="11.42578125" style="3" customWidth="1"/>
    <col min="77" max="77" width="13.5703125" style="3" customWidth="1"/>
    <col min="78" max="16384" width="9.140625" style="6"/>
  </cols>
  <sheetData>
    <row r="1" spans="1:77" ht="50.25" customHeight="1" thickBot="1" x14ac:dyDescent="0.3">
      <c r="A1" s="60" t="s">
        <v>130</v>
      </c>
      <c r="B1" s="61"/>
    </row>
    <row r="2" spans="1:77" ht="24.75" customHeight="1" x14ac:dyDescent="0.25">
      <c r="A2" s="7"/>
      <c r="B2" s="7"/>
      <c r="C2" s="62" t="s">
        <v>134</v>
      </c>
      <c r="D2" s="62"/>
      <c r="E2" s="63"/>
      <c r="F2" s="62" t="s">
        <v>136</v>
      </c>
      <c r="G2" s="62"/>
      <c r="H2" s="63"/>
      <c r="I2" s="62" t="s">
        <v>137</v>
      </c>
      <c r="J2" s="62"/>
      <c r="K2" s="63"/>
      <c r="L2" s="62" t="s">
        <v>138</v>
      </c>
      <c r="M2" s="62"/>
      <c r="N2" s="63"/>
      <c r="O2" s="64" t="s">
        <v>139</v>
      </c>
      <c r="P2" s="64"/>
      <c r="Q2" s="65"/>
      <c r="R2" s="64" t="s">
        <v>144</v>
      </c>
      <c r="S2" s="64"/>
      <c r="T2" s="65"/>
      <c r="U2" s="62" t="s">
        <v>146</v>
      </c>
      <c r="V2" s="62"/>
      <c r="W2" s="63"/>
      <c r="X2" s="62" t="s">
        <v>147</v>
      </c>
      <c r="Y2" s="62"/>
      <c r="Z2" s="63"/>
      <c r="AA2" s="62" t="s">
        <v>148</v>
      </c>
      <c r="AB2" s="62"/>
      <c r="AC2" s="63"/>
      <c r="AD2" s="62" t="s">
        <v>151</v>
      </c>
      <c r="AE2" s="62"/>
      <c r="AF2" s="63"/>
      <c r="AG2" s="62" t="s">
        <v>152</v>
      </c>
      <c r="AH2" s="62"/>
      <c r="AI2" s="63"/>
      <c r="AJ2" s="62" t="s">
        <v>153</v>
      </c>
      <c r="AK2" s="62"/>
      <c r="AL2" s="63"/>
      <c r="AM2" s="62" t="s">
        <v>154</v>
      </c>
      <c r="AN2" s="62"/>
      <c r="AO2" s="63"/>
      <c r="AP2" s="62" t="s">
        <v>155</v>
      </c>
      <c r="AQ2" s="62"/>
      <c r="AR2" s="63"/>
      <c r="AS2" s="62" t="s">
        <v>156</v>
      </c>
      <c r="AT2" s="62"/>
      <c r="AU2" s="63"/>
      <c r="AV2" s="62" t="s">
        <v>157</v>
      </c>
      <c r="AW2" s="62"/>
      <c r="AX2" s="63"/>
      <c r="AY2" s="62" t="s">
        <v>158</v>
      </c>
      <c r="AZ2" s="62"/>
      <c r="BA2" s="63"/>
      <c r="BB2" s="62" t="s">
        <v>159</v>
      </c>
      <c r="BC2" s="62"/>
      <c r="BD2" s="63"/>
      <c r="BE2" s="62" t="s">
        <v>160</v>
      </c>
      <c r="BF2" s="62"/>
      <c r="BG2" s="63"/>
      <c r="BH2" s="69" t="s">
        <v>161</v>
      </c>
      <c r="BI2" s="69"/>
      <c r="BJ2" s="70"/>
      <c r="BK2" s="71" t="s">
        <v>162</v>
      </c>
      <c r="BL2" s="71"/>
      <c r="BM2" s="71"/>
      <c r="BN2" s="66" t="s">
        <v>174</v>
      </c>
      <c r="BO2" s="67"/>
      <c r="BP2" s="68"/>
    </row>
    <row r="3" spans="1:77" ht="24.75" customHeight="1" x14ac:dyDescent="0.25">
      <c r="A3" s="8" t="s">
        <v>22</v>
      </c>
      <c r="B3" s="9" t="s">
        <v>23</v>
      </c>
      <c r="C3" s="11" t="s">
        <v>132</v>
      </c>
      <c r="D3" s="11" t="s">
        <v>131</v>
      </c>
      <c r="E3" s="11" t="s">
        <v>133</v>
      </c>
      <c r="F3" s="11" t="s">
        <v>132</v>
      </c>
      <c r="G3" s="11" t="s">
        <v>131</v>
      </c>
      <c r="H3" s="11" t="s">
        <v>133</v>
      </c>
      <c r="I3" s="11" t="s">
        <v>132</v>
      </c>
      <c r="J3" s="11" t="s">
        <v>131</v>
      </c>
      <c r="K3" s="11" t="s">
        <v>133</v>
      </c>
      <c r="L3" s="11" t="s">
        <v>132</v>
      </c>
      <c r="M3" s="11" t="s">
        <v>131</v>
      </c>
      <c r="N3" s="11" t="s">
        <v>133</v>
      </c>
      <c r="O3" s="11" t="s">
        <v>132</v>
      </c>
      <c r="P3" s="11" t="s">
        <v>131</v>
      </c>
      <c r="Q3" s="11" t="s">
        <v>133</v>
      </c>
      <c r="R3" s="11" t="s">
        <v>132</v>
      </c>
      <c r="S3" s="11" t="s">
        <v>131</v>
      </c>
      <c r="T3" s="11" t="s">
        <v>133</v>
      </c>
      <c r="U3" s="11" t="s">
        <v>132</v>
      </c>
      <c r="V3" s="11" t="s">
        <v>131</v>
      </c>
      <c r="W3" s="11" t="s">
        <v>133</v>
      </c>
      <c r="X3" s="11" t="s">
        <v>132</v>
      </c>
      <c r="Y3" s="11" t="s">
        <v>131</v>
      </c>
      <c r="Z3" s="11" t="s">
        <v>133</v>
      </c>
      <c r="AA3" s="11" t="s">
        <v>132</v>
      </c>
      <c r="AB3" s="11" t="s">
        <v>131</v>
      </c>
      <c r="AC3" s="11" t="s">
        <v>133</v>
      </c>
      <c r="AD3" s="11" t="s">
        <v>132</v>
      </c>
      <c r="AE3" s="11" t="s">
        <v>131</v>
      </c>
      <c r="AF3" s="11" t="s">
        <v>133</v>
      </c>
      <c r="AG3" s="11" t="s">
        <v>132</v>
      </c>
      <c r="AH3" s="11" t="s">
        <v>131</v>
      </c>
      <c r="AI3" s="11" t="s">
        <v>133</v>
      </c>
      <c r="AJ3" s="11" t="s">
        <v>132</v>
      </c>
      <c r="AK3" s="11" t="s">
        <v>131</v>
      </c>
      <c r="AL3" s="11" t="s">
        <v>133</v>
      </c>
      <c r="AM3" s="11" t="s">
        <v>132</v>
      </c>
      <c r="AN3" s="11" t="s">
        <v>131</v>
      </c>
      <c r="AO3" s="11" t="s">
        <v>133</v>
      </c>
      <c r="AP3" s="11" t="s">
        <v>132</v>
      </c>
      <c r="AQ3" s="11" t="s">
        <v>131</v>
      </c>
      <c r="AR3" s="11" t="s">
        <v>133</v>
      </c>
      <c r="AS3" s="11" t="s">
        <v>132</v>
      </c>
      <c r="AT3" s="11" t="s">
        <v>131</v>
      </c>
      <c r="AU3" s="11" t="s">
        <v>133</v>
      </c>
      <c r="AV3" s="11" t="s">
        <v>132</v>
      </c>
      <c r="AW3" s="11" t="s">
        <v>131</v>
      </c>
      <c r="AX3" s="11" t="s">
        <v>133</v>
      </c>
      <c r="AY3" s="11" t="s">
        <v>132</v>
      </c>
      <c r="AZ3" s="11" t="s">
        <v>131</v>
      </c>
      <c r="BA3" s="11" t="s">
        <v>133</v>
      </c>
      <c r="BB3" s="11" t="s">
        <v>132</v>
      </c>
      <c r="BC3" s="11" t="s">
        <v>131</v>
      </c>
      <c r="BD3" s="11" t="s">
        <v>133</v>
      </c>
      <c r="BE3" s="11" t="s">
        <v>132</v>
      </c>
      <c r="BF3" s="11" t="s">
        <v>131</v>
      </c>
      <c r="BG3" s="11" t="s">
        <v>133</v>
      </c>
      <c r="BH3" s="10" t="s">
        <v>132</v>
      </c>
      <c r="BI3" s="10" t="s">
        <v>131</v>
      </c>
      <c r="BJ3" s="10" t="s">
        <v>133</v>
      </c>
      <c r="BK3" s="10" t="s">
        <v>132</v>
      </c>
      <c r="BL3" s="10" t="s">
        <v>131</v>
      </c>
      <c r="BM3" s="12" t="s">
        <v>133</v>
      </c>
      <c r="BN3" s="13" t="s">
        <v>132</v>
      </c>
      <c r="BO3" s="10" t="s">
        <v>131</v>
      </c>
      <c r="BP3" s="14" t="s">
        <v>133</v>
      </c>
    </row>
    <row r="4" spans="1:77" ht="24.75" customHeight="1" x14ac:dyDescent="0.25">
      <c r="A4" s="8" t="s">
        <v>24</v>
      </c>
      <c r="B4" s="9" t="s">
        <v>23</v>
      </c>
      <c r="C4" s="16">
        <v>7192774</v>
      </c>
      <c r="D4" s="16">
        <v>857249</v>
      </c>
      <c r="E4" s="16">
        <v>8050023</v>
      </c>
      <c r="F4" s="16">
        <v>5955269</v>
      </c>
      <c r="G4" s="16">
        <v>358</v>
      </c>
      <c r="H4" s="16">
        <v>5955627</v>
      </c>
      <c r="I4" s="16">
        <v>13788801</v>
      </c>
      <c r="J4" s="16">
        <v>1632892</v>
      </c>
      <c r="K4" s="16">
        <v>15421594</v>
      </c>
      <c r="L4" s="16">
        <v>6667600</v>
      </c>
      <c r="M4" s="16">
        <v>772731</v>
      </c>
      <c r="N4" s="16">
        <v>7440331</v>
      </c>
      <c r="O4" s="16">
        <v>26636355</v>
      </c>
      <c r="P4" s="16">
        <v>-17143056</v>
      </c>
      <c r="Q4" s="16">
        <v>9493299</v>
      </c>
      <c r="R4" s="16">
        <v>10642648</v>
      </c>
      <c r="S4" s="16">
        <v>872855</v>
      </c>
      <c r="T4" s="16">
        <v>11515503</v>
      </c>
      <c r="U4" s="16">
        <v>4796593</v>
      </c>
      <c r="V4" s="16">
        <v>890073</v>
      </c>
      <c r="W4" s="16">
        <v>5686666</v>
      </c>
      <c r="X4" s="16">
        <v>2493078</v>
      </c>
      <c r="Y4" s="16">
        <f>393159+5375</f>
        <v>398534</v>
      </c>
      <c r="Z4" s="16">
        <f>2886237+5375</f>
        <v>2891612</v>
      </c>
      <c r="AA4" s="16">
        <v>3046443</v>
      </c>
      <c r="AB4" s="16">
        <v>28678</v>
      </c>
      <c r="AC4" s="16">
        <v>3075121</v>
      </c>
      <c r="AD4" s="16"/>
      <c r="AE4" s="16"/>
      <c r="AF4" s="16"/>
      <c r="AG4" s="16">
        <v>1693022</v>
      </c>
      <c r="AH4" s="16">
        <v>1055782</v>
      </c>
      <c r="AI4" s="16">
        <v>2752479</v>
      </c>
      <c r="AJ4" s="16">
        <v>1842382</v>
      </c>
      <c r="AK4" s="16">
        <v>384679</v>
      </c>
      <c r="AL4" s="16">
        <v>2227061</v>
      </c>
      <c r="AM4" s="16">
        <v>1659675</v>
      </c>
      <c r="AN4" s="16">
        <v>121357</v>
      </c>
      <c r="AO4" s="16">
        <v>1781032</v>
      </c>
      <c r="AP4" s="16">
        <v>6284197</v>
      </c>
      <c r="AQ4" s="16">
        <v>1059061</v>
      </c>
      <c r="AR4" s="16">
        <v>7343258</v>
      </c>
      <c r="AS4" s="16">
        <v>5482501</v>
      </c>
      <c r="AT4" s="16">
        <v>261233</v>
      </c>
      <c r="AU4" s="16">
        <v>5743734</v>
      </c>
      <c r="AV4" s="16">
        <v>5114133</v>
      </c>
      <c r="AW4" s="16">
        <f>1226787+156983</f>
        <v>1383770</v>
      </c>
      <c r="AX4" s="16">
        <f>6221402+281434</f>
        <v>6502836</v>
      </c>
      <c r="AY4" s="1">
        <v>1506836</v>
      </c>
      <c r="AZ4" s="16">
        <v>165187</v>
      </c>
      <c r="BA4" s="16">
        <v>1672023</v>
      </c>
      <c r="BB4" s="16"/>
      <c r="BC4" s="16"/>
      <c r="BD4" s="16"/>
      <c r="BE4" s="16"/>
      <c r="BF4" s="16"/>
      <c r="BG4" s="16"/>
      <c r="BH4" s="17">
        <f>BH9+BH21+BH24+BH28+BH36+BH56+BH156+BH208+BH227+BH231+BH239+BH247+BH254+BH260+BH266+BH271+BH281+BH286+BH294+BH303+BH320+BH328+BH335+BH346+BH349+BH353+BH356+BH368+BH371+BH385+BH386+BH391+BH395</f>
        <v>5537159</v>
      </c>
      <c r="BI4" s="17">
        <f t="shared" ref="BI4:BJ4" si="0">BI9+BI21+BI24+BI28+BI36+BI56+BI156+BI208+BI227+BI231+BI239+BI247+BI254+BI260+BI266+BI271+BI281+BI286+BI294+BI303+BI320+BI328+BI335+BI346+BI349+BI353+BI356+BI368+BI371+BI385+BI386+BI391+BI395</f>
        <v>688693</v>
      </c>
      <c r="BJ4" s="17">
        <f t="shared" si="0"/>
        <v>6225852</v>
      </c>
      <c r="BK4" s="18">
        <f>SUM(BK9+BK21+BK24+BK28+BK36+BK56+BK156+BK208+BK227+BK231+BK239+BK247+BK254+BK260+BK266+BK281+BK286+BK294+BK303+BK371+BK385+BK391+BK395)</f>
        <v>11489033</v>
      </c>
      <c r="BL4" s="18">
        <f t="shared" ref="BL4:BM4" si="1">SUM(BL9+BL21+BL24+BL28+BL36+BL56+BL156+BL208+BL227+BL231+BL239+BL247+BL254+BL260+BL266+BL281+BL286+BL294+BL303+BL371+BL385+BL391+BL395)</f>
        <v>1526953</v>
      </c>
      <c r="BM4" s="19">
        <f t="shared" si="1"/>
        <v>13015986</v>
      </c>
      <c r="BN4" s="26">
        <v>119598114</v>
      </c>
      <c r="BO4" s="16">
        <v>-5569007</v>
      </c>
      <c r="BP4" s="27">
        <v>114182259</v>
      </c>
      <c r="BQ4" s="6" t="s">
        <v>175</v>
      </c>
    </row>
    <row r="5" spans="1:77" ht="24.75" customHeight="1" x14ac:dyDescent="0.25">
      <c r="A5" s="23" t="s">
        <v>25</v>
      </c>
      <c r="B5" s="9" t="s">
        <v>26</v>
      </c>
      <c r="C5" s="16">
        <f>C4-C6</f>
        <v>0</v>
      </c>
      <c r="D5" s="16">
        <f t="shared" ref="D5:AL5" si="2">D4-D6</f>
        <v>0</v>
      </c>
      <c r="E5" s="16">
        <f t="shared" si="2"/>
        <v>0</v>
      </c>
      <c r="F5" s="16">
        <f t="shared" si="2"/>
        <v>0</v>
      </c>
      <c r="G5" s="16">
        <f t="shared" si="2"/>
        <v>0</v>
      </c>
      <c r="H5" s="16">
        <f t="shared" si="2"/>
        <v>0</v>
      </c>
      <c r="I5" s="16">
        <f t="shared" si="2"/>
        <v>0</v>
      </c>
      <c r="J5" s="16">
        <f t="shared" si="2"/>
        <v>0</v>
      </c>
      <c r="K5" s="16">
        <f t="shared" si="2"/>
        <v>0</v>
      </c>
      <c r="L5" s="16">
        <f t="shared" si="2"/>
        <v>0</v>
      </c>
      <c r="M5" s="16">
        <f t="shared" si="2"/>
        <v>0</v>
      </c>
      <c r="N5" s="16">
        <f t="shared" si="2"/>
        <v>0</v>
      </c>
      <c r="O5" s="16">
        <f t="shared" si="2"/>
        <v>0</v>
      </c>
      <c r="P5" s="16">
        <f t="shared" si="2"/>
        <v>0</v>
      </c>
      <c r="Q5" s="16">
        <f t="shared" si="2"/>
        <v>0</v>
      </c>
      <c r="R5" s="16">
        <f t="shared" si="2"/>
        <v>0</v>
      </c>
      <c r="S5" s="16">
        <f t="shared" si="2"/>
        <v>0</v>
      </c>
      <c r="T5" s="16">
        <f t="shared" si="2"/>
        <v>0</v>
      </c>
      <c r="U5" s="16">
        <f t="shared" si="2"/>
        <v>0</v>
      </c>
      <c r="V5" s="16">
        <f t="shared" si="2"/>
        <v>0</v>
      </c>
      <c r="W5" s="16">
        <f t="shared" si="2"/>
        <v>0</v>
      </c>
      <c r="X5" s="16">
        <f t="shared" si="2"/>
        <v>0</v>
      </c>
      <c r="Y5" s="16">
        <f t="shared" si="2"/>
        <v>0</v>
      </c>
      <c r="Z5" s="16">
        <f t="shared" si="2"/>
        <v>0</v>
      </c>
      <c r="AA5" s="16">
        <f t="shared" si="2"/>
        <v>0</v>
      </c>
      <c r="AB5" s="16">
        <f t="shared" si="2"/>
        <v>0</v>
      </c>
      <c r="AC5" s="16">
        <f t="shared" si="2"/>
        <v>0</v>
      </c>
      <c r="AD5" s="16">
        <f t="shared" si="2"/>
        <v>-5080548</v>
      </c>
      <c r="AE5" s="16">
        <f t="shared" si="2"/>
        <v>-389526</v>
      </c>
      <c r="AF5" s="16">
        <f t="shared" si="2"/>
        <v>-5470074</v>
      </c>
      <c r="AG5" s="16">
        <f t="shared" si="2"/>
        <v>0</v>
      </c>
      <c r="AH5" s="16">
        <f t="shared" si="2"/>
        <v>0</v>
      </c>
      <c r="AI5" s="16">
        <f t="shared" si="2"/>
        <v>0</v>
      </c>
      <c r="AJ5" s="16">
        <f t="shared" si="2"/>
        <v>0</v>
      </c>
      <c r="AK5" s="16">
        <f t="shared" si="2"/>
        <v>0</v>
      </c>
      <c r="AL5" s="16">
        <f t="shared" si="2"/>
        <v>0</v>
      </c>
      <c r="AM5" s="16">
        <f>AM4-AM6</f>
        <v>0</v>
      </c>
      <c r="AN5" s="16">
        <f t="shared" ref="AN5" si="3">AN4-AN6</f>
        <v>0</v>
      </c>
      <c r="AO5" s="16">
        <f t="shared" ref="AO5" si="4">AO4-AO6</f>
        <v>0</v>
      </c>
      <c r="AP5" s="16">
        <f t="shared" ref="AP5" si="5">AP4-AP6</f>
        <v>0</v>
      </c>
      <c r="AQ5" s="16">
        <f t="shared" ref="AQ5" si="6">AQ4-AQ6</f>
        <v>0</v>
      </c>
      <c r="AR5" s="16">
        <f t="shared" ref="AR5" si="7">AR4-AR6</f>
        <v>0</v>
      </c>
      <c r="AS5" s="16">
        <f t="shared" ref="AS5" si="8">AS4-AS6</f>
        <v>0</v>
      </c>
      <c r="AT5" s="16">
        <f t="shared" ref="AT5" si="9">AT4-AT6</f>
        <v>0</v>
      </c>
      <c r="AU5" s="16">
        <f t="shared" ref="AU5" si="10">AU4-AU6</f>
        <v>0</v>
      </c>
      <c r="AV5" s="16">
        <f>AV4-AV6</f>
        <v>0</v>
      </c>
      <c r="AW5" s="16">
        <f t="shared" ref="AW5" si="11">AW4-AW6</f>
        <v>0</v>
      </c>
      <c r="AX5" s="16">
        <f t="shared" ref="AX5" si="12">AX4-AX6</f>
        <v>0</v>
      </c>
      <c r="AY5" s="16">
        <f t="shared" ref="AY5" si="13">AY4-AY6</f>
        <v>0</v>
      </c>
      <c r="AZ5" s="16">
        <f t="shared" ref="AZ5" si="14">AZ4-AZ6</f>
        <v>0</v>
      </c>
      <c r="BA5" s="16">
        <f t="shared" ref="BA5" si="15">BA4-BA6</f>
        <v>0</v>
      </c>
      <c r="BB5" s="16">
        <f t="shared" ref="BB5" si="16">BB4-BB6</f>
        <v>-1417412</v>
      </c>
      <c r="BC5" s="16">
        <f t="shared" ref="BC5" si="17">BC4-BC6</f>
        <v>-19954</v>
      </c>
      <c r="BD5" s="16">
        <f t="shared" ref="BD5" si="18">BD4-BD6</f>
        <v>-1437366</v>
      </c>
      <c r="BE5" s="16">
        <f t="shared" ref="BE5" si="19">BE4-BE6</f>
        <v>-3027626</v>
      </c>
      <c r="BF5" s="16">
        <f t="shared" ref="BF5" si="20">BF4-BF6</f>
        <v>-653119</v>
      </c>
      <c r="BG5" s="16">
        <f t="shared" ref="BG5" si="21">BG4-BG6</f>
        <v>-3680745</v>
      </c>
      <c r="BH5" s="16">
        <f t="shared" ref="BH5" si="22">BH4-BH6</f>
        <v>0</v>
      </c>
      <c r="BI5" s="16">
        <f t="shared" ref="BI5" si="23">BI4-BI6</f>
        <v>0</v>
      </c>
      <c r="BJ5" s="16">
        <f t="shared" ref="BJ5" si="24">BJ4-BJ6</f>
        <v>0</v>
      </c>
      <c r="BK5" s="17"/>
      <c r="BL5" s="21"/>
      <c r="BM5" s="24"/>
      <c r="BN5" s="26">
        <f>BN6-BN4</f>
        <v>0</v>
      </c>
      <c r="BO5" s="26">
        <f>BO6-BO4</f>
        <v>0</v>
      </c>
      <c r="BP5" s="26">
        <f t="shared" ref="BP5" si="25">BP6-BP4</f>
        <v>0</v>
      </c>
    </row>
    <row r="6" spans="1:77" ht="24.75" customHeight="1" x14ac:dyDescent="0.25">
      <c r="A6" s="23"/>
      <c r="B6" s="9" t="s">
        <v>27</v>
      </c>
      <c r="C6" s="52">
        <f>C9+C21+C24+C28+C36+C56+C156+C208+C227+C231+C239+C247+C254+C260+C266+C271+C281+C286+C294+C303+C320+C328+C335+C344+C346+C349+C353+C371+C385+C391+C395+C317</f>
        <v>7192774</v>
      </c>
      <c r="D6" s="52">
        <f t="shared" ref="D6:N6" si="26">D9+D21+D24+D28+D36+D56+D156+D208+D227+D231+D239+D247+D254+D260+D266+D271+D281+D286+D294+D303+D320+D328+D335+D344+D346+D349+D353+D371+D385+D391+D395+D317</f>
        <v>857249</v>
      </c>
      <c r="E6" s="52">
        <f t="shared" si="26"/>
        <v>8050023</v>
      </c>
      <c r="F6" s="52">
        <f>F9+F21+F24+F28+F36+F56+F156+F208+F227+F231+F239+F247+F254+F260+F266+F271+F281+F286+F294+F303+F320+F328+F335+F344+F346+F349+F353+F371+F385+F391+F395+F317</f>
        <v>5955269</v>
      </c>
      <c r="G6" s="52">
        <f t="shared" si="26"/>
        <v>358</v>
      </c>
      <c r="H6" s="52">
        <f t="shared" si="26"/>
        <v>5955627</v>
      </c>
      <c r="I6" s="52">
        <f>I9+I21+I24+I28+I36+I56+I156+I208+I227+I231+I239+I247+I254+I260+I266+I271+I281+I286+I294+I303+I320+I328+I335+I344+I346+I349+I353+I371+I385+I391+I395+I317</f>
        <v>13788801</v>
      </c>
      <c r="J6" s="52">
        <f t="shared" si="26"/>
        <v>1632892</v>
      </c>
      <c r="K6" s="52">
        <f t="shared" si="26"/>
        <v>15421594</v>
      </c>
      <c r="L6" s="52">
        <f>L9+L21+L24+L28+L36+L56+L156+L208+L227+L231+L239+L247+L254+L260+L266+L271+L281+L286+L294+L303+L320+L328+L335+L344+L346+L349+L353+L371+L385+L391+L395+L317</f>
        <v>6667600</v>
      </c>
      <c r="M6" s="52">
        <f t="shared" si="26"/>
        <v>772731</v>
      </c>
      <c r="N6" s="52">
        <f t="shared" si="26"/>
        <v>7440331</v>
      </c>
      <c r="O6" s="52">
        <f>O9+O21+O24+O28+O36+O56+O156+O208+O227+O231+O239+O247+O254+O260+O266+O271+O281+O286+O294+O303+O320+O328+O335+O344+O346+O349+O353+O371+O385+O391+O395+O317</f>
        <v>26636355</v>
      </c>
      <c r="P6" s="52">
        <f t="shared" ref="P6:Q6" si="27">P9+P21+P24+P28+P36+P56+P156+P208+P227+P231+P239+P247+P254+P260+P266+P271+P281+P286+P294+P303+P320+P328+P335+P344+P346+P349+P353+P371+P385+P391+P395+P317</f>
        <v>-17143056</v>
      </c>
      <c r="Q6" s="52">
        <f t="shared" si="27"/>
        <v>9493299</v>
      </c>
      <c r="R6" s="52">
        <f>R9+R21+R24+R28+R36+R56+R156+R208+R227+R231+R239+R247+R254+R260+R266+R271+R281+R286+R294+R303+R320+R328+R335+R344+R346+R349+R353+R371+R385+R391+R395+R317+R342+R399+R403</f>
        <v>10642648</v>
      </c>
      <c r="S6" s="52">
        <f t="shared" ref="S6:T6" si="28">S9+S21+S24+S28+S36+S56+S156+S208+S227+S231+S239+S247+S254+S260+S266+S271+S281+S286+S294+S303+S320+S328+S335+S344+S346+S349+S353+S371+S385+S391+S395+S317+S342+S399+S403</f>
        <v>872855</v>
      </c>
      <c r="T6" s="52">
        <f t="shared" si="28"/>
        <v>11515503</v>
      </c>
      <c r="U6" s="52">
        <f>U9+U21+U24+U28+U36+U56+U156+U208+U227+U231+U239+U247+U254+U260+U266+U271+U281+U286+U294+U303+U320+U328+U335+U344+U346+U349+U353+U371+U385+U391+U395+U317+U342</f>
        <v>4796593</v>
      </c>
      <c r="V6" s="52">
        <f t="shared" ref="V6:W6" si="29">V9+V21+V24+V28+V36+V56+V156+V208+V227+V231+V239+V247+V254+V260+V266+V271+V281+V286+V294+V303+V320+V328+V335+V344+V346+V349+V353+V371+V385+V391+V395+V317+V342</f>
        <v>890073</v>
      </c>
      <c r="W6" s="52">
        <f t="shared" si="29"/>
        <v>5686666</v>
      </c>
      <c r="X6" s="52">
        <f>X9+X21+X24+X28+X36+X56+X156+X208+X227+X231+X239+X247+X254+X260+X266+X271+X281+X286+X294+X303+X320+X328+X335+X344+X346+X349+X353+X371+X385+X391+X395+X317+X342</f>
        <v>2493078</v>
      </c>
      <c r="Y6" s="52">
        <f>Y9+Y21+Y24+Y28+Y36+Y56+Y156+Y208+Y227+Y231+Y239+Y247+Y254+Y260+Y266+Y271+Y281+Y286+Y294+Y303+Y320+Y328+Y335+Y344+Y346+Y349+Y353+Y371+Y385+Y391+Y395+Y317+Y342</f>
        <v>398534</v>
      </c>
      <c r="Z6" s="52">
        <f t="shared" ref="Z6" si="30">Z9+Z21+Z24+Z28+Z36+Z56+Z156+Z208+Z227+Z231+Z239+Z247+Z254+Z260+Z266+Z271+Z281+Z286+Z294+Z303+Z320+Z328+Z335+Z344+Z346+Z349+Z353+Z371+Z385+Z391+Z395+Z317+Z342</f>
        <v>2891612</v>
      </c>
      <c r="AA6" s="52">
        <f>AA9+AA21+AA24+AA28+AA36+AA56+AA156+AA208+AA227+AA231+AA239+AA247+AA254+AA260+AA266+AA271+AA281+AA286+AA294+AA303+AA320+AA328+AA335+AA344+AA346+AA349+AA353+AA371+AA385+AA391+AA395+AA317+AA342</f>
        <v>3046443</v>
      </c>
      <c r="AB6" s="52">
        <f>AB9+AB21+AB24+AB28+AB36+AB56+AB156+AB208+AB227+AB231+AB239+AB247+AB254+AB260+AB266+AB271+AB281+AB286+AB294+AB303+AB320+AB328+AB335+AB344+AB346+AB349+AB353+AB371+AB385+AB391+AB395+AB317+AB342</f>
        <v>28678</v>
      </c>
      <c r="AC6" s="52">
        <f t="shared" ref="AC6" si="31">AC9+AC21+AC24+AC28+AC36+AC56+AC156+AC208+AC227+AC231+AC239+AC247+AC254+AC260+AC266+AC271+AC281+AC286+AC294+AC303+AC320+AC328+AC335+AC344+AC346+AC349+AC353+AC371+AC385+AC391+AC395+AC317+AC342</f>
        <v>3075121</v>
      </c>
      <c r="AD6" s="52">
        <f>AD9+AD21+AD24+AD28+AD36+AD56+AD156+AD208+AD227+AD231+AD239+AD247+AD254+AD260+AD266+AD271+AD281+AD286+AD294+AD303+AD320+AD328+AD335+AD344+AD346+AD349+AD353+AD371+AD385+AD391+AD395+AD317+AD342</f>
        <v>5080548</v>
      </c>
      <c r="AE6" s="52">
        <f>AE9+AE21+AE24+AE28+AE36+AE56+AE156+AE208+AE227+AE231+AE239+AE247+AE254+AE260+AE266+AE271+AE281+AE286+AE294+AE303+AE320+AE328+AE335+AE344+AE346+AE349+AE353+AE371+AE385+AE391+AE395+AE317+AE342</f>
        <v>389526</v>
      </c>
      <c r="AF6" s="52">
        <f t="shared" ref="AF6" si="32">AF9+AF21+AF24+AF28+AF36+AF56+AF156+AF208+AF227+AF231+AF239+AF247+AF254+AF260+AF266+AF271+AF281+AF286+AF294+AF303+AF320+AF328+AF335+AF344+AF346+AF349+AF353+AF371+AF385+AF391+AF395+AF317+AF342</f>
        <v>5470074</v>
      </c>
      <c r="AG6" s="52">
        <f>AG9+AG21+AG24+AG28+AG36+AG56+AG156+AG208+AG227+AG231+AG239+AG247+AG254+AG260+AG266+AG271+AG281+AG286+AG294+AG303+AG320+AG328+AG335+AG344+AG346+AG349+AG353+AG371+AG385+AG391+AG395+AG317+AG342</f>
        <v>1693022</v>
      </c>
      <c r="AH6" s="52">
        <f>AH9+AH21+AH24+AH28+AH36+AH56+AH156+AH208+AH227+AH231+AH239+AH247+AH254+AH260+AH266+AH271+AH281+AH286+AH294+AH303+AH320+AH328+AH335+AH344+AH346+AH349+AH353+AH371+AH385+AH391+AH395+AH317+AH342</f>
        <v>1055782</v>
      </c>
      <c r="AI6" s="52">
        <f t="shared" ref="AI6" si="33">AI9+AI21+AI24+AI28+AI36+AI56+AI156+AI208+AI227+AI231+AI239+AI247+AI254+AI260+AI266+AI271+AI281+AI286+AI294+AI303+AI320+AI328+AI335+AI344+AI346+AI349+AI353+AI371+AI385+AI391+AI395+AI317+AI342</f>
        <v>2752479</v>
      </c>
      <c r="AJ6" s="52">
        <f>AJ9+AJ21+AJ24+AJ28+AJ36+AJ56+AJ156+AJ208+AJ227+AJ231+AJ239+AJ247+AJ254+AJ260+AJ266+AJ271+AJ281+AJ286+AJ294+AJ303+AJ320+AJ328+AJ335+AJ344+AJ346+AJ349+AJ353+AJ371+AJ385+AJ391+AJ395+AJ317+AJ342</f>
        <v>1842382</v>
      </c>
      <c r="AK6" s="52">
        <f>AK9+AK21+AK24+AK28+AK36+AK56+AK156+AK208+AK227+AK231+AK239+AK247+AK254+AK260+AK266+AK271+AK281+AK286+AK294+AK303+AK320+AK328+AK335+AK344+AK346+AK349+AK353+AK371+AK385+AK391+AK395+AK317+AK342</f>
        <v>384679</v>
      </c>
      <c r="AL6" s="52">
        <f t="shared" ref="AL6" si="34">AL9+AL21+AL24+AL28+AL36+AL56+AL156+AL208+AL227+AL231+AL239+AL247+AL254+AL260+AL266+AL271+AL281+AL286+AL294+AL303+AL320+AL328+AL335+AL344+AL346+AL349+AL353+AL371+AL385+AL391+AL395+AL317+AL342</f>
        <v>2227061</v>
      </c>
      <c r="AM6" s="52">
        <f>AM9+AM21+AM24+AM28+AM36+AM56+AM156+AM208+AM227+AM231+AM239+AM247+AM254+AM260+AM266+AM271+AM281+AM286+AM294+AM303+AM320+AM328+AM335+AM344+AM346+AM349+AM353+AM371+AM385+AM391+AM395+AM317+AM342</f>
        <v>1659675</v>
      </c>
      <c r="AN6" s="52">
        <f>AN9+AN21+AN24+AN28+AN36+AN56+AN156+AN208+AN227+AN231+AN239+AN247+AN254+AN260+AN266+AN271+AN281+AN286+AN294+AN303+AN320+AN328+AN335+AN344+AN346+AN349+AN353+AN371+AN385+AN391+AN395+AN317+AN342</f>
        <v>121357</v>
      </c>
      <c r="AO6" s="52">
        <f t="shared" ref="AO6" si="35">AO9+AO21+AO24+AO28+AO36+AO56+AO156+AO208+AO227+AO231+AO239+AO247+AO254+AO260+AO266+AO271+AO281+AO286+AO294+AO303+AO320+AO328+AO335+AO344+AO346+AO349+AO353+AO371+AO385+AO391+AO395+AO317+AO342</f>
        <v>1781032</v>
      </c>
      <c r="AP6" s="52">
        <f>AP9+AP21+AP24+AP28+AP36+AP56+AP156+AP208+AP227+AP231+AP239+AP247+AP254+AP260+AP266+AP271+AP281+AP286+AP294+AP303+AP320+AP328+AP335+AP344+AP346+AP349+AP353+AP371+AP385+AP391+AP395+AP317+AP342+AP398</f>
        <v>6284197</v>
      </c>
      <c r="AQ6" s="52">
        <f t="shared" ref="AQ6:AU6" si="36">AQ9+AQ21+AQ24+AQ28+AQ36+AQ56+AQ156+AQ208+AQ227+AQ231+AQ239+AQ247+AQ254+AQ260+AQ266+AQ271+AQ281+AQ286+AQ294+AQ303+AQ320+AQ328+AQ335+AQ344+AQ346+AQ349+AQ353+AQ371+AQ385+AQ391+AQ395+AQ317+AQ342+AQ398</f>
        <v>1059061</v>
      </c>
      <c r="AR6" s="52">
        <f t="shared" si="36"/>
        <v>7343258</v>
      </c>
      <c r="AS6" s="52">
        <f t="shared" si="36"/>
        <v>5482501</v>
      </c>
      <c r="AT6" s="52">
        <f t="shared" si="36"/>
        <v>261233</v>
      </c>
      <c r="AU6" s="52">
        <f t="shared" si="36"/>
        <v>5743734</v>
      </c>
      <c r="AV6" s="52">
        <f>AV9+AV21+AV24+AV28+AV36+AV56+AV156+AV208+AV227+AV231+AV239+AV247+AV254+AV260+AV266+AV271+AV281+AV286+AV294+AV303+AV320+AV328+AV335+AV344+AV346+AV349+AV353+AV371+AV385+AV391+AV395+AV317+AV342+AV398</f>
        <v>5114133</v>
      </c>
      <c r="AW6" s="52">
        <f>AW9+AW21+AW24+AW28+AW36+AW56+AW156+AW208+AW227+AW231+AW239+AW247+AW254+AW260+AW266+AW271+AW281+AW286+AW294+AW303+AW320+AW328+AW335+AW344+AW346+AW349+AW353+AW371+AW385+AW391+AW395+AW317+AW342+AW398</f>
        <v>1383770</v>
      </c>
      <c r="AX6" s="52">
        <f>AX9+AX21+AX24+AX28+AX36+AX56+AX156+AX208+AX227+AX231+AX239+AX247+AX254+AX260+AX266+AX271+AX281+AX286+AX294+AX303+AX320+AX328+AX335+AX344+AX346+AX349+AX353+AX371+AX385+AX391+AX395+AX317+AX342+AX398</f>
        <v>6502836</v>
      </c>
      <c r="AY6" s="52">
        <f t="shared" ref="AY6:BJ6" si="37">AY9+AY21+AY24+AY28+AY36+AY56+AY156+AY208+AY227+AY231+AY239+AY247+AY254+AY260+AY266+AY271+AY281+AY286+AY294+AY303+AY320+AY328+AY335+AY344+AY346+AY349+AY353+AY371+AY385+AY391+AY395+AY317+AY342+AY398</f>
        <v>1506836</v>
      </c>
      <c r="AZ6" s="52">
        <f t="shared" si="37"/>
        <v>165187</v>
      </c>
      <c r="BA6" s="52">
        <f t="shared" si="37"/>
        <v>1672023</v>
      </c>
      <c r="BB6" s="52">
        <f t="shared" si="37"/>
        <v>1417412</v>
      </c>
      <c r="BC6" s="52">
        <f t="shared" si="37"/>
        <v>19954</v>
      </c>
      <c r="BD6" s="52">
        <f t="shared" si="37"/>
        <v>1437366</v>
      </c>
      <c r="BE6" s="52">
        <f t="shared" si="37"/>
        <v>3027626</v>
      </c>
      <c r="BF6" s="52">
        <f t="shared" si="37"/>
        <v>653119</v>
      </c>
      <c r="BG6" s="52">
        <f t="shared" si="37"/>
        <v>3680745</v>
      </c>
      <c r="BH6" s="52">
        <f t="shared" si="37"/>
        <v>5537159</v>
      </c>
      <c r="BI6" s="52">
        <f t="shared" si="37"/>
        <v>688693</v>
      </c>
      <c r="BJ6" s="52">
        <f t="shared" si="37"/>
        <v>6225852</v>
      </c>
      <c r="BK6" s="53">
        <v>11489033</v>
      </c>
      <c r="BL6" s="53">
        <v>1526953</v>
      </c>
      <c r="BM6" s="54">
        <v>13015986</v>
      </c>
      <c r="BN6" s="55">
        <v>119598114</v>
      </c>
      <c r="BO6" s="52">
        <f>D6+G6+J6+M6+P6+S6+V6+Y6+AB6+AE6+AH6+AK6+AN6+AQ6+AT6+AW6+BL6-61682</f>
        <v>-5569007</v>
      </c>
      <c r="BP6" s="56">
        <f>E6+H6+K6+N6+Q6+T6+W6+Z6+AC6+AF6+AI6+AL6+AO6+AR6+AU6+AX6+BM6-183977</f>
        <v>114182259</v>
      </c>
      <c r="BQ6" s="6" t="s">
        <v>176</v>
      </c>
      <c r="BR6" s="3"/>
    </row>
    <row r="7" spans="1:77" ht="24.75" customHeight="1" x14ac:dyDescent="0.25">
      <c r="A7" s="23" t="s">
        <v>28</v>
      </c>
      <c r="B7" s="9" t="s">
        <v>29</v>
      </c>
      <c r="C7" s="16"/>
      <c r="D7" s="16">
        <f>D6-D4</f>
        <v>0</v>
      </c>
      <c r="E7" s="16">
        <f>E6-E4</f>
        <v>0</v>
      </c>
      <c r="F7" s="16">
        <v>5955269</v>
      </c>
      <c r="G7" s="16">
        <v>358</v>
      </c>
      <c r="H7" s="16">
        <v>5955627</v>
      </c>
      <c r="I7" s="16">
        <v>13788801</v>
      </c>
      <c r="J7" s="16">
        <v>1632792</v>
      </c>
      <c r="K7" s="16">
        <v>15421594</v>
      </c>
      <c r="L7" s="16"/>
      <c r="M7" s="16"/>
      <c r="N7" s="16"/>
      <c r="O7" s="16">
        <f>O6-O4</f>
        <v>0</v>
      </c>
      <c r="P7" s="16">
        <f t="shared" ref="P7:T7" si="38">P6-P4</f>
        <v>0</v>
      </c>
      <c r="Q7" s="16">
        <f t="shared" si="38"/>
        <v>0</v>
      </c>
      <c r="R7" s="16">
        <f t="shared" si="38"/>
        <v>0</v>
      </c>
      <c r="S7" s="16">
        <f t="shared" si="38"/>
        <v>0</v>
      </c>
      <c r="T7" s="16">
        <f t="shared" si="38"/>
        <v>0</v>
      </c>
      <c r="U7" s="16">
        <f t="shared" ref="U7" si="39">U6-U4</f>
        <v>0</v>
      </c>
      <c r="V7" s="16">
        <f t="shared" ref="V7" si="40">V6-V4</f>
        <v>0</v>
      </c>
      <c r="W7" s="16">
        <f t="shared" ref="W7" si="41">W6-W4</f>
        <v>0</v>
      </c>
      <c r="X7" s="16"/>
      <c r="Y7" s="16"/>
      <c r="Z7" s="16"/>
      <c r="AA7" s="16">
        <f>AA6-AA4</f>
        <v>0</v>
      </c>
      <c r="AB7" s="16">
        <f t="shared" ref="AB7:AC7" si="42">AB6-AB4</f>
        <v>0</v>
      </c>
      <c r="AC7" s="16">
        <f t="shared" si="42"/>
        <v>0</v>
      </c>
      <c r="AD7" s="16"/>
      <c r="AE7" s="16"/>
      <c r="AF7" s="16"/>
      <c r="AG7" s="16">
        <f>AG6-AG4</f>
        <v>0</v>
      </c>
      <c r="AH7" s="16">
        <f t="shared" ref="AH7:AI7" si="43">AH6-AH4</f>
        <v>0</v>
      </c>
      <c r="AI7" s="16">
        <f t="shared" si="43"/>
        <v>0</v>
      </c>
      <c r="AJ7" s="16">
        <f>AJ6-AJ4</f>
        <v>0</v>
      </c>
      <c r="AK7" s="16">
        <f t="shared" ref="AK7:AL7" si="44">AK6-AK4</f>
        <v>0</v>
      </c>
      <c r="AL7" s="16">
        <f t="shared" si="44"/>
        <v>0</v>
      </c>
      <c r="AM7" s="16">
        <v>1659675</v>
      </c>
      <c r="AN7" s="16">
        <v>121357</v>
      </c>
      <c r="AO7" s="16">
        <v>1781032</v>
      </c>
      <c r="AP7" s="16">
        <f>AP6-AP4</f>
        <v>0</v>
      </c>
      <c r="AQ7" s="16">
        <f t="shared" ref="AQ7:AR7" si="45">AQ6-AQ4</f>
        <v>0</v>
      </c>
      <c r="AR7" s="16">
        <f t="shared" si="45"/>
        <v>0</v>
      </c>
      <c r="AS7" s="16"/>
      <c r="AT7" s="16"/>
      <c r="AU7" s="16"/>
      <c r="AV7" s="16">
        <f>AV6-AV4</f>
        <v>0</v>
      </c>
      <c r="AW7" s="16">
        <f t="shared" ref="AW7:AX7" si="46">AW6-AW4</f>
        <v>0</v>
      </c>
      <c r="AX7" s="16">
        <f t="shared" si="46"/>
        <v>0</v>
      </c>
      <c r="AY7" s="1">
        <v>1506836</v>
      </c>
      <c r="AZ7" s="16">
        <v>165187</v>
      </c>
      <c r="BA7" s="16">
        <v>1672023</v>
      </c>
      <c r="BB7" s="16"/>
      <c r="BC7" s="16"/>
      <c r="BD7" s="16"/>
      <c r="BE7" s="16">
        <v>3027626</v>
      </c>
      <c r="BF7" s="16">
        <v>653119</v>
      </c>
      <c r="BG7" s="16">
        <v>3680745</v>
      </c>
      <c r="BH7" s="17"/>
      <c r="BI7" s="17"/>
      <c r="BJ7" s="17"/>
      <c r="BK7" s="17"/>
      <c r="BL7" s="21"/>
      <c r="BM7" s="24"/>
      <c r="BN7" s="26"/>
      <c r="BO7" s="26"/>
      <c r="BP7" s="26"/>
    </row>
    <row r="8" spans="1:77" ht="24.75" customHeight="1" x14ac:dyDescent="0.25">
      <c r="A8" s="23" t="s">
        <v>30</v>
      </c>
      <c r="B8" s="9" t="s">
        <v>31</v>
      </c>
      <c r="C8" s="16"/>
      <c r="D8" s="16"/>
      <c r="E8" s="16"/>
      <c r="F8" s="16">
        <v>5955269</v>
      </c>
      <c r="G8" s="16">
        <v>358</v>
      </c>
      <c r="H8" s="16">
        <v>5955627</v>
      </c>
      <c r="I8" s="16">
        <v>13788801</v>
      </c>
      <c r="J8" s="16"/>
      <c r="K8" s="16">
        <v>15421594</v>
      </c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>
        <v>5080548</v>
      </c>
      <c r="AE8" s="16">
        <v>389526</v>
      </c>
      <c r="AF8" s="16">
        <v>5470074</v>
      </c>
      <c r="AG8" s="16"/>
      <c r="AH8" s="16"/>
      <c r="AI8" s="16"/>
      <c r="AJ8" s="16"/>
      <c r="AK8" s="16"/>
      <c r="AL8" s="16"/>
      <c r="AM8" s="16">
        <v>1659675</v>
      </c>
      <c r="AN8" s="16">
        <v>121357</v>
      </c>
      <c r="AO8" s="16">
        <v>1781032</v>
      </c>
      <c r="AP8" s="16"/>
      <c r="AQ8" s="16"/>
      <c r="AR8" s="16"/>
      <c r="AS8" s="16"/>
      <c r="AT8" s="16"/>
      <c r="AU8" s="16"/>
      <c r="AV8" s="16"/>
      <c r="AW8" s="16"/>
      <c r="AX8" s="16"/>
      <c r="AY8" s="1">
        <v>1506836</v>
      </c>
      <c r="AZ8" s="16">
        <v>165187</v>
      </c>
      <c r="BA8" s="16">
        <v>1672023</v>
      </c>
      <c r="BB8" s="16"/>
      <c r="BC8" s="16"/>
      <c r="BD8" s="16"/>
      <c r="BE8" s="16">
        <v>3027626</v>
      </c>
      <c r="BF8" s="16">
        <v>653119</v>
      </c>
      <c r="BG8" s="16">
        <v>3680745</v>
      </c>
      <c r="BH8" s="17"/>
      <c r="BI8" s="17"/>
      <c r="BJ8" s="17"/>
      <c r="BK8" s="17"/>
      <c r="BL8" s="21"/>
      <c r="BM8" s="24"/>
      <c r="BN8" s="26"/>
      <c r="BO8" s="16"/>
      <c r="BP8" s="27"/>
    </row>
    <row r="9" spans="1:77" s="34" customFormat="1" ht="24.75" customHeight="1" x14ac:dyDescent="0.25">
      <c r="A9" s="28" t="s">
        <v>18</v>
      </c>
      <c r="B9" s="29" t="s">
        <v>19</v>
      </c>
      <c r="C9" s="2">
        <f>SUM(C11)</f>
        <v>6399544</v>
      </c>
      <c r="D9" s="2">
        <f t="shared" ref="D9:AX9" si="47">SUM(D11)</f>
        <v>334465</v>
      </c>
      <c r="E9" s="2">
        <f t="shared" si="47"/>
        <v>6734009</v>
      </c>
      <c r="F9" s="2">
        <f t="shared" si="47"/>
        <v>4084985</v>
      </c>
      <c r="G9" s="2">
        <f t="shared" si="47"/>
        <v>-522714</v>
      </c>
      <c r="H9" s="2">
        <f t="shared" si="47"/>
        <v>3562271</v>
      </c>
      <c r="I9" s="2">
        <f t="shared" si="47"/>
        <v>9499097</v>
      </c>
      <c r="J9" s="2">
        <f t="shared" si="47"/>
        <v>1076737</v>
      </c>
      <c r="K9" s="2">
        <f t="shared" si="47"/>
        <v>10575834</v>
      </c>
      <c r="L9" s="2">
        <f t="shared" si="47"/>
        <v>3382226</v>
      </c>
      <c r="M9" s="2">
        <f t="shared" si="47"/>
        <v>0</v>
      </c>
      <c r="N9" s="2">
        <f t="shared" si="47"/>
        <v>3382226</v>
      </c>
      <c r="O9" s="2">
        <f t="shared" si="47"/>
        <v>5877441</v>
      </c>
      <c r="P9" s="2">
        <f t="shared" si="47"/>
        <v>318410</v>
      </c>
      <c r="Q9" s="2">
        <f t="shared" si="47"/>
        <v>6195851</v>
      </c>
      <c r="R9" s="2">
        <f t="shared" si="47"/>
        <v>8678459</v>
      </c>
      <c r="S9" s="2">
        <f t="shared" si="47"/>
        <v>508408</v>
      </c>
      <c r="T9" s="2">
        <f t="shared" si="47"/>
        <v>9186867</v>
      </c>
      <c r="U9" s="2">
        <f t="shared" si="47"/>
        <v>3824914</v>
      </c>
      <c r="V9" s="2">
        <f t="shared" si="47"/>
        <v>498391</v>
      </c>
      <c r="W9" s="2">
        <f t="shared" si="47"/>
        <v>4323305</v>
      </c>
      <c r="X9" s="2">
        <f>SUM(X11)</f>
        <v>2070418</v>
      </c>
      <c r="Y9" s="2">
        <f t="shared" si="47"/>
        <v>117782</v>
      </c>
      <c r="Z9" s="2">
        <f t="shared" si="47"/>
        <v>2188200</v>
      </c>
      <c r="AA9" s="2">
        <f t="shared" si="47"/>
        <v>1735809</v>
      </c>
      <c r="AB9" s="2">
        <f t="shared" si="47"/>
        <v>171686</v>
      </c>
      <c r="AC9" s="2">
        <f t="shared" si="47"/>
        <v>1907495</v>
      </c>
      <c r="AD9" s="2">
        <f t="shared" si="47"/>
        <v>3739706</v>
      </c>
      <c r="AE9" s="2">
        <f t="shared" si="47"/>
        <v>160224</v>
      </c>
      <c r="AF9" s="2">
        <f t="shared" si="47"/>
        <v>3899930</v>
      </c>
      <c r="AG9" s="2">
        <f t="shared" si="47"/>
        <v>937408</v>
      </c>
      <c r="AH9" s="2">
        <f t="shared" si="47"/>
        <v>66523</v>
      </c>
      <c r="AI9" s="2">
        <f t="shared" si="47"/>
        <v>1003931</v>
      </c>
      <c r="AJ9" s="2">
        <f t="shared" si="47"/>
        <v>1637183</v>
      </c>
      <c r="AK9" s="2">
        <f t="shared" si="47"/>
        <v>210748</v>
      </c>
      <c r="AL9" s="2">
        <f t="shared" si="47"/>
        <v>1847931</v>
      </c>
      <c r="AM9" s="2">
        <f t="shared" si="47"/>
        <v>1345102</v>
      </c>
      <c r="AN9" s="2">
        <f t="shared" si="47"/>
        <v>52408</v>
      </c>
      <c r="AO9" s="2">
        <f t="shared" si="47"/>
        <v>1397510</v>
      </c>
      <c r="AP9" s="2">
        <f t="shared" si="47"/>
        <v>4033905</v>
      </c>
      <c r="AQ9" s="2">
        <f t="shared" si="47"/>
        <v>648000</v>
      </c>
      <c r="AR9" s="2">
        <f t="shared" si="47"/>
        <v>4681905</v>
      </c>
      <c r="AS9" s="2">
        <f t="shared" si="47"/>
        <v>3811606</v>
      </c>
      <c r="AT9" s="2">
        <f t="shared" si="47"/>
        <v>327193</v>
      </c>
      <c r="AU9" s="2">
        <f t="shared" si="47"/>
        <v>4138799</v>
      </c>
      <c r="AV9" s="2">
        <f t="shared" si="47"/>
        <v>3913658</v>
      </c>
      <c r="AW9" s="2">
        <f t="shared" si="47"/>
        <v>144992</v>
      </c>
      <c r="AX9" s="2">
        <f t="shared" si="47"/>
        <v>4058650</v>
      </c>
      <c r="AY9" s="2">
        <v>1346751</v>
      </c>
      <c r="AZ9" s="2">
        <v>81049</v>
      </c>
      <c r="BA9" s="2">
        <v>1427800</v>
      </c>
      <c r="BB9" s="2">
        <f>BB12+BB16</f>
        <v>1299922</v>
      </c>
      <c r="BC9" s="2">
        <f t="shared" ref="BC9:BD9" si="48">BC12+BC16</f>
        <v>6741</v>
      </c>
      <c r="BD9" s="2">
        <f t="shared" si="48"/>
        <v>1306663</v>
      </c>
      <c r="BE9" s="2">
        <v>2483779</v>
      </c>
      <c r="BF9" s="2">
        <v>183240</v>
      </c>
      <c r="BG9" s="2">
        <v>2667019</v>
      </c>
      <c r="BH9" s="30">
        <v>2282510</v>
      </c>
      <c r="BI9" s="30">
        <v>212013</v>
      </c>
      <c r="BJ9" s="30">
        <v>2494523</v>
      </c>
      <c r="BK9" s="30">
        <f>AY9+BB9+BE9+BH9</f>
        <v>7412962</v>
      </c>
      <c r="BL9" s="30">
        <f t="shared" ref="BL9:BM9" si="49">AZ9+BC9+BF9+BI9</f>
        <v>483043</v>
      </c>
      <c r="BM9" s="31">
        <f t="shared" si="49"/>
        <v>7896005</v>
      </c>
      <c r="BN9" s="32">
        <f>C9+F9+I9+L9+O9+R9+U9+X9+AA9+AD9+AG9+AJ9+AM9+AP9+AS9+AV9+BK9</f>
        <v>72384423</v>
      </c>
      <c r="BO9" s="2">
        <f>D9+G9+J9+M9+P9+S9+V9+Y9+AB9+AE9+AH9+AK9+AN9+AQ9+AT9+AW9+BL9</f>
        <v>4596296</v>
      </c>
      <c r="BP9" s="33">
        <f>E9+H9+K9+N9+Q9+T9+W9+Z9+AC9+AF9+AI9+AL9+AO9+AR9+AU9+AX9+BM9</f>
        <v>76980719</v>
      </c>
      <c r="BR9" s="58"/>
      <c r="BV9" s="34">
        <v>11</v>
      </c>
      <c r="BW9" s="58">
        <f>BN9+BN21+BN24+BN28+BN36+BN247+BN395</f>
        <v>78760774</v>
      </c>
      <c r="BX9" s="58">
        <f>BO9+BO21+BO24+BO28+BO36+BO247+BO395</f>
        <v>7819274</v>
      </c>
      <c r="BY9" s="58">
        <f t="shared" ref="BY9" si="50">BP9+BP21+BP24+BP28+BP36+BP247+BP395</f>
        <v>86579948</v>
      </c>
    </row>
    <row r="10" spans="1:77" ht="24.75" customHeight="1" x14ac:dyDescent="0.25">
      <c r="A10" s="23" t="s">
        <v>32</v>
      </c>
      <c r="B10" s="9" t="s">
        <v>33</v>
      </c>
      <c r="C10" s="16"/>
      <c r="D10" s="16"/>
      <c r="E10" s="16"/>
      <c r="F10" s="16">
        <v>4084985</v>
      </c>
      <c r="G10" s="16">
        <v>-522714</v>
      </c>
      <c r="H10" s="16">
        <v>3562271</v>
      </c>
      <c r="I10" s="16"/>
      <c r="J10" s="16"/>
      <c r="K10" s="16"/>
      <c r="L10" s="16"/>
      <c r="M10" s="16"/>
      <c r="N10" s="16"/>
      <c r="O10" s="16"/>
      <c r="P10" s="16"/>
      <c r="Q10" s="16"/>
      <c r="R10" s="16">
        <v>8678459</v>
      </c>
      <c r="S10" s="16">
        <v>508408</v>
      </c>
      <c r="T10" s="16">
        <v>9186867</v>
      </c>
      <c r="U10" s="16">
        <v>3824914</v>
      </c>
      <c r="V10" s="16">
        <v>498391</v>
      </c>
      <c r="W10" s="16">
        <v>4323305</v>
      </c>
      <c r="X10" s="16"/>
      <c r="Y10" s="16"/>
      <c r="Z10" s="16"/>
      <c r="AA10" s="16"/>
      <c r="AB10" s="16"/>
      <c r="AC10" s="16"/>
      <c r="AD10" s="16"/>
      <c r="AE10" s="16"/>
      <c r="AF10" s="16"/>
      <c r="AG10" s="16">
        <v>937408</v>
      </c>
      <c r="AH10" s="16">
        <v>47603</v>
      </c>
      <c r="AI10" s="16">
        <v>985011</v>
      </c>
      <c r="AJ10" s="16"/>
      <c r="AK10" s="16"/>
      <c r="AL10" s="16"/>
      <c r="AM10" s="16">
        <v>1345102</v>
      </c>
      <c r="AN10" s="16">
        <v>52408</v>
      </c>
      <c r="AO10" s="16">
        <v>1397510</v>
      </c>
      <c r="AP10" s="16">
        <v>4033905</v>
      </c>
      <c r="AQ10" s="16">
        <v>648000</v>
      </c>
      <c r="AR10" s="16">
        <v>4681905</v>
      </c>
      <c r="AS10" s="16">
        <v>3811606</v>
      </c>
      <c r="AT10" s="16">
        <v>327193</v>
      </c>
      <c r="AU10" s="16">
        <v>4138799</v>
      </c>
      <c r="AV10" s="16"/>
      <c r="AW10" s="16"/>
      <c r="AX10" s="16"/>
      <c r="AY10" s="1">
        <v>1346751</v>
      </c>
      <c r="AZ10" s="16">
        <v>81049</v>
      </c>
      <c r="BA10" s="16">
        <v>1427800</v>
      </c>
      <c r="BB10" s="16"/>
      <c r="BC10" s="16"/>
      <c r="BD10" s="16"/>
      <c r="BE10" s="16"/>
      <c r="BF10" s="16"/>
      <c r="BG10" s="16"/>
      <c r="BH10" s="17"/>
      <c r="BI10" s="17"/>
      <c r="BJ10" s="17"/>
      <c r="BK10" s="17"/>
      <c r="BL10" s="21"/>
      <c r="BM10" s="24"/>
      <c r="BN10" s="57"/>
      <c r="BO10" s="57"/>
      <c r="BP10" s="57"/>
      <c r="BW10" s="3">
        <v>78742441</v>
      </c>
      <c r="BX10" s="3">
        <v>7732629</v>
      </c>
      <c r="BY10" s="3">
        <v>86503986</v>
      </c>
    </row>
    <row r="11" spans="1:77" ht="24.75" customHeight="1" x14ac:dyDescent="0.25">
      <c r="A11" s="35" t="s">
        <v>34</v>
      </c>
      <c r="B11" s="9" t="s">
        <v>35</v>
      </c>
      <c r="C11" s="16">
        <f>SUM(C12+C16+C20)</f>
        <v>6399544</v>
      </c>
      <c r="D11" s="16">
        <f>SUM(D12+D16+D20)</f>
        <v>334465</v>
      </c>
      <c r="E11" s="16">
        <f t="shared" ref="E11:AU11" si="51">SUM(E12+E16+E20)</f>
        <v>6734009</v>
      </c>
      <c r="F11" s="16">
        <f t="shared" si="51"/>
        <v>4084985</v>
      </c>
      <c r="G11" s="16">
        <f t="shared" si="51"/>
        <v>-522714</v>
      </c>
      <c r="H11" s="16">
        <f t="shared" si="51"/>
        <v>3562271</v>
      </c>
      <c r="I11" s="16">
        <f t="shared" si="51"/>
        <v>9499097</v>
      </c>
      <c r="J11" s="16">
        <f t="shared" si="51"/>
        <v>1076737</v>
      </c>
      <c r="K11" s="16">
        <f t="shared" si="51"/>
        <v>10575834</v>
      </c>
      <c r="L11" s="16">
        <f t="shared" si="51"/>
        <v>3382226</v>
      </c>
      <c r="M11" s="16">
        <f t="shared" si="51"/>
        <v>0</v>
      </c>
      <c r="N11" s="16">
        <f t="shared" si="51"/>
        <v>3382226</v>
      </c>
      <c r="O11" s="16">
        <f t="shared" si="51"/>
        <v>5877441</v>
      </c>
      <c r="P11" s="16">
        <f t="shared" si="51"/>
        <v>318410</v>
      </c>
      <c r="Q11" s="16">
        <f t="shared" si="51"/>
        <v>6195851</v>
      </c>
      <c r="R11" s="16">
        <f t="shared" si="51"/>
        <v>8678459</v>
      </c>
      <c r="S11" s="16">
        <f t="shared" si="51"/>
        <v>508408</v>
      </c>
      <c r="T11" s="16">
        <f t="shared" si="51"/>
        <v>9186867</v>
      </c>
      <c r="U11" s="16">
        <f t="shared" si="51"/>
        <v>3824914</v>
      </c>
      <c r="V11" s="16">
        <f t="shared" si="51"/>
        <v>498391</v>
      </c>
      <c r="W11" s="16">
        <f t="shared" si="51"/>
        <v>4323305</v>
      </c>
      <c r="X11" s="16">
        <f t="shared" si="51"/>
        <v>2070418</v>
      </c>
      <c r="Y11" s="16">
        <f t="shared" si="51"/>
        <v>117782</v>
      </c>
      <c r="Z11" s="16">
        <f t="shared" si="51"/>
        <v>2188200</v>
      </c>
      <c r="AA11" s="16">
        <f t="shared" si="51"/>
        <v>1735809</v>
      </c>
      <c r="AB11" s="16">
        <f t="shared" si="51"/>
        <v>171686</v>
      </c>
      <c r="AC11" s="16">
        <f t="shared" si="51"/>
        <v>1907495</v>
      </c>
      <c r="AD11" s="16">
        <f t="shared" si="51"/>
        <v>3739706</v>
      </c>
      <c r="AE11" s="16">
        <f t="shared" si="51"/>
        <v>160224</v>
      </c>
      <c r="AF11" s="16">
        <f t="shared" si="51"/>
        <v>3899930</v>
      </c>
      <c r="AG11" s="16">
        <f t="shared" si="51"/>
        <v>937408</v>
      </c>
      <c r="AH11" s="16">
        <f t="shared" si="51"/>
        <v>66523</v>
      </c>
      <c r="AI11" s="16">
        <f t="shared" si="51"/>
        <v>1003931</v>
      </c>
      <c r="AJ11" s="16">
        <f t="shared" si="51"/>
        <v>1637183</v>
      </c>
      <c r="AK11" s="16">
        <f t="shared" si="51"/>
        <v>210748</v>
      </c>
      <c r="AL11" s="16">
        <f t="shared" si="51"/>
        <v>1847931</v>
      </c>
      <c r="AM11" s="16">
        <f t="shared" si="51"/>
        <v>1345102</v>
      </c>
      <c r="AN11" s="16">
        <f t="shared" si="51"/>
        <v>52408</v>
      </c>
      <c r="AO11" s="16">
        <f t="shared" si="51"/>
        <v>1397510</v>
      </c>
      <c r="AP11" s="16">
        <f t="shared" si="51"/>
        <v>4033905</v>
      </c>
      <c r="AQ11" s="16">
        <f t="shared" si="51"/>
        <v>648000</v>
      </c>
      <c r="AR11" s="16">
        <f>SUM(AR12+AR16+AR20)</f>
        <v>4681905</v>
      </c>
      <c r="AS11" s="16">
        <f t="shared" si="51"/>
        <v>3811606</v>
      </c>
      <c r="AT11" s="16">
        <f t="shared" si="51"/>
        <v>327193</v>
      </c>
      <c r="AU11" s="16">
        <f t="shared" si="51"/>
        <v>4138799</v>
      </c>
      <c r="AV11" s="16">
        <v>3913658</v>
      </c>
      <c r="AW11" s="16">
        <v>144992</v>
      </c>
      <c r="AX11" s="16">
        <v>4058650</v>
      </c>
      <c r="AY11" s="1">
        <v>1346751</v>
      </c>
      <c r="AZ11" s="16">
        <v>81049</v>
      </c>
      <c r="BA11" s="16">
        <v>1427800</v>
      </c>
      <c r="BB11" s="16">
        <f>SUM(BB12+BB16+BB20)</f>
        <v>1299922</v>
      </c>
      <c r="BC11" s="16">
        <f t="shared" ref="BC11:BD11" si="52">SUM(BC12+BC16+BC20)</f>
        <v>6741</v>
      </c>
      <c r="BD11" s="16">
        <f t="shared" si="52"/>
        <v>1306663</v>
      </c>
      <c r="BE11" s="16">
        <v>2483779</v>
      </c>
      <c r="BF11" s="16">
        <v>183240</v>
      </c>
      <c r="BG11" s="16">
        <v>2667019</v>
      </c>
      <c r="BH11" s="17">
        <v>2282510</v>
      </c>
      <c r="BI11" s="17">
        <v>212013</v>
      </c>
      <c r="BJ11" s="17">
        <v>2494523</v>
      </c>
      <c r="BK11" s="17">
        <f>AY11+BB11+BE11+BH11</f>
        <v>7412962</v>
      </c>
      <c r="BL11" s="17">
        <f t="shared" ref="BL11:BM11" si="53">AZ11+BC11+BF11+BI11</f>
        <v>483043</v>
      </c>
      <c r="BM11" s="17">
        <f t="shared" si="53"/>
        <v>7896005</v>
      </c>
      <c r="BN11" s="57">
        <f>BN12+BN16+BN20</f>
        <v>72333152</v>
      </c>
      <c r="BO11" s="57">
        <f t="shared" ref="BO11:BP11" si="54">BO12+BO16+BO20</f>
        <v>4451304</v>
      </c>
      <c r="BP11" s="57">
        <f t="shared" si="54"/>
        <v>76265162</v>
      </c>
      <c r="BW11" s="3">
        <f>BW9-BW10</f>
        <v>18333</v>
      </c>
      <c r="BX11" s="3">
        <f t="shared" ref="BX11:BY11" si="55">BX9-BX10</f>
        <v>86645</v>
      </c>
      <c r="BY11" s="3">
        <f t="shared" si="55"/>
        <v>75962</v>
      </c>
    </row>
    <row r="12" spans="1:77" ht="24.75" customHeight="1" x14ac:dyDescent="0.25">
      <c r="A12" s="36" t="s">
        <v>36</v>
      </c>
      <c r="B12" s="9" t="s">
        <v>6</v>
      </c>
      <c r="C12" s="16">
        <v>6322269</v>
      </c>
      <c r="D12" s="16">
        <v>318123</v>
      </c>
      <c r="E12" s="16">
        <v>6640392</v>
      </c>
      <c r="F12" s="16">
        <v>4049130</v>
      </c>
      <c r="G12" s="16">
        <v>-509961</v>
      </c>
      <c r="H12" s="16">
        <v>3539169</v>
      </c>
      <c r="I12" s="16">
        <v>9316642</v>
      </c>
      <c r="J12" s="16">
        <v>1074741</v>
      </c>
      <c r="K12" s="16">
        <v>10391383</v>
      </c>
      <c r="L12" s="16">
        <v>3343406</v>
      </c>
      <c r="M12" s="16"/>
      <c r="N12" s="16">
        <v>3343406</v>
      </c>
      <c r="O12" s="16">
        <v>5757526</v>
      </c>
      <c r="P12" s="16">
        <v>308130</v>
      </c>
      <c r="Q12" s="16">
        <v>6065656</v>
      </c>
      <c r="R12" s="16">
        <v>8588018</v>
      </c>
      <c r="S12" s="16">
        <v>508120</v>
      </c>
      <c r="T12" s="16">
        <v>9096138</v>
      </c>
      <c r="U12" s="16">
        <v>3742917</v>
      </c>
      <c r="V12" s="16">
        <v>497891</v>
      </c>
      <c r="W12" s="16">
        <v>4240808</v>
      </c>
      <c r="X12" s="16">
        <v>2038334</v>
      </c>
      <c r="Y12" s="16">
        <v>111443</v>
      </c>
      <c r="Z12" s="16">
        <v>2149777</v>
      </c>
      <c r="AA12" s="16">
        <v>1710164</v>
      </c>
      <c r="AB12" s="16">
        <v>163836</v>
      </c>
      <c r="AC12" s="16">
        <v>1874000</v>
      </c>
      <c r="AD12" s="16">
        <v>3685580</v>
      </c>
      <c r="AE12" s="16">
        <v>168415</v>
      </c>
      <c r="AF12" s="16">
        <v>3853995</v>
      </c>
      <c r="AG12" s="16">
        <v>919023</v>
      </c>
      <c r="AH12" s="16">
        <v>65990</v>
      </c>
      <c r="AI12" s="16">
        <v>985012</v>
      </c>
      <c r="AJ12" s="16">
        <v>1589107</v>
      </c>
      <c r="AK12" s="16">
        <v>211904</v>
      </c>
      <c r="AL12" s="16">
        <v>1801011</v>
      </c>
      <c r="AM12" s="16">
        <v>1312774</v>
      </c>
      <c r="AN12" s="16">
        <v>57208</v>
      </c>
      <c r="AO12" s="16">
        <v>1369982</v>
      </c>
      <c r="AP12" s="16">
        <v>3981444</v>
      </c>
      <c r="AQ12" s="16">
        <v>641600</v>
      </c>
      <c r="AR12" s="16">
        <v>4623044</v>
      </c>
      <c r="AS12" s="16">
        <v>3765871</v>
      </c>
      <c r="AT12" s="16">
        <v>321716</v>
      </c>
      <c r="AU12" s="16">
        <v>4087587</v>
      </c>
      <c r="AV12" s="16">
        <v>3862387</v>
      </c>
      <c r="AW12" s="16"/>
      <c r="AX12" s="16">
        <v>3333174</v>
      </c>
      <c r="AY12" s="1">
        <v>1312909</v>
      </c>
      <c r="AZ12" s="16">
        <v>93091</v>
      </c>
      <c r="BA12" s="16">
        <v>1406000</v>
      </c>
      <c r="BB12" s="16">
        <f>BB13+BB14+BB15</f>
        <v>1275149</v>
      </c>
      <c r="BC12" s="16">
        <f>BC13+BC14+BC15</f>
        <v>941</v>
      </c>
      <c r="BD12" s="16">
        <f t="shared" ref="BD12" si="56">BD13+BD14+BD15</f>
        <v>1276090</v>
      </c>
      <c r="BE12" s="16">
        <v>2449610</v>
      </c>
      <c r="BF12" s="16">
        <v>183000</v>
      </c>
      <c r="BG12" s="16">
        <v>2632610</v>
      </c>
      <c r="BH12" s="17">
        <v>2163827</v>
      </c>
      <c r="BI12" s="17">
        <v>211363</v>
      </c>
      <c r="BJ12" s="17">
        <v>2375190</v>
      </c>
      <c r="BK12" s="17">
        <f t="shared" ref="BK12:BK20" si="57">AY12+BB12+BE12+BH12</f>
        <v>7201495</v>
      </c>
      <c r="BL12" s="17">
        <f t="shared" ref="BL12:BL20" si="58">AZ12+BC12+BF12+BI12</f>
        <v>488395</v>
      </c>
      <c r="BM12" s="17">
        <f t="shared" ref="BM12:BM20" si="59">BA12+BD12+BG12+BJ12</f>
        <v>7689890</v>
      </c>
      <c r="BN12" s="57">
        <f>C12+F12+I12+L12+O12+R12+U12+X12+AA12+AD12+AG12+AJ12+AM12+AP12+AS12+AV12+BK12</f>
        <v>71186087</v>
      </c>
      <c r="BO12" s="57">
        <f t="shared" ref="BO12:BO20" si="60">D12+G12+J12+M12+P12+S12+V12+Y12+AB12+AE12+AH12+AK12+AN12+AQ12+AT12+AW12+BL12</f>
        <v>4427551</v>
      </c>
      <c r="BP12" s="57">
        <f t="shared" ref="BP12:BP20" si="61">E12+H12+K12+N12+Q12+T12+W12+Z12+AC12+AF12+AI12+AL12+AO12+AR12+AU12+AX12+BM12</f>
        <v>75084424</v>
      </c>
    </row>
    <row r="13" spans="1:77" ht="24.75" customHeight="1" x14ac:dyDescent="0.25">
      <c r="A13" s="23" t="s">
        <v>37</v>
      </c>
      <c r="B13" s="9" t="s">
        <v>38</v>
      </c>
      <c r="C13" s="16">
        <v>5302815</v>
      </c>
      <c r="D13" s="16">
        <v>273067</v>
      </c>
      <c r="E13" s="16">
        <v>5575882</v>
      </c>
      <c r="F13" s="16"/>
      <c r="G13" s="16">
        <v>0</v>
      </c>
      <c r="H13" s="16"/>
      <c r="I13" s="16"/>
      <c r="J13" s="16"/>
      <c r="K13" s="16"/>
      <c r="L13" s="16">
        <v>2803429</v>
      </c>
      <c r="M13" s="16"/>
      <c r="N13" s="16">
        <v>2803429</v>
      </c>
      <c r="O13" s="16"/>
      <c r="P13" s="16"/>
      <c r="Q13" s="16"/>
      <c r="R13" s="16">
        <v>7222124</v>
      </c>
      <c r="S13" s="16">
        <v>367570</v>
      </c>
      <c r="T13" s="16">
        <v>7589694</v>
      </c>
      <c r="U13" s="16"/>
      <c r="V13" s="16"/>
      <c r="W13" s="16"/>
      <c r="X13" s="16"/>
      <c r="Y13" s="16"/>
      <c r="Z13" s="16"/>
      <c r="AA13" s="16">
        <v>1411721</v>
      </c>
      <c r="AB13" s="16">
        <v>142279</v>
      </c>
      <c r="AC13" s="16">
        <v>1554000</v>
      </c>
      <c r="AD13" s="16"/>
      <c r="AE13" s="16"/>
      <c r="AF13" s="16"/>
      <c r="AG13" s="16"/>
      <c r="AH13" s="16">
        <v>0</v>
      </c>
      <c r="AI13" s="16"/>
      <c r="AJ13" s="16">
        <v>1327440</v>
      </c>
      <c r="AK13" s="16">
        <v>182560</v>
      </c>
      <c r="AL13" s="16">
        <v>1510000</v>
      </c>
      <c r="AM13" s="16">
        <v>1094421</v>
      </c>
      <c r="AN13" s="16">
        <v>65477</v>
      </c>
      <c r="AO13" s="16">
        <v>1159898</v>
      </c>
      <c r="AP13" s="16">
        <v>3343764</v>
      </c>
      <c r="AQ13" s="16">
        <v>560600</v>
      </c>
      <c r="AR13" s="16">
        <v>3904364</v>
      </c>
      <c r="AS13" s="16"/>
      <c r="AT13" s="16">
        <v>0</v>
      </c>
      <c r="AU13" s="16"/>
      <c r="AV13" s="16"/>
      <c r="AW13" s="16"/>
      <c r="AX13" s="16"/>
      <c r="AY13" s="1">
        <v>1092553</v>
      </c>
      <c r="AZ13" s="16">
        <v>90447</v>
      </c>
      <c r="BA13" s="16">
        <v>1183000</v>
      </c>
      <c r="BB13" s="16">
        <v>1066876</v>
      </c>
      <c r="BC13" s="16">
        <v>-20709</v>
      </c>
      <c r="BD13" s="16">
        <v>1046167</v>
      </c>
      <c r="BE13" s="16">
        <v>2051145</v>
      </c>
      <c r="BF13" s="16">
        <v>160700</v>
      </c>
      <c r="BG13" s="16">
        <v>2211845</v>
      </c>
      <c r="BH13" s="17"/>
      <c r="BI13" s="17"/>
      <c r="BJ13" s="17"/>
      <c r="BK13" s="17">
        <f t="shared" si="57"/>
        <v>4210574</v>
      </c>
      <c r="BL13" s="17">
        <f t="shared" si="58"/>
        <v>230438</v>
      </c>
      <c r="BM13" s="17">
        <f t="shared" si="59"/>
        <v>4441012</v>
      </c>
      <c r="BN13" s="57">
        <f t="shared" ref="BN13:BN20" si="62">C13+F13+I13+L13+O13+R13+U13+X13+AA13+AD13+AG13+AJ13+AM13+AP13+AS13+AV13+BK13</f>
        <v>26716288</v>
      </c>
      <c r="BO13" s="57">
        <f t="shared" si="60"/>
        <v>1821991</v>
      </c>
      <c r="BP13" s="57">
        <f t="shared" si="61"/>
        <v>28538279</v>
      </c>
    </row>
    <row r="14" spans="1:77" ht="24.75" customHeight="1" x14ac:dyDescent="0.25">
      <c r="A14" s="23" t="s">
        <v>39</v>
      </c>
      <c r="B14" s="9" t="s">
        <v>40</v>
      </c>
      <c r="C14" s="16">
        <v>144489</v>
      </c>
      <c r="D14" s="16"/>
      <c r="E14" s="16">
        <v>144489</v>
      </c>
      <c r="F14" s="16"/>
      <c r="G14" s="16">
        <v>0</v>
      </c>
      <c r="H14" s="16"/>
      <c r="I14" s="16"/>
      <c r="J14" s="16"/>
      <c r="K14" s="16"/>
      <c r="L14" s="16">
        <v>77411</v>
      </c>
      <c r="M14" s="16"/>
      <c r="N14" s="16">
        <v>77411</v>
      </c>
      <c r="O14" s="16"/>
      <c r="P14" s="16"/>
      <c r="Q14" s="16"/>
      <c r="R14" s="16">
        <v>175547</v>
      </c>
      <c r="S14" s="16">
        <v>81100</v>
      </c>
      <c r="T14" s="16">
        <v>256647</v>
      </c>
      <c r="U14" s="16"/>
      <c r="V14" s="16"/>
      <c r="W14" s="16"/>
      <c r="X14" s="16"/>
      <c r="Y14" s="16"/>
      <c r="Z14" s="16"/>
      <c r="AA14" s="16">
        <v>63288</v>
      </c>
      <c r="AB14" s="16">
        <v>-13288</v>
      </c>
      <c r="AC14" s="16">
        <v>50000</v>
      </c>
      <c r="AD14" s="16"/>
      <c r="AE14" s="16"/>
      <c r="AF14" s="16"/>
      <c r="AG14" s="16"/>
      <c r="AH14" s="16">
        <v>0</v>
      </c>
      <c r="AI14" s="16"/>
      <c r="AJ14" s="16">
        <v>40011</v>
      </c>
      <c r="AK14" s="16">
        <v>6000</v>
      </c>
      <c r="AL14" s="16">
        <v>46011</v>
      </c>
      <c r="AM14" s="16">
        <v>35614</v>
      </c>
      <c r="AN14" s="16">
        <v>1269</v>
      </c>
      <c r="AO14" s="16">
        <v>36883</v>
      </c>
      <c r="AP14" s="16">
        <v>80288</v>
      </c>
      <c r="AQ14" s="16">
        <v>0</v>
      </c>
      <c r="AR14" s="16">
        <v>80288</v>
      </c>
      <c r="AS14" s="16"/>
      <c r="AT14" s="16">
        <v>0</v>
      </c>
      <c r="AU14" s="16"/>
      <c r="AV14" s="16"/>
      <c r="AW14" s="16"/>
      <c r="AX14" s="16"/>
      <c r="AY14" s="1">
        <v>40094</v>
      </c>
      <c r="AZ14" s="16">
        <v>-5094</v>
      </c>
      <c r="BA14" s="16">
        <v>35000</v>
      </c>
      <c r="BB14" s="16">
        <v>32798</v>
      </c>
      <c r="BC14" s="16">
        <v>650</v>
      </c>
      <c r="BD14" s="16">
        <v>33448</v>
      </c>
      <c r="BE14" s="16">
        <v>61631</v>
      </c>
      <c r="BF14" s="16">
        <v>-1000</v>
      </c>
      <c r="BG14" s="16">
        <v>60631</v>
      </c>
      <c r="BH14" s="17"/>
      <c r="BI14" s="17"/>
      <c r="BJ14" s="17"/>
      <c r="BK14" s="17">
        <f t="shared" si="57"/>
        <v>134523</v>
      </c>
      <c r="BL14" s="17">
        <f t="shared" si="58"/>
        <v>-5444</v>
      </c>
      <c r="BM14" s="17">
        <f t="shared" si="59"/>
        <v>129079</v>
      </c>
      <c r="BN14" s="57">
        <f t="shared" si="62"/>
        <v>751171</v>
      </c>
      <c r="BO14" s="57">
        <f t="shared" si="60"/>
        <v>69637</v>
      </c>
      <c r="BP14" s="57">
        <f t="shared" si="61"/>
        <v>820808</v>
      </c>
    </row>
    <row r="15" spans="1:77" ht="24.75" customHeight="1" x14ac:dyDescent="0.25">
      <c r="A15" s="23" t="s">
        <v>41</v>
      </c>
      <c r="B15" s="9" t="s">
        <v>42</v>
      </c>
      <c r="C15" s="16">
        <v>874965</v>
      </c>
      <c r="D15" s="16">
        <v>45056</v>
      </c>
      <c r="E15" s="16">
        <v>920021</v>
      </c>
      <c r="F15" s="16"/>
      <c r="G15" s="16">
        <v>0</v>
      </c>
      <c r="H15" s="16"/>
      <c r="I15" s="16"/>
      <c r="J15" s="16"/>
      <c r="K15" s="16"/>
      <c r="L15" s="16">
        <v>462566</v>
      </c>
      <c r="M15" s="16"/>
      <c r="N15" s="16">
        <v>462566</v>
      </c>
      <c r="O15" s="16"/>
      <c r="P15" s="16"/>
      <c r="Q15" s="16"/>
      <c r="R15" s="16">
        <v>1190347</v>
      </c>
      <c r="S15" s="16">
        <v>59450</v>
      </c>
      <c r="T15" s="16">
        <v>1249797</v>
      </c>
      <c r="U15" s="16"/>
      <c r="V15" s="16"/>
      <c r="W15" s="16"/>
      <c r="X15" s="16"/>
      <c r="Y15" s="16"/>
      <c r="Z15" s="16"/>
      <c r="AA15" s="16">
        <v>235155</v>
      </c>
      <c r="AB15" s="16">
        <v>34845</v>
      </c>
      <c r="AC15" s="16">
        <v>270000</v>
      </c>
      <c r="AD15" s="16"/>
      <c r="AE15" s="16"/>
      <c r="AF15" s="16"/>
      <c r="AG15" s="16"/>
      <c r="AH15" s="16">
        <v>0</v>
      </c>
      <c r="AI15" s="16"/>
      <c r="AJ15" s="16">
        <v>221656</v>
      </c>
      <c r="AK15" s="16">
        <v>23344</v>
      </c>
      <c r="AL15" s="16">
        <v>245000</v>
      </c>
      <c r="AM15" s="16">
        <v>182739</v>
      </c>
      <c r="AN15" s="16">
        <v>-9538</v>
      </c>
      <c r="AO15" s="16">
        <v>173201</v>
      </c>
      <c r="AP15" s="16">
        <v>557392</v>
      </c>
      <c r="AQ15" s="16">
        <v>81000</v>
      </c>
      <c r="AR15" s="16">
        <v>638392</v>
      </c>
      <c r="AS15" s="16"/>
      <c r="AT15" s="16">
        <v>0</v>
      </c>
      <c r="AU15" s="16"/>
      <c r="AV15" s="16"/>
      <c r="AW15" s="16"/>
      <c r="AX15" s="16"/>
      <c r="AY15" s="1">
        <v>180262</v>
      </c>
      <c r="AZ15" s="16">
        <v>7738</v>
      </c>
      <c r="BA15" s="16">
        <v>188000</v>
      </c>
      <c r="BB15" s="16">
        <v>175475</v>
      </c>
      <c r="BC15" s="16">
        <v>21000</v>
      </c>
      <c r="BD15" s="16">
        <v>196475</v>
      </c>
      <c r="BE15" s="16">
        <v>336834</v>
      </c>
      <c r="BF15" s="16">
        <v>23300</v>
      </c>
      <c r="BG15" s="16">
        <v>360134</v>
      </c>
      <c r="BH15" s="17"/>
      <c r="BI15" s="17"/>
      <c r="BJ15" s="17"/>
      <c r="BK15" s="17">
        <f t="shared" si="57"/>
        <v>692571</v>
      </c>
      <c r="BL15" s="17">
        <f t="shared" si="58"/>
        <v>52038</v>
      </c>
      <c r="BM15" s="17">
        <f t="shared" si="59"/>
        <v>744609</v>
      </c>
      <c r="BN15" s="57">
        <f t="shared" si="62"/>
        <v>4417391</v>
      </c>
      <c r="BO15" s="57">
        <f t="shared" si="60"/>
        <v>286195</v>
      </c>
      <c r="BP15" s="57">
        <f t="shared" si="61"/>
        <v>4703586</v>
      </c>
    </row>
    <row r="16" spans="1:77" ht="24.75" customHeight="1" x14ac:dyDescent="0.25">
      <c r="A16" s="36" t="s">
        <v>43</v>
      </c>
      <c r="B16" s="9" t="s">
        <v>7</v>
      </c>
      <c r="C16" s="16">
        <v>77275</v>
      </c>
      <c r="D16" s="16">
        <v>16342</v>
      </c>
      <c r="E16" s="16">
        <v>93617</v>
      </c>
      <c r="F16" s="16">
        <v>35855</v>
      </c>
      <c r="G16" s="16">
        <v>-12753</v>
      </c>
      <c r="H16" s="16">
        <v>23102</v>
      </c>
      <c r="I16" s="16">
        <v>182455</v>
      </c>
      <c r="J16" s="16">
        <v>1996</v>
      </c>
      <c r="K16" s="16">
        <v>184451</v>
      </c>
      <c r="L16" s="16">
        <v>38820</v>
      </c>
      <c r="M16" s="16"/>
      <c r="N16" s="16">
        <v>38820</v>
      </c>
      <c r="O16" s="16">
        <v>119915</v>
      </c>
      <c r="P16" s="16">
        <v>10280</v>
      </c>
      <c r="Q16" s="16">
        <v>130195</v>
      </c>
      <c r="R16" s="16">
        <v>90441</v>
      </c>
      <c r="S16" s="16">
        <v>288</v>
      </c>
      <c r="T16" s="16">
        <v>90729</v>
      </c>
      <c r="U16" s="16">
        <v>81997</v>
      </c>
      <c r="V16" s="16">
        <v>500</v>
      </c>
      <c r="W16" s="16">
        <v>82497</v>
      </c>
      <c r="X16" s="16">
        <v>32084</v>
      </c>
      <c r="Y16" s="16">
        <v>6339</v>
      </c>
      <c r="Z16" s="16">
        <v>38423</v>
      </c>
      <c r="AA16" s="16">
        <v>25645</v>
      </c>
      <c r="AB16" s="16">
        <v>7850</v>
      </c>
      <c r="AC16" s="16">
        <v>33495</v>
      </c>
      <c r="AD16" s="16">
        <v>54126</v>
      </c>
      <c r="AE16" s="16">
        <v>-8191</v>
      </c>
      <c r="AF16" s="16">
        <v>45935</v>
      </c>
      <c r="AG16" s="16">
        <v>18385</v>
      </c>
      <c r="AH16" s="16">
        <v>533</v>
      </c>
      <c r="AI16" s="16">
        <v>18919</v>
      </c>
      <c r="AJ16" s="16">
        <v>48076</v>
      </c>
      <c r="AK16" s="16">
        <v>-1156</v>
      </c>
      <c r="AL16" s="16">
        <v>46920</v>
      </c>
      <c r="AM16" s="16">
        <v>32328</v>
      </c>
      <c r="AN16" s="16">
        <v>-4800</v>
      </c>
      <c r="AO16" s="16">
        <v>27528</v>
      </c>
      <c r="AP16" s="16">
        <v>52461</v>
      </c>
      <c r="AQ16" s="16">
        <v>6400</v>
      </c>
      <c r="AR16" s="16">
        <v>58861</v>
      </c>
      <c r="AS16" s="16">
        <v>45735</v>
      </c>
      <c r="AT16" s="16">
        <v>5477</v>
      </c>
      <c r="AU16" s="16">
        <v>51212</v>
      </c>
      <c r="AV16" s="16"/>
      <c r="AW16" s="16"/>
      <c r="AX16" s="16">
        <v>9919</v>
      </c>
      <c r="AY16" s="1">
        <v>33842</v>
      </c>
      <c r="AZ16" s="16">
        <v>-12042</v>
      </c>
      <c r="BA16" s="16">
        <v>21800</v>
      </c>
      <c r="BB16" s="16">
        <f>BB17+BB18</f>
        <v>24773</v>
      </c>
      <c r="BC16" s="16">
        <f t="shared" ref="BC16:BD16" si="63">BC17+BC18</f>
        <v>5800</v>
      </c>
      <c r="BD16" s="16">
        <f t="shared" si="63"/>
        <v>30573</v>
      </c>
      <c r="BE16" s="16">
        <v>34169</v>
      </c>
      <c r="BF16" s="16">
        <v>240</v>
      </c>
      <c r="BG16" s="16">
        <v>34409</v>
      </c>
      <c r="BH16" s="17">
        <v>43671</v>
      </c>
      <c r="BI16" s="17">
        <v>650</v>
      </c>
      <c r="BJ16" s="17">
        <v>44321</v>
      </c>
      <c r="BK16" s="17">
        <f t="shared" si="57"/>
        <v>136455</v>
      </c>
      <c r="BL16" s="17">
        <f t="shared" si="58"/>
        <v>-5352</v>
      </c>
      <c r="BM16" s="17">
        <f t="shared" si="59"/>
        <v>131103</v>
      </c>
      <c r="BN16" s="57">
        <f t="shared" si="62"/>
        <v>1072053</v>
      </c>
      <c r="BO16" s="57">
        <f t="shared" si="60"/>
        <v>23753</v>
      </c>
      <c r="BP16" s="57">
        <f t="shared" si="61"/>
        <v>1105726</v>
      </c>
    </row>
    <row r="17" spans="1:77" ht="24.75" customHeight="1" x14ac:dyDescent="0.25">
      <c r="A17" s="23" t="s">
        <v>44</v>
      </c>
      <c r="B17" s="9" t="s">
        <v>45</v>
      </c>
      <c r="C17" s="16">
        <v>66218</v>
      </c>
      <c r="D17" s="16">
        <v>11607</v>
      </c>
      <c r="E17" s="16">
        <v>77825</v>
      </c>
      <c r="F17" s="16"/>
      <c r="G17" s="16">
        <v>0</v>
      </c>
      <c r="H17" s="16"/>
      <c r="I17" s="16"/>
      <c r="J17" s="16"/>
      <c r="K17" s="16"/>
      <c r="L17" s="16">
        <v>27114</v>
      </c>
      <c r="M17" s="16"/>
      <c r="N17" s="16">
        <v>27114</v>
      </c>
      <c r="O17" s="16"/>
      <c r="P17" s="16"/>
      <c r="Q17" s="16"/>
      <c r="R17" s="16">
        <v>73717</v>
      </c>
      <c r="S17" s="16">
        <v>288</v>
      </c>
      <c r="T17" s="16">
        <v>74005</v>
      </c>
      <c r="U17" s="16"/>
      <c r="V17" s="16"/>
      <c r="W17" s="16"/>
      <c r="X17" s="16"/>
      <c r="Y17" s="16"/>
      <c r="Z17" s="16"/>
      <c r="AA17" s="16">
        <v>20150</v>
      </c>
      <c r="AB17" s="16">
        <v>7850</v>
      </c>
      <c r="AC17" s="16">
        <v>28000</v>
      </c>
      <c r="AD17" s="16"/>
      <c r="AE17" s="16"/>
      <c r="AF17" s="16"/>
      <c r="AG17" s="16"/>
      <c r="AH17" s="16">
        <v>0</v>
      </c>
      <c r="AI17" s="16"/>
      <c r="AJ17" s="16">
        <v>43537</v>
      </c>
      <c r="AK17" s="16">
        <v>1463</v>
      </c>
      <c r="AL17" s="16">
        <v>45000</v>
      </c>
      <c r="AM17" s="16">
        <v>25318</v>
      </c>
      <c r="AN17" s="16">
        <v>-5114</v>
      </c>
      <c r="AO17" s="16">
        <v>20204</v>
      </c>
      <c r="AP17" s="16">
        <v>39799</v>
      </c>
      <c r="AQ17" s="16">
        <v>11000</v>
      </c>
      <c r="AR17" s="16">
        <v>50799</v>
      </c>
      <c r="AS17" s="16"/>
      <c r="AT17" s="16">
        <v>0</v>
      </c>
      <c r="AU17" s="16"/>
      <c r="AV17" s="16"/>
      <c r="AW17" s="16"/>
      <c r="AX17" s="16"/>
      <c r="AY17" s="1">
        <v>21181</v>
      </c>
      <c r="AZ17" s="16">
        <v>-1181</v>
      </c>
      <c r="BA17" s="16">
        <v>20000</v>
      </c>
      <c r="BB17" s="16">
        <v>18085</v>
      </c>
      <c r="BC17" s="16">
        <v>5800</v>
      </c>
      <c r="BD17" s="16">
        <v>23885</v>
      </c>
      <c r="BE17" s="16">
        <v>31064</v>
      </c>
      <c r="BF17" s="16">
        <v>0</v>
      </c>
      <c r="BG17" s="16">
        <v>31064</v>
      </c>
      <c r="BH17" s="17"/>
      <c r="BI17" s="17"/>
      <c r="BJ17" s="17"/>
      <c r="BK17" s="17">
        <f t="shared" si="57"/>
        <v>70330</v>
      </c>
      <c r="BL17" s="17">
        <f t="shared" si="58"/>
        <v>4619</v>
      </c>
      <c r="BM17" s="17">
        <f t="shared" si="59"/>
        <v>74949</v>
      </c>
      <c r="BN17" s="57">
        <f t="shared" si="62"/>
        <v>366183</v>
      </c>
      <c r="BO17" s="57">
        <f t="shared" si="60"/>
        <v>31713</v>
      </c>
      <c r="BP17" s="57">
        <f t="shared" si="61"/>
        <v>397896</v>
      </c>
    </row>
    <row r="18" spans="1:77" ht="24.75" customHeight="1" x14ac:dyDescent="0.25">
      <c r="A18" s="23" t="s">
        <v>46</v>
      </c>
      <c r="B18" s="9" t="s">
        <v>47</v>
      </c>
      <c r="C18" s="16">
        <v>3105</v>
      </c>
      <c r="D18" s="16">
        <v>4735</v>
      </c>
      <c r="E18" s="16">
        <v>7840</v>
      </c>
      <c r="F18" s="16"/>
      <c r="G18" s="16">
        <v>0</v>
      </c>
      <c r="H18" s="16"/>
      <c r="I18" s="16"/>
      <c r="J18" s="16"/>
      <c r="K18" s="16"/>
      <c r="L18" s="16">
        <v>11706</v>
      </c>
      <c r="M18" s="16"/>
      <c r="N18" s="16">
        <v>11706</v>
      </c>
      <c r="O18" s="16"/>
      <c r="P18" s="16"/>
      <c r="Q18" s="16"/>
      <c r="R18" s="16">
        <v>16724</v>
      </c>
      <c r="S18" s="16">
        <v>0</v>
      </c>
      <c r="T18" s="16">
        <v>16724</v>
      </c>
      <c r="U18" s="16"/>
      <c r="V18" s="16"/>
      <c r="W18" s="16"/>
      <c r="X18" s="16"/>
      <c r="Y18" s="16"/>
      <c r="Z18" s="16"/>
      <c r="AA18" s="16">
        <v>5495</v>
      </c>
      <c r="AB18" s="16">
        <v>0</v>
      </c>
      <c r="AC18" s="16">
        <v>5495</v>
      </c>
      <c r="AD18" s="16"/>
      <c r="AE18" s="16"/>
      <c r="AF18" s="16"/>
      <c r="AG18" s="16"/>
      <c r="AH18" s="16">
        <v>0</v>
      </c>
      <c r="AI18" s="16"/>
      <c r="AJ18" s="16">
        <v>4539</v>
      </c>
      <c r="AK18" s="16">
        <v>-2619</v>
      </c>
      <c r="AL18" s="16">
        <v>1920</v>
      </c>
      <c r="AM18" s="16">
        <v>5022</v>
      </c>
      <c r="AN18" s="16">
        <v>0</v>
      </c>
      <c r="AO18" s="16">
        <v>5022</v>
      </c>
      <c r="AP18" s="16">
        <v>12662</v>
      </c>
      <c r="AQ18" s="16">
        <v>-4600</v>
      </c>
      <c r="AR18" s="16">
        <v>8062</v>
      </c>
      <c r="AS18" s="16"/>
      <c r="AT18" s="16">
        <v>0</v>
      </c>
      <c r="AU18" s="16"/>
      <c r="AV18" s="16"/>
      <c r="AW18" s="16"/>
      <c r="AX18" s="16"/>
      <c r="AY18" s="1">
        <v>12661</v>
      </c>
      <c r="AZ18" s="16">
        <v>-10861</v>
      </c>
      <c r="BA18" s="16">
        <v>1800</v>
      </c>
      <c r="BB18" s="16">
        <v>6688</v>
      </c>
      <c r="BC18" s="16">
        <v>0</v>
      </c>
      <c r="BD18" s="16">
        <v>6688</v>
      </c>
      <c r="BE18" s="16">
        <v>3105</v>
      </c>
      <c r="BF18" s="16">
        <v>240</v>
      </c>
      <c r="BG18" s="16">
        <v>3345</v>
      </c>
      <c r="BH18" s="17"/>
      <c r="BI18" s="17"/>
      <c r="BJ18" s="17"/>
      <c r="BK18" s="17">
        <f t="shared" si="57"/>
        <v>22454</v>
      </c>
      <c r="BL18" s="17">
        <f t="shared" si="58"/>
        <v>-10621</v>
      </c>
      <c r="BM18" s="17">
        <f t="shared" si="59"/>
        <v>11833</v>
      </c>
      <c r="BN18" s="57">
        <f t="shared" si="62"/>
        <v>81707</v>
      </c>
      <c r="BO18" s="57">
        <f t="shared" si="60"/>
        <v>-13105</v>
      </c>
      <c r="BP18" s="57">
        <f t="shared" si="61"/>
        <v>68602</v>
      </c>
    </row>
    <row r="19" spans="1:77" ht="24.75" customHeight="1" x14ac:dyDescent="0.25">
      <c r="A19" s="23">
        <v>329</v>
      </c>
      <c r="B19" s="9" t="s">
        <v>48</v>
      </c>
      <c r="C19" s="16">
        <v>7952</v>
      </c>
      <c r="D19" s="16"/>
      <c r="E19" s="16">
        <v>7952</v>
      </c>
      <c r="F19" s="16"/>
      <c r="G19" s="16">
        <v>0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>
        <v>0</v>
      </c>
      <c r="AI19" s="16"/>
      <c r="AJ19" s="16"/>
      <c r="AK19" s="16"/>
      <c r="AL19" s="16"/>
      <c r="AM19" s="16">
        <v>1988</v>
      </c>
      <c r="AN19" s="16">
        <v>314</v>
      </c>
      <c r="AO19" s="16">
        <v>2302</v>
      </c>
      <c r="AP19" s="16">
        <v>0</v>
      </c>
      <c r="AQ19" s="16">
        <v>0</v>
      </c>
      <c r="AR19" s="16">
        <v>0</v>
      </c>
      <c r="AS19" s="16"/>
      <c r="AT19" s="16">
        <v>0</v>
      </c>
      <c r="AU19" s="16"/>
      <c r="AV19" s="16"/>
      <c r="AW19" s="16"/>
      <c r="AX19" s="16"/>
      <c r="AY19" s="1">
        <v>0</v>
      </c>
      <c r="AZ19" s="16">
        <v>0</v>
      </c>
      <c r="BA19" s="16">
        <v>0</v>
      </c>
      <c r="BB19" s="16"/>
      <c r="BC19" s="16"/>
      <c r="BD19" s="16"/>
      <c r="BE19" s="16"/>
      <c r="BF19" s="16"/>
      <c r="BG19" s="16">
        <v>0</v>
      </c>
      <c r="BH19" s="17"/>
      <c r="BI19" s="17"/>
      <c r="BJ19" s="17"/>
      <c r="BK19" s="17">
        <f t="shared" si="57"/>
        <v>0</v>
      </c>
      <c r="BL19" s="17">
        <f t="shared" si="58"/>
        <v>0</v>
      </c>
      <c r="BM19" s="17">
        <f t="shared" si="59"/>
        <v>0</v>
      </c>
      <c r="BN19" s="57">
        <f t="shared" si="62"/>
        <v>9940</v>
      </c>
      <c r="BO19" s="57">
        <f t="shared" si="60"/>
        <v>314</v>
      </c>
      <c r="BP19" s="57">
        <f t="shared" si="61"/>
        <v>10254</v>
      </c>
    </row>
    <row r="20" spans="1:77" ht="24.75" customHeight="1" x14ac:dyDescent="0.25">
      <c r="A20" s="36">
        <v>38</v>
      </c>
      <c r="B20" s="9" t="s">
        <v>49</v>
      </c>
      <c r="C20" s="16"/>
      <c r="D20" s="16"/>
      <c r="E20" s="16"/>
      <c r="F20" s="16"/>
      <c r="G20" s="16">
        <v>0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>
        <v>0</v>
      </c>
      <c r="AI20" s="16"/>
      <c r="AJ20" s="16"/>
      <c r="AK20" s="16"/>
      <c r="AL20" s="16"/>
      <c r="AM20" s="16">
        <v>0</v>
      </c>
      <c r="AN20" s="16">
        <v>0</v>
      </c>
      <c r="AO20" s="16">
        <v>0</v>
      </c>
      <c r="AP20" s="16">
        <v>0</v>
      </c>
      <c r="AQ20" s="16">
        <v>0</v>
      </c>
      <c r="AR20" s="16">
        <v>0</v>
      </c>
      <c r="AS20" s="16"/>
      <c r="AT20" s="16">
        <v>0</v>
      </c>
      <c r="AU20" s="16"/>
      <c r="AV20" s="16"/>
      <c r="AW20" s="16"/>
      <c r="AX20" s="16"/>
      <c r="AY20" s="1">
        <v>0</v>
      </c>
      <c r="AZ20" s="16">
        <v>0</v>
      </c>
      <c r="BA20" s="16">
        <v>0</v>
      </c>
      <c r="BB20" s="16"/>
      <c r="BC20" s="16"/>
      <c r="BD20" s="16"/>
      <c r="BE20" s="16"/>
      <c r="BF20" s="16"/>
      <c r="BG20" s="16">
        <v>0</v>
      </c>
      <c r="BH20" s="17">
        <v>75012</v>
      </c>
      <c r="BI20" s="17">
        <v>0</v>
      </c>
      <c r="BJ20" s="17">
        <v>75012</v>
      </c>
      <c r="BK20" s="17">
        <f t="shared" si="57"/>
        <v>75012</v>
      </c>
      <c r="BL20" s="17">
        <f t="shared" si="58"/>
        <v>0</v>
      </c>
      <c r="BM20" s="17">
        <f t="shared" si="59"/>
        <v>75012</v>
      </c>
      <c r="BN20" s="57">
        <f t="shared" si="62"/>
        <v>75012</v>
      </c>
      <c r="BO20" s="57">
        <f t="shared" si="60"/>
        <v>0</v>
      </c>
      <c r="BP20" s="57">
        <f t="shared" si="61"/>
        <v>75012</v>
      </c>
    </row>
    <row r="21" spans="1:77" s="34" customFormat="1" ht="24.75" customHeight="1" x14ac:dyDescent="0.25">
      <c r="A21" s="28" t="s">
        <v>50</v>
      </c>
      <c r="B21" s="29" t="s">
        <v>51</v>
      </c>
      <c r="C21" s="2">
        <f>C22</f>
        <v>0</v>
      </c>
      <c r="D21" s="2">
        <f t="shared" ref="D21:AX22" si="64">D22</f>
        <v>0</v>
      </c>
      <c r="E21" s="2">
        <f t="shared" si="64"/>
        <v>0</v>
      </c>
      <c r="F21" s="2">
        <f t="shared" si="64"/>
        <v>0</v>
      </c>
      <c r="G21" s="2">
        <f t="shared" si="64"/>
        <v>0</v>
      </c>
      <c r="H21" s="2">
        <f t="shared" si="64"/>
        <v>0</v>
      </c>
      <c r="I21" s="2">
        <f t="shared" si="64"/>
        <v>0</v>
      </c>
      <c r="J21" s="2">
        <f t="shared" si="64"/>
        <v>0</v>
      </c>
      <c r="K21" s="2">
        <f t="shared" si="64"/>
        <v>0</v>
      </c>
      <c r="L21" s="2">
        <f t="shared" si="64"/>
        <v>0</v>
      </c>
      <c r="M21" s="2">
        <f t="shared" si="64"/>
        <v>0</v>
      </c>
      <c r="N21" s="2">
        <f t="shared" si="64"/>
        <v>0</v>
      </c>
      <c r="O21" s="2">
        <f t="shared" si="64"/>
        <v>0</v>
      </c>
      <c r="P21" s="2">
        <f t="shared" si="64"/>
        <v>0</v>
      </c>
      <c r="Q21" s="2">
        <f t="shared" si="64"/>
        <v>0</v>
      </c>
      <c r="R21" s="2">
        <f t="shared" si="64"/>
        <v>0</v>
      </c>
      <c r="S21" s="2">
        <f t="shared" si="64"/>
        <v>0</v>
      </c>
      <c r="T21" s="2">
        <f t="shared" si="64"/>
        <v>0</v>
      </c>
      <c r="U21" s="2">
        <f t="shared" si="64"/>
        <v>0</v>
      </c>
      <c r="V21" s="2">
        <f t="shared" si="64"/>
        <v>0</v>
      </c>
      <c r="W21" s="2">
        <f t="shared" si="64"/>
        <v>0</v>
      </c>
      <c r="X21" s="2">
        <f t="shared" si="64"/>
        <v>0</v>
      </c>
      <c r="Y21" s="2">
        <f t="shared" si="64"/>
        <v>0</v>
      </c>
      <c r="Z21" s="2">
        <f t="shared" si="64"/>
        <v>0</v>
      </c>
      <c r="AA21" s="2">
        <f t="shared" si="64"/>
        <v>0</v>
      </c>
      <c r="AB21" s="2">
        <f t="shared" si="64"/>
        <v>0</v>
      </c>
      <c r="AC21" s="2">
        <f t="shared" si="64"/>
        <v>0</v>
      </c>
      <c r="AD21" s="2">
        <f t="shared" si="64"/>
        <v>0</v>
      </c>
      <c r="AE21" s="2">
        <f t="shared" si="64"/>
        <v>0</v>
      </c>
      <c r="AF21" s="2">
        <f t="shared" si="64"/>
        <v>0</v>
      </c>
      <c r="AG21" s="2">
        <f t="shared" si="64"/>
        <v>0</v>
      </c>
      <c r="AH21" s="2">
        <f t="shared" si="64"/>
        <v>0</v>
      </c>
      <c r="AI21" s="2">
        <f t="shared" si="64"/>
        <v>0</v>
      </c>
      <c r="AJ21" s="2">
        <f t="shared" si="64"/>
        <v>0</v>
      </c>
      <c r="AK21" s="2">
        <f t="shared" si="64"/>
        <v>0</v>
      </c>
      <c r="AL21" s="2">
        <f t="shared" si="64"/>
        <v>0</v>
      </c>
      <c r="AM21" s="2">
        <f t="shared" si="64"/>
        <v>0</v>
      </c>
      <c r="AN21" s="2">
        <f t="shared" si="64"/>
        <v>0</v>
      </c>
      <c r="AO21" s="2">
        <f t="shared" si="64"/>
        <v>0</v>
      </c>
      <c r="AP21" s="2">
        <f t="shared" si="64"/>
        <v>0</v>
      </c>
      <c r="AQ21" s="2">
        <f t="shared" si="64"/>
        <v>0</v>
      </c>
      <c r="AR21" s="2">
        <f t="shared" si="64"/>
        <v>0</v>
      </c>
      <c r="AS21" s="2">
        <f t="shared" si="64"/>
        <v>0</v>
      </c>
      <c r="AT21" s="2">
        <f t="shared" si="64"/>
        <v>0</v>
      </c>
      <c r="AU21" s="2">
        <f t="shared" si="64"/>
        <v>0</v>
      </c>
      <c r="AV21" s="2">
        <f t="shared" si="64"/>
        <v>0</v>
      </c>
      <c r="AW21" s="2">
        <f t="shared" si="64"/>
        <v>0</v>
      </c>
      <c r="AX21" s="2">
        <f t="shared" si="64"/>
        <v>0</v>
      </c>
      <c r="AY21" s="2">
        <v>0</v>
      </c>
      <c r="AZ21" s="2">
        <v>0</v>
      </c>
      <c r="BA21" s="2">
        <v>0</v>
      </c>
      <c r="BB21" s="2"/>
      <c r="BC21" s="2"/>
      <c r="BD21" s="2"/>
      <c r="BE21" s="2"/>
      <c r="BF21" s="2"/>
      <c r="BG21" s="2"/>
      <c r="BH21" s="30">
        <v>150750</v>
      </c>
      <c r="BI21" s="30">
        <v>0</v>
      </c>
      <c r="BJ21" s="30">
        <v>150750</v>
      </c>
      <c r="BK21" s="30">
        <f>AY21+BB21+BE21+BH21</f>
        <v>150750</v>
      </c>
      <c r="BL21" s="30">
        <f t="shared" ref="BL21" si="65">AZ21+BC21+BF21+BI21</f>
        <v>0</v>
      </c>
      <c r="BM21" s="31">
        <f t="shared" ref="BM21" si="66">BA21+BD21+BG21+BJ21</f>
        <v>150750</v>
      </c>
      <c r="BN21" s="32">
        <f>C21+F21+I21+L21+O21+R21+U21+X21+AA21+AD21+AG21+AJ21+AM21+AP21+AS21+AV21+BK21</f>
        <v>150750</v>
      </c>
      <c r="BO21" s="2">
        <f t="shared" ref="BO21" si="67">D21+G21+J21+M21+P21+S21+V21+Y21+AB21+AE21+AH21+AK21+AN21+AQ21+AT21+AW21+BL21</f>
        <v>0</v>
      </c>
      <c r="BP21" s="33">
        <f t="shared" ref="BP21" si="68">E21+H21+K21+N21+Q21+T21+W21+Z21+AC21+AF21+AI21+AL21+AO21+AR21+AU21+AX21+BM21</f>
        <v>150750</v>
      </c>
      <c r="BW21" s="58"/>
      <c r="BX21" s="58"/>
      <c r="BY21" s="58"/>
    </row>
    <row r="22" spans="1:77" ht="24.75" customHeight="1" x14ac:dyDescent="0.25">
      <c r="A22" s="35">
        <v>11</v>
      </c>
      <c r="B22" s="9" t="s">
        <v>35</v>
      </c>
      <c r="C22" s="16">
        <f>C23</f>
        <v>0</v>
      </c>
      <c r="D22" s="16">
        <f t="shared" si="64"/>
        <v>0</v>
      </c>
      <c r="E22" s="16">
        <f t="shared" si="64"/>
        <v>0</v>
      </c>
      <c r="F22" s="16">
        <f t="shared" si="64"/>
        <v>0</v>
      </c>
      <c r="G22" s="16">
        <f t="shared" si="64"/>
        <v>0</v>
      </c>
      <c r="H22" s="16">
        <f t="shared" si="64"/>
        <v>0</v>
      </c>
      <c r="I22" s="16">
        <f t="shared" si="64"/>
        <v>0</v>
      </c>
      <c r="J22" s="16">
        <f t="shared" si="64"/>
        <v>0</v>
      </c>
      <c r="K22" s="16">
        <f t="shared" si="64"/>
        <v>0</v>
      </c>
      <c r="L22" s="16">
        <f t="shared" si="64"/>
        <v>0</v>
      </c>
      <c r="M22" s="16">
        <f t="shared" si="64"/>
        <v>0</v>
      </c>
      <c r="N22" s="16">
        <f t="shared" si="64"/>
        <v>0</v>
      </c>
      <c r="O22" s="16">
        <f t="shared" si="64"/>
        <v>0</v>
      </c>
      <c r="P22" s="16">
        <f t="shared" si="64"/>
        <v>0</v>
      </c>
      <c r="Q22" s="16">
        <f t="shared" si="64"/>
        <v>0</v>
      </c>
      <c r="R22" s="16">
        <f t="shared" si="64"/>
        <v>0</v>
      </c>
      <c r="S22" s="16">
        <f t="shared" si="64"/>
        <v>0</v>
      </c>
      <c r="T22" s="16">
        <f t="shared" si="64"/>
        <v>0</v>
      </c>
      <c r="U22" s="16">
        <f t="shared" si="64"/>
        <v>0</v>
      </c>
      <c r="V22" s="16">
        <f t="shared" si="64"/>
        <v>0</v>
      </c>
      <c r="W22" s="16">
        <f t="shared" si="64"/>
        <v>0</v>
      </c>
      <c r="X22" s="16">
        <f t="shared" si="64"/>
        <v>0</v>
      </c>
      <c r="Y22" s="16">
        <f t="shared" si="64"/>
        <v>0</v>
      </c>
      <c r="Z22" s="16">
        <f t="shared" si="64"/>
        <v>0</v>
      </c>
      <c r="AA22" s="16">
        <f t="shared" si="64"/>
        <v>0</v>
      </c>
      <c r="AB22" s="16">
        <f t="shared" si="64"/>
        <v>0</v>
      </c>
      <c r="AC22" s="16">
        <f t="shared" si="64"/>
        <v>0</v>
      </c>
      <c r="AD22" s="16">
        <f t="shared" si="64"/>
        <v>0</v>
      </c>
      <c r="AE22" s="16">
        <f t="shared" si="64"/>
        <v>0</v>
      </c>
      <c r="AF22" s="16">
        <f t="shared" si="64"/>
        <v>0</v>
      </c>
      <c r="AG22" s="16">
        <f t="shared" si="64"/>
        <v>0</v>
      </c>
      <c r="AH22" s="16">
        <f t="shared" si="64"/>
        <v>0</v>
      </c>
      <c r="AI22" s="16">
        <f t="shared" si="64"/>
        <v>0</v>
      </c>
      <c r="AJ22" s="16">
        <f t="shared" si="64"/>
        <v>0</v>
      </c>
      <c r="AK22" s="16">
        <f t="shared" si="64"/>
        <v>0</v>
      </c>
      <c r="AL22" s="16">
        <f t="shared" si="64"/>
        <v>0</v>
      </c>
      <c r="AM22" s="16">
        <f t="shared" si="64"/>
        <v>0</v>
      </c>
      <c r="AN22" s="16">
        <f t="shared" si="64"/>
        <v>0</v>
      </c>
      <c r="AO22" s="16">
        <f t="shared" si="64"/>
        <v>0</v>
      </c>
      <c r="AP22" s="16">
        <f t="shared" si="64"/>
        <v>0</v>
      </c>
      <c r="AQ22" s="16">
        <f t="shared" si="64"/>
        <v>0</v>
      </c>
      <c r="AR22" s="16">
        <f t="shared" si="64"/>
        <v>0</v>
      </c>
      <c r="AS22" s="16">
        <f t="shared" si="64"/>
        <v>0</v>
      </c>
      <c r="AT22" s="16">
        <f t="shared" si="64"/>
        <v>0</v>
      </c>
      <c r="AU22" s="16">
        <f t="shared" si="64"/>
        <v>0</v>
      </c>
      <c r="AV22" s="16">
        <f t="shared" si="64"/>
        <v>0</v>
      </c>
      <c r="AW22" s="16">
        <f t="shared" si="64"/>
        <v>0</v>
      </c>
      <c r="AX22" s="16">
        <f t="shared" si="64"/>
        <v>0</v>
      </c>
      <c r="AY22" s="1">
        <v>0</v>
      </c>
      <c r="AZ22" s="16"/>
      <c r="BA22" s="16">
        <v>0</v>
      </c>
      <c r="BB22" s="16"/>
      <c r="BC22" s="16"/>
      <c r="BD22" s="16"/>
      <c r="BE22" s="16"/>
      <c r="BF22" s="16"/>
      <c r="BG22" s="16"/>
      <c r="BH22" s="17"/>
      <c r="BI22" s="17"/>
      <c r="BJ22" s="17"/>
      <c r="BK22" s="17"/>
      <c r="BL22" s="21"/>
      <c r="BM22" s="24"/>
      <c r="BN22" s="26">
        <v>150750</v>
      </c>
      <c r="BO22" s="16">
        <v>0</v>
      </c>
      <c r="BP22" s="27">
        <v>150750</v>
      </c>
    </row>
    <row r="23" spans="1:77" ht="24.75" customHeight="1" x14ac:dyDescent="0.25">
      <c r="A23" s="36">
        <v>32</v>
      </c>
      <c r="B23" s="37" t="s">
        <v>52</v>
      </c>
      <c r="C23" s="16"/>
      <c r="D23" s="16"/>
      <c r="E23" s="16"/>
      <c r="F23" s="16"/>
      <c r="G23" s="16">
        <v>0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>
        <v>0</v>
      </c>
      <c r="AI23" s="16"/>
      <c r="AJ23" s="16"/>
      <c r="AK23" s="16"/>
      <c r="AL23" s="16"/>
      <c r="AM23" s="16">
        <v>0</v>
      </c>
      <c r="AN23" s="16"/>
      <c r="AO23" s="16">
        <v>0</v>
      </c>
      <c r="AP23" s="16"/>
      <c r="AQ23" s="16"/>
      <c r="AR23" s="16"/>
      <c r="AS23" s="16"/>
      <c r="AT23" s="16">
        <v>0</v>
      </c>
      <c r="AU23" s="16"/>
      <c r="AV23" s="16"/>
      <c r="AW23" s="16"/>
      <c r="AX23" s="16"/>
      <c r="AY23" s="1">
        <v>0</v>
      </c>
      <c r="AZ23" s="16"/>
      <c r="BA23" s="16">
        <v>0</v>
      </c>
      <c r="BB23" s="16"/>
      <c r="BC23" s="16"/>
      <c r="BD23" s="16"/>
      <c r="BE23" s="16"/>
      <c r="BF23" s="16"/>
      <c r="BG23" s="16"/>
      <c r="BH23" s="17">
        <v>150750</v>
      </c>
      <c r="BI23" s="17">
        <v>0</v>
      </c>
      <c r="BJ23" s="17">
        <v>150750</v>
      </c>
      <c r="BK23" s="17"/>
      <c r="BL23" s="21"/>
      <c r="BM23" s="24"/>
      <c r="BN23" s="20"/>
      <c r="BO23" s="21"/>
      <c r="BP23" s="22"/>
    </row>
    <row r="24" spans="1:77" s="34" customFormat="1" ht="24.75" customHeight="1" x14ac:dyDescent="0.25">
      <c r="A24" s="28" t="s">
        <v>53</v>
      </c>
      <c r="B24" s="29" t="s">
        <v>54</v>
      </c>
      <c r="C24" s="2">
        <f>C25</f>
        <v>6000</v>
      </c>
      <c r="D24" s="2">
        <f t="shared" ref="D24:AX25" si="69">D25</f>
        <v>0</v>
      </c>
      <c r="E24" s="2">
        <f t="shared" si="69"/>
        <v>6000</v>
      </c>
      <c r="F24" s="2">
        <f t="shared" si="69"/>
        <v>0</v>
      </c>
      <c r="G24" s="2">
        <f t="shared" si="69"/>
        <v>0</v>
      </c>
      <c r="H24" s="2">
        <f t="shared" si="69"/>
        <v>0</v>
      </c>
      <c r="I24" s="2">
        <f t="shared" si="69"/>
        <v>0</v>
      </c>
      <c r="J24" s="2">
        <f t="shared" si="69"/>
        <v>0</v>
      </c>
      <c r="K24" s="2">
        <f t="shared" si="69"/>
        <v>0</v>
      </c>
      <c r="L24" s="2">
        <f t="shared" si="69"/>
        <v>0</v>
      </c>
      <c r="M24" s="2">
        <f t="shared" si="69"/>
        <v>0</v>
      </c>
      <c r="N24" s="2">
        <f t="shared" si="69"/>
        <v>0</v>
      </c>
      <c r="O24" s="2">
        <f t="shared" si="69"/>
        <v>0</v>
      </c>
      <c r="P24" s="2">
        <f t="shared" si="69"/>
        <v>0</v>
      </c>
      <c r="Q24" s="2">
        <f t="shared" si="69"/>
        <v>0</v>
      </c>
      <c r="R24" s="2">
        <f t="shared" si="69"/>
        <v>11522</v>
      </c>
      <c r="S24" s="2">
        <f t="shared" si="69"/>
        <v>0</v>
      </c>
      <c r="T24" s="2">
        <f t="shared" si="69"/>
        <v>11522</v>
      </c>
      <c r="U24" s="2">
        <f t="shared" si="69"/>
        <v>10500</v>
      </c>
      <c r="V24" s="2">
        <f t="shared" si="69"/>
        <v>-5379</v>
      </c>
      <c r="W24" s="2">
        <f t="shared" si="69"/>
        <v>5121</v>
      </c>
      <c r="X24" s="2">
        <f t="shared" si="69"/>
        <v>2500</v>
      </c>
      <c r="Y24" s="2">
        <f t="shared" si="69"/>
        <v>3928</v>
      </c>
      <c r="Z24" s="2">
        <f t="shared" si="69"/>
        <v>6428</v>
      </c>
      <c r="AA24" s="2">
        <f t="shared" si="69"/>
        <v>0</v>
      </c>
      <c r="AB24" s="2">
        <f t="shared" si="69"/>
        <v>0</v>
      </c>
      <c r="AC24" s="2">
        <f t="shared" si="69"/>
        <v>0</v>
      </c>
      <c r="AD24" s="2">
        <f t="shared" si="69"/>
        <v>0</v>
      </c>
      <c r="AE24" s="2">
        <f t="shared" si="69"/>
        <v>0</v>
      </c>
      <c r="AF24" s="2">
        <f t="shared" si="69"/>
        <v>0</v>
      </c>
      <c r="AG24" s="2">
        <f t="shared" si="69"/>
        <v>0</v>
      </c>
      <c r="AH24" s="2">
        <f t="shared" si="69"/>
        <v>0</v>
      </c>
      <c r="AI24" s="2">
        <f t="shared" si="69"/>
        <v>0</v>
      </c>
      <c r="AJ24" s="2">
        <f t="shared" si="69"/>
        <v>0</v>
      </c>
      <c r="AK24" s="2">
        <f t="shared" si="69"/>
        <v>0</v>
      </c>
      <c r="AL24" s="2">
        <f t="shared" si="69"/>
        <v>0</v>
      </c>
      <c r="AM24" s="2">
        <f t="shared" si="69"/>
        <v>1000</v>
      </c>
      <c r="AN24" s="2">
        <f t="shared" si="69"/>
        <v>309</v>
      </c>
      <c r="AO24" s="2">
        <f t="shared" si="69"/>
        <v>1309</v>
      </c>
      <c r="AP24" s="2">
        <f t="shared" si="69"/>
        <v>0</v>
      </c>
      <c r="AQ24" s="2">
        <f t="shared" si="69"/>
        <v>0</v>
      </c>
      <c r="AR24" s="2">
        <f t="shared" si="69"/>
        <v>0</v>
      </c>
      <c r="AS24" s="2">
        <f t="shared" si="69"/>
        <v>0</v>
      </c>
      <c r="AT24" s="2">
        <f t="shared" si="69"/>
        <v>0</v>
      </c>
      <c r="AU24" s="2">
        <f t="shared" si="69"/>
        <v>0</v>
      </c>
      <c r="AV24" s="2">
        <f t="shared" si="69"/>
        <v>0</v>
      </c>
      <c r="AW24" s="2">
        <f t="shared" si="69"/>
        <v>0</v>
      </c>
      <c r="AX24" s="2">
        <f t="shared" si="69"/>
        <v>0</v>
      </c>
      <c r="AY24" s="2">
        <v>1000</v>
      </c>
      <c r="AZ24" s="2">
        <v>-1000</v>
      </c>
      <c r="BA24" s="2">
        <v>0</v>
      </c>
      <c r="BB24" s="2">
        <v>10000</v>
      </c>
      <c r="BC24" s="2">
        <v>-5000</v>
      </c>
      <c r="BD24" s="2">
        <v>5000</v>
      </c>
      <c r="BE24" s="2">
        <v>2000</v>
      </c>
      <c r="BF24" s="2">
        <v>1260</v>
      </c>
      <c r="BG24" s="2">
        <v>3260</v>
      </c>
      <c r="BH24" s="30">
        <v>0</v>
      </c>
      <c r="BI24" s="30">
        <v>0</v>
      </c>
      <c r="BJ24" s="30">
        <v>0</v>
      </c>
      <c r="BK24" s="30">
        <f>AY24+BB24+BE24+BH24</f>
        <v>13000</v>
      </c>
      <c r="BL24" s="30">
        <f t="shared" ref="BL24" si="70">AZ24+BC24+BF24+BI24</f>
        <v>-4740</v>
      </c>
      <c r="BM24" s="31">
        <f t="shared" ref="BM24" si="71">BA24+BD24+BG24+BJ24</f>
        <v>8260</v>
      </c>
      <c r="BN24" s="32">
        <f>C24+F24+I24+L24+O24+R24+U24+X24+AA24+AD24+AG24+AJ24+AM24+AP24+AS24+AV24+BK24</f>
        <v>44522</v>
      </c>
      <c r="BO24" s="2">
        <f t="shared" ref="BO24" si="72">D24+G24+J24+M24+P24+S24+V24+Y24+AB24+AE24+AH24+AK24+AN24+AQ24+AT24+AW24+BL24</f>
        <v>-5882</v>
      </c>
      <c r="BP24" s="33">
        <f t="shared" ref="BP24" si="73">E24+H24+K24+N24+Q24+T24+W24+Z24+AC24+AF24+AI24+AL24+AO24+AR24+AU24+AX24+BM24</f>
        <v>38640</v>
      </c>
      <c r="BW24" s="58"/>
      <c r="BX24" s="58"/>
      <c r="BY24" s="58"/>
    </row>
    <row r="25" spans="1:77" ht="24.75" customHeight="1" x14ac:dyDescent="0.25">
      <c r="A25" s="35" t="s">
        <v>34</v>
      </c>
      <c r="B25" s="9" t="s">
        <v>35</v>
      </c>
      <c r="C25" s="16">
        <f>C26</f>
        <v>6000</v>
      </c>
      <c r="D25" s="16">
        <f t="shared" si="69"/>
        <v>0</v>
      </c>
      <c r="E25" s="16">
        <f t="shared" si="69"/>
        <v>6000</v>
      </c>
      <c r="F25" s="16">
        <f t="shared" si="69"/>
        <v>0</v>
      </c>
      <c r="G25" s="16">
        <f t="shared" si="69"/>
        <v>0</v>
      </c>
      <c r="H25" s="16">
        <f t="shared" si="69"/>
        <v>0</v>
      </c>
      <c r="I25" s="16">
        <f t="shared" si="69"/>
        <v>0</v>
      </c>
      <c r="J25" s="16">
        <f t="shared" si="69"/>
        <v>0</v>
      </c>
      <c r="K25" s="16">
        <f t="shared" si="69"/>
        <v>0</v>
      </c>
      <c r="L25" s="16">
        <f t="shared" si="69"/>
        <v>0</v>
      </c>
      <c r="M25" s="16">
        <f t="shared" si="69"/>
        <v>0</v>
      </c>
      <c r="N25" s="16">
        <f t="shared" si="69"/>
        <v>0</v>
      </c>
      <c r="O25" s="16">
        <f t="shared" si="69"/>
        <v>0</v>
      </c>
      <c r="P25" s="16">
        <f t="shared" si="69"/>
        <v>0</v>
      </c>
      <c r="Q25" s="16">
        <f t="shared" si="69"/>
        <v>0</v>
      </c>
      <c r="R25" s="16">
        <f t="shared" si="69"/>
        <v>11522</v>
      </c>
      <c r="S25" s="16">
        <f t="shared" si="69"/>
        <v>0</v>
      </c>
      <c r="T25" s="16">
        <f t="shared" si="69"/>
        <v>11522</v>
      </c>
      <c r="U25" s="16">
        <f t="shared" si="69"/>
        <v>10500</v>
      </c>
      <c r="V25" s="16">
        <f t="shared" si="69"/>
        <v>-5379</v>
      </c>
      <c r="W25" s="16">
        <f t="shared" si="69"/>
        <v>5121</v>
      </c>
      <c r="X25" s="16">
        <f t="shared" si="69"/>
        <v>2500</v>
      </c>
      <c r="Y25" s="16">
        <f t="shared" si="69"/>
        <v>3928</v>
      </c>
      <c r="Z25" s="16">
        <f t="shared" si="69"/>
        <v>6428</v>
      </c>
      <c r="AA25" s="16">
        <f t="shared" si="69"/>
        <v>0</v>
      </c>
      <c r="AB25" s="16">
        <f t="shared" si="69"/>
        <v>0</v>
      </c>
      <c r="AC25" s="16">
        <f t="shared" si="69"/>
        <v>0</v>
      </c>
      <c r="AD25" s="16">
        <f t="shared" si="69"/>
        <v>0</v>
      </c>
      <c r="AE25" s="16">
        <f t="shared" si="69"/>
        <v>0</v>
      </c>
      <c r="AF25" s="16">
        <f t="shared" si="69"/>
        <v>0</v>
      </c>
      <c r="AG25" s="16">
        <f t="shared" si="69"/>
        <v>0</v>
      </c>
      <c r="AH25" s="16">
        <f t="shared" si="69"/>
        <v>0</v>
      </c>
      <c r="AI25" s="16">
        <f t="shared" si="69"/>
        <v>0</v>
      </c>
      <c r="AJ25" s="16">
        <f t="shared" si="69"/>
        <v>0</v>
      </c>
      <c r="AK25" s="16">
        <f t="shared" si="69"/>
        <v>0</v>
      </c>
      <c r="AL25" s="16">
        <f t="shared" si="69"/>
        <v>0</v>
      </c>
      <c r="AM25" s="16">
        <f t="shared" si="69"/>
        <v>1000</v>
      </c>
      <c r="AN25" s="16">
        <f t="shared" si="69"/>
        <v>309</v>
      </c>
      <c r="AO25" s="16">
        <f t="shared" si="69"/>
        <v>1309</v>
      </c>
      <c r="AP25" s="16">
        <f t="shared" si="69"/>
        <v>0</v>
      </c>
      <c r="AQ25" s="16">
        <f t="shared" si="69"/>
        <v>0</v>
      </c>
      <c r="AR25" s="16">
        <f t="shared" si="69"/>
        <v>0</v>
      </c>
      <c r="AS25" s="16">
        <f t="shared" si="69"/>
        <v>0</v>
      </c>
      <c r="AT25" s="16">
        <f t="shared" si="69"/>
        <v>0</v>
      </c>
      <c r="AU25" s="16">
        <f t="shared" si="69"/>
        <v>0</v>
      </c>
      <c r="AV25" s="16">
        <f t="shared" si="69"/>
        <v>0</v>
      </c>
      <c r="AW25" s="16">
        <f t="shared" si="69"/>
        <v>0</v>
      </c>
      <c r="AX25" s="16">
        <f t="shared" si="69"/>
        <v>0</v>
      </c>
      <c r="AY25" s="1">
        <v>1000</v>
      </c>
      <c r="AZ25" s="16">
        <v>-1000</v>
      </c>
      <c r="BA25" s="16">
        <v>0</v>
      </c>
      <c r="BB25" s="16"/>
      <c r="BC25" s="16"/>
      <c r="BD25" s="16"/>
      <c r="BE25" s="16">
        <v>2000</v>
      </c>
      <c r="BF25" s="16">
        <v>1260</v>
      </c>
      <c r="BG25" s="16">
        <v>3260</v>
      </c>
      <c r="BH25" s="17"/>
      <c r="BI25" s="17"/>
      <c r="BJ25" s="17"/>
      <c r="BK25" s="17"/>
      <c r="BL25" s="21"/>
      <c r="BM25" s="24"/>
      <c r="BN25" s="26">
        <v>44522</v>
      </c>
      <c r="BO25" s="16">
        <v>-5882</v>
      </c>
      <c r="BP25" s="27">
        <v>38640</v>
      </c>
    </row>
    <row r="26" spans="1:77" ht="24.75" customHeight="1" x14ac:dyDescent="0.25">
      <c r="A26" s="36" t="s">
        <v>43</v>
      </c>
      <c r="B26" s="9" t="s">
        <v>7</v>
      </c>
      <c r="C26" s="16">
        <v>6000</v>
      </c>
      <c r="D26" s="16"/>
      <c r="E26" s="16">
        <v>6000</v>
      </c>
      <c r="F26" s="16"/>
      <c r="G26" s="16">
        <v>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>
        <v>11522</v>
      </c>
      <c r="S26" s="16">
        <v>0</v>
      </c>
      <c r="T26" s="16">
        <v>11522</v>
      </c>
      <c r="U26" s="16">
        <v>10500</v>
      </c>
      <c r="V26" s="16">
        <v>-5379</v>
      </c>
      <c r="W26" s="16">
        <v>5121</v>
      </c>
      <c r="X26" s="16">
        <v>2500</v>
      </c>
      <c r="Y26" s="16">
        <v>3928</v>
      </c>
      <c r="Z26" s="16">
        <v>6428</v>
      </c>
      <c r="AA26" s="16"/>
      <c r="AB26" s="16"/>
      <c r="AC26" s="16"/>
      <c r="AD26" s="16"/>
      <c r="AE26" s="16"/>
      <c r="AF26" s="16"/>
      <c r="AG26" s="16"/>
      <c r="AH26" s="16">
        <v>0</v>
      </c>
      <c r="AI26" s="16"/>
      <c r="AJ26" s="16"/>
      <c r="AK26" s="16"/>
      <c r="AL26" s="16"/>
      <c r="AM26" s="16">
        <v>1000</v>
      </c>
      <c r="AN26" s="16">
        <v>309</v>
      </c>
      <c r="AO26" s="16">
        <v>1309</v>
      </c>
      <c r="AP26" s="16"/>
      <c r="AQ26" s="16"/>
      <c r="AR26" s="16"/>
      <c r="AS26" s="16"/>
      <c r="AT26" s="16">
        <v>0</v>
      </c>
      <c r="AU26" s="16"/>
      <c r="AV26" s="16"/>
      <c r="AW26" s="16"/>
      <c r="AX26" s="16"/>
      <c r="AY26" s="1">
        <v>1000</v>
      </c>
      <c r="AZ26" s="16">
        <v>-1000</v>
      </c>
      <c r="BA26" s="16">
        <v>0</v>
      </c>
      <c r="BB26" s="16"/>
      <c r="BC26" s="16"/>
      <c r="BD26" s="16"/>
      <c r="BE26" s="16">
        <v>2000</v>
      </c>
      <c r="BF26" s="16">
        <v>1260</v>
      </c>
      <c r="BG26" s="16">
        <v>3260</v>
      </c>
      <c r="BH26" s="17"/>
      <c r="BI26" s="17"/>
      <c r="BJ26" s="17"/>
      <c r="BK26" s="17"/>
      <c r="BL26" s="21"/>
      <c r="BM26" s="24"/>
      <c r="BN26" s="20"/>
      <c r="BO26" s="21"/>
      <c r="BP26" s="22"/>
    </row>
    <row r="27" spans="1:77" ht="24.75" customHeight="1" x14ac:dyDescent="0.25">
      <c r="A27" s="23" t="s">
        <v>46</v>
      </c>
      <c r="B27" s="9" t="s">
        <v>47</v>
      </c>
      <c r="C27" s="16">
        <v>6000</v>
      </c>
      <c r="D27" s="16"/>
      <c r="E27" s="16">
        <v>6000</v>
      </c>
      <c r="F27" s="16"/>
      <c r="G27" s="16">
        <v>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>
        <v>11522</v>
      </c>
      <c r="S27" s="16">
        <v>0</v>
      </c>
      <c r="T27" s="16">
        <v>11522</v>
      </c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>
        <v>0</v>
      </c>
      <c r="AI27" s="16"/>
      <c r="AJ27" s="16"/>
      <c r="AK27" s="16"/>
      <c r="AL27" s="16"/>
      <c r="AM27" s="16">
        <v>1000</v>
      </c>
      <c r="AN27" s="16">
        <v>309</v>
      </c>
      <c r="AO27" s="16">
        <v>1309</v>
      </c>
      <c r="AP27" s="16"/>
      <c r="AQ27" s="16"/>
      <c r="AR27" s="16"/>
      <c r="AS27" s="16"/>
      <c r="AT27" s="16">
        <v>0</v>
      </c>
      <c r="AU27" s="16"/>
      <c r="AV27" s="16"/>
      <c r="AW27" s="16"/>
      <c r="AX27" s="16"/>
      <c r="AY27" s="1">
        <v>1000</v>
      </c>
      <c r="AZ27" s="16">
        <v>-1000</v>
      </c>
      <c r="BA27" s="16">
        <v>0</v>
      </c>
      <c r="BB27" s="16">
        <v>10000</v>
      </c>
      <c r="BC27" s="16">
        <v>-5000</v>
      </c>
      <c r="BD27" s="16">
        <v>5000</v>
      </c>
      <c r="BE27" s="16">
        <v>2000</v>
      </c>
      <c r="BF27" s="16">
        <v>1260</v>
      </c>
      <c r="BG27" s="16">
        <v>3260</v>
      </c>
      <c r="BH27" s="17"/>
      <c r="BI27" s="17"/>
      <c r="BJ27" s="17"/>
      <c r="BK27" s="17"/>
      <c r="BL27" s="21"/>
      <c r="BM27" s="24"/>
      <c r="BN27" s="20"/>
      <c r="BO27" s="21"/>
      <c r="BP27" s="22"/>
    </row>
    <row r="28" spans="1:77" s="34" customFormat="1" ht="24.75" customHeight="1" x14ac:dyDescent="0.25">
      <c r="A28" s="28" t="s">
        <v>55</v>
      </c>
      <c r="B28" s="29" t="s">
        <v>56</v>
      </c>
      <c r="C28" s="2">
        <f>C29</f>
        <v>0</v>
      </c>
      <c r="D28" s="2">
        <f t="shared" ref="D28:AX28" si="74">D29</f>
        <v>0</v>
      </c>
      <c r="E28" s="2">
        <f t="shared" si="74"/>
        <v>0</v>
      </c>
      <c r="F28" s="2">
        <f t="shared" si="74"/>
        <v>0</v>
      </c>
      <c r="G28" s="2">
        <f t="shared" si="74"/>
        <v>0</v>
      </c>
      <c r="H28" s="2">
        <f t="shared" si="74"/>
        <v>0</v>
      </c>
      <c r="I28" s="2">
        <f t="shared" si="74"/>
        <v>0</v>
      </c>
      <c r="J28" s="2">
        <f t="shared" si="74"/>
        <v>0</v>
      </c>
      <c r="K28" s="2">
        <f t="shared" si="74"/>
        <v>0</v>
      </c>
      <c r="L28" s="2">
        <f t="shared" si="74"/>
        <v>0</v>
      </c>
      <c r="M28" s="2">
        <f t="shared" si="74"/>
        <v>0</v>
      </c>
      <c r="N28" s="2">
        <f t="shared" si="74"/>
        <v>0</v>
      </c>
      <c r="O28" s="2">
        <f t="shared" si="74"/>
        <v>0</v>
      </c>
      <c r="P28" s="2">
        <f t="shared" si="74"/>
        <v>0</v>
      </c>
      <c r="Q28" s="2">
        <f t="shared" si="74"/>
        <v>0</v>
      </c>
      <c r="R28" s="2">
        <f t="shared" si="74"/>
        <v>0</v>
      </c>
      <c r="S28" s="2">
        <f t="shared" si="74"/>
        <v>0</v>
      </c>
      <c r="T28" s="2">
        <f t="shared" si="74"/>
        <v>0</v>
      </c>
      <c r="U28" s="2">
        <f t="shared" si="74"/>
        <v>0</v>
      </c>
      <c r="V28" s="2">
        <f t="shared" si="74"/>
        <v>0</v>
      </c>
      <c r="W28" s="2">
        <f t="shared" si="74"/>
        <v>0</v>
      </c>
      <c r="X28" s="2">
        <f t="shared" si="74"/>
        <v>0</v>
      </c>
      <c r="Y28" s="2">
        <f t="shared" si="74"/>
        <v>0</v>
      </c>
      <c r="Z28" s="2">
        <f t="shared" si="74"/>
        <v>0</v>
      </c>
      <c r="AA28" s="2">
        <f t="shared" si="74"/>
        <v>0</v>
      </c>
      <c r="AB28" s="2">
        <f t="shared" si="74"/>
        <v>0</v>
      </c>
      <c r="AC28" s="2">
        <f t="shared" si="74"/>
        <v>0</v>
      </c>
      <c r="AD28" s="2">
        <f t="shared" si="74"/>
        <v>0</v>
      </c>
      <c r="AE28" s="2">
        <f t="shared" si="74"/>
        <v>0</v>
      </c>
      <c r="AF28" s="2">
        <f t="shared" si="74"/>
        <v>0</v>
      </c>
      <c r="AG28" s="2">
        <f t="shared" si="74"/>
        <v>0</v>
      </c>
      <c r="AH28" s="2">
        <f t="shared" si="74"/>
        <v>0</v>
      </c>
      <c r="AI28" s="2">
        <f t="shared" si="74"/>
        <v>0</v>
      </c>
      <c r="AJ28" s="2">
        <f t="shared" si="74"/>
        <v>0</v>
      </c>
      <c r="AK28" s="2">
        <f t="shared" si="74"/>
        <v>0</v>
      </c>
      <c r="AL28" s="2">
        <f t="shared" si="74"/>
        <v>0</v>
      </c>
      <c r="AM28" s="2">
        <f t="shared" si="74"/>
        <v>0</v>
      </c>
      <c r="AN28" s="2">
        <f t="shared" si="74"/>
        <v>0</v>
      </c>
      <c r="AO28" s="2">
        <f t="shared" si="74"/>
        <v>0</v>
      </c>
      <c r="AP28" s="2">
        <f t="shared" si="74"/>
        <v>0</v>
      </c>
      <c r="AQ28" s="2">
        <f t="shared" si="74"/>
        <v>0</v>
      </c>
      <c r="AR28" s="2">
        <f t="shared" si="74"/>
        <v>0</v>
      </c>
      <c r="AS28" s="2">
        <f t="shared" si="74"/>
        <v>0</v>
      </c>
      <c r="AT28" s="2">
        <f t="shared" si="74"/>
        <v>0</v>
      </c>
      <c r="AU28" s="2">
        <f t="shared" si="74"/>
        <v>0</v>
      </c>
      <c r="AV28" s="2">
        <f t="shared" si="74"/>
        <v>0</v>
      </c>
      <c r="AW28" s="2">
        <f t="shared" si="74"/>
        <v>0</v>
      </c>
      <c r="AX28" s="2">
        <f t="shared" si="74"/>
        <v>0</v>
      </c>
      <c r="AY28" s="2">
        <v>0</v>
      </c>
      <c r="AZ28" s="2"/>
      <c r="BA28" s="2">
        <v>0</v>
      </c>
      <c r="BB28" s="2"/>
      <c r="BC28" s="2"/>
      <c r="BD28" s="2"/>
      <c r="BE28" s="2"/>
      <c r="BF28" s="2"/>
      <c r="BG28" s="2"/>
      <c r="BH28" s="30">
        <v>15000</v>
      </c>
      <c r="BI28" s="30">
        <v>0</v>
      </c>
      <c r="BJ28" s="30">
        <v>15000</v>
      </c>
      <c r="BK28" s="30">
        <f>AY28+BB28+BE28+BH28</f>
        <v>15000</v>
      </c>
      <c r="BL28" s="30">
        <f t="shared" ref="BL28" si="75">AZ28+BC28+BF28+BI28</f>
        <v>0</v>
      </c>
      <c r="BM28" s="31">
        <f t="shared" ref="BM28" si="76">BA28+BD28+BG28+BJ28</f>
        <v>15000</v>
      </c>
      <c r="BN28" s="32">
        <f>C28+F28+I28+L28+O28+R28+U28+X28+AA28+AD28+AG28+AJ28+AM28+AP28+AS28+AV28+BK28</f>
        <v>15000</v>
      </c>
      <c r="BO28" s="2">
        <f t="shared" ref="BO28" si="77">D28+G28+J28+M28+P28+S28+V28+Y28+AB28+AE28+AH28+AK28+AN28+AQ28+AT28+AW28+BL28</f>
        <v>0</v>
      </c>
      <c r="BP28" s="33">
        <f t="shared" ref="BP28" si="78">E28+H28+K28+N28+Q28+T28+W28+Z28+AC28+AF28+AI28+AL28+AO28+AR28+AU28+AX28+BM28</f>
        <v>15000</v>
      </c>
      <c r="BW28" s="58"/>
      <c r="BX28" s="58"/>
      <c r="BY28" s="58"/>
    </row>
    <row r="29" spans="1:77" ht="24.75" customHeight="1" x14ac:dyDescent="0.25">
      <c r="A29" s="35" t="s">
        <v>34</v>
      </c>
      <c r="B29" s="9" t="s">
        <v>35</v>
      </c>
      <c r="C29" s="16"/>
      <c r="D29" s="16"/>
      <c r="E29" s="16"/>
      <c r="F29" s="16"/>
      <c r="G29" s="16">
        <v>0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>
        <v>0</v>
      </c>
      <c r="AI29" s="16"/>
      <c r="AJ29" s="16"/>
      <c r="AK29" s="16"/>
      <c r="AL29" s="16"/>
      <c r="AM29" s="16">
        <v>0</v>
      </c>
      <c r="AN29" s="16">
        <v>0</v>
      </c>
      <c r="AO29" s="16">
        <v>0</v>
      </c>
      <c r="AP29" s="16"/>
      <c r="AQ29" s="16"/>
      <c r="AR29" s="16"/>
      <c r="AS29" s="16"/>
      <c r="AT29" s="16">
        <v>0</v>
      </c>
      <c r="AU29" s="16"/>
      <c r="AV29" s="16"/>
      <c r="AW29" s="16"/>
      <c r="AX29" s="16"/>
      <c r="AY29" s="1">
        <v>0</v>
      </c>
      <c r="AZ29" s="16">
        <v>0</v>
      </c>
      <c r="BA29" s="16">
        <v>0</v>
      </c>
      <c r="BB29" s="16"/>
      <c r="BC29" s="16"/>
      <c r="BD29" s="16"/>
      <c r="BE29" s="16"/>
      <c r="BF29" s="16"/>
      <c r="BG29" s="16"/>
      <c r="BH29" s="17"/>
      <c r="BI29" s="17"/>
      <c r="BJ29" s="17"/>
      <c r="BK29" s="17"/>
      <c r="BL29" s="21"/>
      <c r="BM29" s="24"/>
      <c r="BN29" s="20">
        <v>15000</v>
      </c>
      <c r="BO29" s="21">
        <v>0</v>
      </c>
      <c r="BP29" s="22">
        <v>15000</v>
      </c>
    </row>
    <row r="30" spans="1:77" ht="24.75" customHeight="1" x14ac:dyDescent="0.25">
      <c r="A30" s="36" t="s">
        <v>36</v>
      </c>
      <c r="B30" s="9" t="s">
        <v>6</v>
      </c>
      <c r="C30" s="16"/>
      <c r="D30" s="16"/>
      <c r="E30" s="16"/>
      <c r="F30" s="16"/>
      <c r="G30" s="16">
        <v>0</v>
      </c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>
        <v>0</v>
      </c>
      <c r="AI30" s="16"/>
      <c r="AJ30" s="16"/>
      <c r="AK30" s="16"/>
      <c r="AL30" s="16"/>
      <c r="AM30" s="16">
        <v>0</v>
      </c>
      <c r="AN30" s="16">
        <v>0</v>
      </c>
      <c r="AO30" s="16">
        <v>0</v>
      </c>
      <c r="AP30" s="16"/>
      <c r="AQ30" s="16"/>
      <c r="AR30" s="16"/>
      <c r="AS30" s="16"/>
      <c r="AT30" s="16">
        <v>0</v>
      </c>
      <c r="AU30" s="16"/>
      <c r="AV30" s="16"/>
      <c r="AW30" s="16"/>
      <c r="AX30" s="16"/>
      <c r="AY30" s="1">
        <v>0</v>
      </c>
      <c r="AZ30" s="16">
        <v>0</v>
      </c>
      <c r="BA30" s="16">
        <v>0</v>
      </c>
      <c r="BB30" s="16"/>
      <c r="BC30" s="16"/>
      <c r="BD30" s="16"/>
      <c r="BE30" s="16"/>
      <c r="BF30" s="16"/>
      <c r="BG30" s="16"/>
      <c r="BH30" s="17">
        <v>15000</v>
      </c>
      <c r="BI30" s="17">
        <v>0</v>
      </c>
      <c r="BJ30" s="17">
        <v>15000</v>
      </c>
      <c r="BK30" s="17"/>
      <c r="BL30" s="21"/>
      <c r="BM30" s="24"/>
      <c r="BN30" s="20"/>
      <c r="BO30" s="21"/>
      <c r="BP30" s="22"/>
    </row>
    <row r="31" spans="1:77" ht="24.75" customHeight="1" x14ac:dyDescent="0.25">
      <c r="A31" s="23" t="s">
        <v>37</v>
      </c>
      <c r="B31" s="9" t="s">
        <v>38</v>
      </c>
      <c r="C31" s="16"/>
      <c r="D31" s="16"/>
      <c r="E31" s="16"/>
      <c r="F31" s="16"/>
      <c r="G31" s="16">
        <v>0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>
        <v>0</v>
      </c>
      <c r="AI31" s="16"/>
      <c r="AJ31" s="16"/>
      <c r="AK31" s="16"/>
      <c r="AL31" s="16"/>
      <c r="AM31" s="16">
        <v>0</v>
      </c>
      <c r="AN31" s="16">
        <v>0</v>
      </c>
      <c r="AO31" s="16">
        <v>0</v>
      </c>
      <c r="AP31" s="16"/>
      <c r="AQ31" s="16"/>
      <c r="AR31" s="16"/>
      <c r="AS31" s="16"/>
      <c r="AT31" s="16">
        <v>0</v>
      </c>
      <c r="AU31" s="16"/>
      <c r="AV31" s="16"/>
      <c r="AW31" s="16"/>
      <c r="AX31" s="16"/>
      <c r="AY31" s="1">
        <v>0</v>
      </c>
      <c r="AZ31" s="16">
        <v>0</v>
      </c>
      <c r="BA31" s="16">
        <v>0</v>
      </c>
      <c r="BB31" s="16"/>
      <c r="BC31" s="16"/>
      <c r="BD31" s="16"/>
      <c r="BE31" s="16"/>
      <c r="BF31" s="16"/>
      <c r="BG31" s="16"/>
      <c r="BH31" s="17"/>
      <c r="BI31" s="17"/>
      <c r="BJ31" s="17"/>
      <c r="BK31" s="17"/>
      <c r="BL31" s="21"/>
      <c r="BM31" s="24"/>
      <c r="BN31" s="20"/>
      <c r="BO31" s="21"/>
      <c r="BP31" s="22"/>
    </row>
    <row r="32" spans="1:77" ht="24.75" customHeight="1" x14ac:dyDescent="0.25">
      <c r="A32" s="23" t="s">
        <v>41</v>
      </c>
      <c r="B32" s="9" t="s">
        <v>42</v>
      </c>
      <c r="C32" s="16"/>
      <c r="D32" s="16"/>
      <c r="E32" s="16"/>
      <c r="F32" s="16"/>
      <c r="G32" s="16">
        <v>0</v>
      </c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>
        <v>0</v>
      </c>
      <c r="AI32" s="16"/>
      <c r="AJ32" s="16"/>
      <c r="AK32" s="16"/>
      <c r="AL32" s="16"/>
      <c r="AM32" s="16">
        <v>0</v>
      </c>
      <c r="AN32" s="16">
        <v>0</v>
      </c>
      <c r="AO32" s="16">
        <v>0</v>
      </c>
      <c r="AP32" s="16"/>
      <c r="AQ32" s="16"/>
      <c r="AR32" s="16"/>
      <c r="AS32" s="16"/>
      <c r="AT32" s="16">
        <v>0</v>
      </c>
      <c r="AU32" s="16"/>
      <c r="AV32" s="16"/>
      <c r="AW32" s="16"/>
      <c r="AX32" s="16"/>
      <c r="AY32" s="1">
        <v>0</v>
      </c>
      <c r="AZ32" s="16">
        <v>0</v>
      </c>
      <c r="BA32" s="16">
        <v>0</v>
      </c>
      <c r="BB32" s="16"/>
      <c r="BC32" s="16"/>
      <c r="BD32" s="16"/>
      <c r="BE32" s="16"/>
      <c r="BF32" s="16"/>
      <c r="BG32" s="16"/>
      <c r="BH32" s="17"/>
      <c r="BI32" s="17"/>
      <c r="BJ32" s="17"/>
      <c r="BK32" s="17"/>
      <c r="BL32" s="21"/>
      <c r="BM32" s="24"/>
      <c r="BN32" s="20"/>
      <c r="BO32" s="21"/>
      <c r="BP32" s="22"/>
    </row>
    <row r="33" spans="1:77" ht="24.75" customHeight="1" x14ac:dyDescent="0.25">
      <c r="A33" s="36" t="s">
        <v>43</v>
      </c>
      <c r="B33" s="9" t="s">
        <v>7</v>
      </c>
      <c r="C33" s="16"/>
      <c r="D33" s="16"/>
      <c r="E33" s="16"/>
      <c r="F33" s="16"/>
      <c r="G33" s="16">
        <v>0</v>
      </c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>
        <v>0</v>
      </c>
      <c r="AI33" s="16"/>
      <c r="AJ33" s="16"/>
      <c r="AK33" s="16"/>
      <c r="AL33" s="16"/>
      <c r="AM33" s="16">
        <v>0</v>
      </c>
      <c r="AN33" s="16">
        <v>0</v>
      </c>
      <c r="AO33" s="16">
        <v>0</v>
      </c>
      <c r="AP33" s="16"/>
      <c r="AQ33" s="16"/>
      <c r="AR33" s="16"/>
      <c r="AS33" s="16"/>
      <c r="AT33" s="16">
        <v>0</v>
      </c>
      <c r="AU33" s="16"/>
      <c r="AV33" s="16"/>
      <c r="AW33" s="16"/>
      <c r="AX33" s="16"/>
      <c r="AY33" s="1">
        <v>0</v>
      </c>
      <c r="AZ33" s="16">
        <v>0</v>
      </c>
      <c r="BA33" s="16">
        <v>0</v>
      </c>
      <c r="BB33" s="16"/>
      <c r="BC33" s="16"/>
      <c r="BD33" s="16"/>
      <c r="BE33" s="16"/>
      <c r="BF33" s="16"/>
      <c r="BG33" s="16"/>
      <c r="BH33" s="17"/>
      <c r="BI33" s="17"/>
      <c r="BJ33" s="17"/>
      <c r="BK33" s="17"/>
      <c r="BL33" s="21"/>
      <c r="BM33" s="24"/>
      <c r="BN33" s="20"/>
      <c r="BO33" s="21"/>
      <c r="BP33" s="22"/>
    </row>
    <row r="34" spans="1:77" ht="24.75" customHeight="1" x14ac:dyDescent="0.25">
      <c r="A34" s="23" t="s">
        <v>57</v>
      </c>
      <c r="B34" s="9" t="s">
        <v>48</v>
      </c>
      <c r="C34" s="16"/>
      <c r="D34" s="16"/>
      <c r="E34" s="16"/>
      <c r="F34" s="16"/>
      <c r="G34" s="16">
        <v>0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>
        <v>0</v>
      </c>
      <c r="AI34" s="16"/>
      <c r="AJ34" s="16"/>
      <c r="AK34" s="16"/>
      <c r="AL34" s="16"/>
      <c r="AM34" s="16">
        <v>0</v>
      </c>
      <c r="AN34" s="16">
        <v>0</v>
      </c>
      <c r="AO34" s="16">
        <v>0</v>
      </c>
      <c r="AP34" s="16"/>
      <c r="AQ34" s="16"/>
      <c r="AR34" s="16"/>
      <c r="AS34" s="16"/>
      <c r="AT34" s="16">
        <v>0</v>
      </c>
      <c r="AU34" s="16"/>
      <c r="AV34" s="16"/>
      <c r="AW34" s="16"/>
      <c r="AX34" s="16"/>
      <c r="AY34" s="1">
        <v>0</v>
      </c>
      <c r="AZ34" s="16">
        <v>0</v>
      </c>
      <c r="BA34" s="16">
        <v>0</v>
      </c>
      <c r="BB34" s="16"/>
      <c r="BC34" s="16"/>
      <c r="BD34" s="16"/>
      <c r="BE34" s="16"/>
      <c r="BF34" s="16"/>
      <c r="BG34" s="16"/>
      <c r="BH34" s="17"/>
      <c r="BI34" s="17"/>
      <c r="BJ34" s="17"/>
      <c r="BK34" s="17"/>
      <c r="BL34" s="21"/>
      <c r="BM34" s="24"/>
      <c r="BN34" s="20"/>
      <c r="BO34" s="21"/>
      <c r="BP34" s="22"/>
    </row>
    <row r="35" spans="1:77" ht="24.75" customHeight="1" x14ac:dyDescent="0.25">
      <c r="A35" s="36">
        <v>34</v>
      </c>
      <c r="B35" s="9" t="s">
        <v>8</v>
      </c>
      <c r="C35" s="16"/>
      <c r="D35" s="16"/>
      <c r="E35" s="16"/>
      <c r="F35" s="16"/>
      <c r="G35" s="16">
        <v>0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>
        <v>0</v>
      </c>
      <c r="AI35" s="16"/>
      <c r="AJ35" s="16"/>
      <c r="AK35" s="16"/>
      <c r="AL35" s="16"/>
      <c r="AM35" s="16">
        <v>0</v>
      </c>
      <c r="AN35" s="16">
        <v>0</v>
      </c>
      <c r="AO35" s="16">
        <v>0</v>
      </c>
      <c r="AP35" s="16"/>
      <c r="AQ35" s="16"/>
      <c r="AR35" s="16"/>
      <c r="AS35" s="16"/>
      <c r="AT35" s="16">
        <v>0</v>
      </c>
      <c r="AU35" s="16"/>
      <c r="AV35" s="16"/>
      <c r="AW35" s="16"/>
      <c r="AX35" s="16"/>
      <c r="AY35" s="1">
        <v>0</v>
      </c>
      <c r="AZ35" s="16">
        <v>0</v>
      </c>
      <c r="BA35" s="16">
        <v>0</v>
      </c>
      <c r="BB35" s="16"/>
      <c r="BC35" s="16"/>
      <c r="BD35" s="16"/>
      <c r="BE35" s="16"/>
      <c r="BF35" s="16"/>
      <c r="BG35" s="16"/>
      <c r="BH35" s="17"/>
      <c r="BI35" s="17"/>
      <c r="BJ35" s="17"/>
      <c r="BK35" s="17"/>
      <c r="BL35" s="21"/>
      <c r="BM35" s="24"/>
      <c r="BN35" s="20"/>
      <c r="BO35" s="21"/>
      <c r="BP35" s="22"/>
    </row>
    <row r="36" spans="1:77" s="34" customFormat="1" ht="24.75" customHeight="1" x14ac:dyDescent="0.25">
      <c r="A36" s="28" t="s">
        <v>58</v>
      </c>
      <c r="B36" s="29" t="s">
        <v>59</v>
      </c>
      <c r="C36" s="2">
        <f>C37</f>
        <v>350773</v>
      </c>
      <c r="D36" s="2">
        <f t="shared" ref="D36:AU36" si="79">D37</f>
        <v>313113</v>
      </c>
      <c r="E36" s="2">
        <f t="shared" si="79"/>
        <v>663886</v>
      </c>
      <c r="F36" s="2">
        <f t="shared" si="79"/>
        <v>438016</v>
      </c>
      <c r="G36" s="2">
        <f t="shared" si="79"/>
        <v>805359</v>
      </c>
      <c r="H36" s="2">
        <f t="shared" si="79"/>
        <v>1243375</v>
      </c>
      <c r="I36" s="2">
        <f t="shared" si="79"/>
        <v>430149</v>
      </c>
      <c r="J36" s="2">
        <f t="shared" si="79"/>
        <v>0</v>
      </c>
      <c r="K36" s="2">
        <f t="shared" si="79"/>
        <v>430049</v>
      </c>
      <c r="L36" s="2">
        <f t="shared" si="79"/>
        <v>203383</v>
      </c>
      <c r="M36" s="2">
        <f t="shared" si="79"/>
        <v>0</v>
      </c>
      <c r="N36" s="2">
        <f t="shared" si="79"/>
        <v>203383</v>
      </c>
      <c r="O36" s="2">
        <f t="shared" si="79"/>
        <v>684006</v>
      </c>
      <c r="P36" s="2">
        <f t="shared" si="79"/>
        <v>669326</v>
      </c>
      <c r="Q36" s="2">
        <f t="shared" si="79"/>
        <v>1353332</v>
      </c>
      <c r="R36" s="2">
        <f t="shared" si="79"/>
        <v>461473</v>
      </c>
      <c r="S36" s="2">
        <f t="shared" si="79"/>
        <v>61288</v>
      </c>
      <c r="T36" s="2">
        <f t="shared" si="79"/>
        <v>522761</v>
      </c>
      <c r="U36" s="2">
        <f>U39</f>
        <v>179676</v>
      </c>
      <c r="V36" s="2">
        <f t="shared" ref="V36:W36" si="80">V39</f>
        <v>123072</v>
      </c>
      <c r="W36" s="2">
        <f t="shared" si="80"/>
        <v>302748</v>
      </c>
      <c r="X36" s="2">
        <f>X38+X39+X45+X47+X49</f>
        <v>177314</v>
      </c>
      <c r="Y36" s="2">
        <f>Y38+Y39+Y45+Y47+Y49</f>
        <v>103609</v>
      </c>
      <c r="Z36" s="2">
        <f>Z38+Z39+Z45+Z47+Z49</f>
        <v>280923</v>
      </c>
      <c r="AA36" s="2">
        <f t="shared" si="79"/>
        <v>117181</v>
      </c>
      <c r="AB36" s="2">
        <f t="shared" si="79"/>
        <v>29795</v>
      </c>
      <c r="AC36" s="2">
        <f t="shared" si="79"/>
        <v>146976</v>
      </c>
      <c r="AD36" s="2">
        <f t="shared" si="79"/>
        <v>329984</v>
      </c>
      <c r="AE36" s="2">
        <f t="shared" si="79"/>
        <v>168546</v>
      </c>
      <c r="AF36" s="2">
        <f t="shared" si="79"/>
        <v>498530</v>
      </c>
      <c r="AG36" s="2">
        <f t="shared" si="79"/>
        <v>52364</v>
      </c>
      <c r="AH36" s="2">
        <f>AH37</f>
        <v>34848</v>
      </c>
      <c r="AI36" s="2">
        <f t="shared" si="79"/>
        <v>87212</v>
      </c>
      <c r="AJ36" s="2">
        <f t="shared" si="79"/>
        <v>35699</v>
      </c>
      <c r="AK36" s="2">
        <f t="shared" si="79"/>
        <v>39901</v>
      </c>
      <c r="AL36" s="2">
        <f t="shared" si="79"/>
        <v>75600</v>
      </c>
      <c r="AM36" s="2">
        <f t="shared" si="79"/>
        <v>117181</v>
      </c>
      <c r="AN36" s="2">
        <f t="shared" si="79"/>
        <v>40033</v>
      </c>
      <c r="AO36" s="2">
        <f t="shared" si="79"/>
        <v>157214</v>
      </c>
      <c r="AP36" s="2">
        <f t="shared" si="79"/>
        <v>398878</v>
      </c>
      <c r="AQ36" s="2">
        <f t="shared" si="79"/>
        <v>179100</v>
      </c>
      <c r="AR36" s="2">
        <f t="shared" si="79"/>
        <v>577978</v>
      </c>
      <c r="AS36" s="2">
        <f t="shared" si="79"/>
        <v>222685</v>
      </c>
      <c r="AT36" s="2">
        <f t="shared" si="79"/>
        <v>105621</v>
      </c>
      <c r="AU36" s="2">
        <f t="shared" si="79"/>
        <v>328306</v>
      </c>
      <c r="AV36" s="2">
        <v>275650</v>
      </c>
      <c r="AW36" s="2">
        <v>239887</v>
      </c>
      <c r="AX36" s="2">
        <v>515537</v>
      </c>
      <c r="AY36" s="2">
        <f>AY37</f>
        <v>91135</v>
      </c>
      <c r="AZ36" s="2">
        <f t="shared" ref="AZ36:BA36" si="81">AZ37</f>
        <v>27415</v>
      </c>
      <c r="BA36" s="2">
        <f t="shared" si="81"/>
        <v>118550</v>
      </c>
      <c r="BB36" s="2">
        <f>BB37</f>
        <v>47490</v>
      </c>
      <c r="BC36" s="2">
        <f t="shared" ref="BC36:BD36" si="82">BC37</f>
        <v>5300</v>
      </c>
      <c r="BD36" s="2">
        <f t="shared" si="82"/>
        <v>52790</v>
      </c>
      <c r="BE36" s="2">
        <v>136477</v>
      </c>
      <c r="BF36" s="2">
        <v>185847</v>
      </c>
      <c r="BG36" s="2">
        <v>322324</v>
      </c>
      <c r="BH36" s="30">
        <v>1400638</v>
      </c>
      <c r="BI36" s="30">
        <v>91636</v>
      </c>
      <c r="BJ36" s="30">
        <v>1492274</v>
      </c>
      <c r="BK36" s="30">
        <f>AY36+BB36+BE36+BH36</f>
        <v>1675740</v>
      </c>
      <c r="BL36" s="30">
        <f t="shared" ref="BL36" si="83">AZ36+BC36+BF36+BI36</f>
        <v>310198</v>
      </c>
      <c r="BM36" s="31">
        <f t="shared" ref="BM36" si="84">BA36+BD36+BG36+BJ36</f>
        <v>1985938</v>
      </c>
      <c r="BN36" s="32">
        <f>C36+F36+I36+L36+O36+R36+U36+X36+AA36+AD36+AG36+AJ36+AM36+AP36+AS36+AV36+BK36</f>
        <v>6150152</v>
      </c>
      <c r="BO36" s="2">
        <f t="shared" ref="BO36" si="85">D36+G36+J36+M36+P36+S36+V36+Y36+AB36+AE36+AH36+AK36+AN36+AQ36+AT36+AW36+BL36</f>
        <v>3223696</v>
      </c>
      <c r="BP36" s="33">
        <f t="shared" ref="BP36" si="86">E36+H36+K36+N36+Q36+T36+W36+Z36+AC36+AF36+AI36+AL36+AO36+AR36+AU36+AX36+BM36</f>
        <v>9373748</v>
      </c>
      <c r="BQ36" s="38"/>
      <c r="BR36" s="38"/>
      <c r="BS36" s="38"/>
      <c r="BW36" s="58"/>
      <c r="BX36" s="58"/>
      <c r="BY36" s="58"/>
    </row>
    <row r="37" spans="1:77" ht="24.75" customHeight="1" x14ac:dyDescent="0.25">
      <c r="A37" s="35" t="s">
        <v>34</v>
      </c>
      <c r="B37" s="9" t="s">
        <v>35</v>
      </c>
      <c r="C37" s="16">
        <f>C38+C39+C45+C47+C48+C49</f>
        <v>350773</v>
      </c>
      <c r="D37" s="16">
        <v>313113</v>
      </c>
      <c r="E37" s="16">
        <v>663886</v>
      </c>
      <c r="F37" s="16">
        <v>438016</v>
      </c>
      <c r="G37" s="16">
        <v>805359</v>
      </c>
      <c r="H37" s="16">
        <v>1243375</v>
      </c>
      <c r="I37" s="16">
        <v>430149</v>
      </c>
      <c r="J37" s="16">
        <v>0</v>
      </c>
      <c r="K37" s="16">
        <v>430049</v>
      </c>
      <c r="L37" s="16">
        <v>203383</v>
      </c>
      <c r="M37" s="16"/>
      <c r="N37" s="16">
        <v>203383</v>
      </c>
      <c r="O37" s="16">
        <v>684006</v>
      </c>
      <c r="P37" s="16">
        <v>669326</v>
      </c>
      <c r="Q37" s="16">
        <v>1353332</v>
      </c>
      <c r="R37" s="16">
        <v>461473</v>
      </c>
      <c r="S37" s="16">
        <v>61288</v>
      </c>
      <c r="T37" s="16">
        <v>522761</v>
      </c>
      <c r="U37" s="16">
        <v>179676</v>
      </c>
      <c r="V37" s="16">
        <v>123072</v>
      </c>
      <c r="W37" s="16">
        <v>302748</v>
      </c>
      <c r="X37" s="16">
        <v>177314</v>
      </c>
      <c r="Y37" s="16">
        <v>103609</v>
      </c>
      <c r="Z37" s="16">
        <v>280923</v>
      </c>
      <c r="AA37" s="16">
        <v>117181</v>
      </c>
      <c r="AB37" s="16">
        <v>29795</v>
      </c>
      <c r="AC37" s="16">
        <v>146976</v>
      </c>
      <c r="AD37" s="16">
        <v>329984</v>
      </c>
      <c r="AE37" s="16">
        <v>168546</v>
      </c>
      <c r="AF37" s="16">
        <v>498530</v>
      </c>
      <c r="AG37" s="16">
        <v>52364</v>
      </c>
      <c r="AH37" s="16">
        <v>34848</v>
      </c>
      <c r="AI37" s="16">
        <v>87212</v>
      </c>
      <c r="AJ37" s="16">
        <v>35699</v>
      </c>
      <c r="AK37" s="16">
        <v>39901</v>
      </c>
      <c r="AL37" s="16">
        <v>75600</v>
      </c>
      <c r="AM37" s="16">
        <v>117181</v>
      </c>
      <c r="AN37" s="16">
        <v>40033</v>
      </c>
      <c r="AO37" s="16">
        <v>157214</v>
      </c>
      <c r="AP37" s="16">
        <v>398878</v>
      </c>
      <c r="AQ37" s="16">
        <v>179100</v>
      </c>
      <c r="AR37" s="16">
        <v>577978</v>
      </c>
      <c r="AS37" s="16">
        <v>222685</v>
      </c>
      <c r="AT37" s="16">
        <v>105621</v>
      </c>
      <c r="AU37" s="16">
        <v>328306</v>
      </c>
      <c r="AV37" s="16">
        <v>275650</v>
      </c>
      <c r="AW37" s="16">
        <v>239887</v>
      </c>
      <c r="AX37" s="16">
        <v>515537</v>
      </c>
      <c r="AY37" s="1">
        <v>91135</v>
      </c>
      <c r="AZ37" s="16">
        <v>27415</v>
      </c>
      <c r="BA37" s="16">
        <v>118550</v>
      </c>
      <c r="BB37" s="16">
        <f>BB38+BB39+BB45+BB47+BB50+BB51+BB54+BB55</f>
        <v>47490</v>
      </c>
      <c r="BC37" s="16">
        <f t="shared" ref="BC37:BD37" si="87">BC38+BC39+BC45+BC47+BC50+BC51+BC54+BC55</f>
        <v>5300</v>
      </c>
      <c r="BD37" s="16">
        <f t="shared" si="87"/>
        <v>52790</v>
      </c>
      <c r="BE37" s="16">
        <v>136477</v>
      </c>
      <c r="BF37" s="16">
        <v>116159</v>
      </c>
      <c r="BG37" s="16">
        <v>252636</v>
      </c>
      <c r="BH37" s="17">
        <f>BH38+BH39+BH45+BH47+BH48+BH50+BH51+BH54+BH55</f>
        <v>1400638</v>
      </c>
      <c r="BI37" s="17">
        <f t="shared" ref="BI37:BJ37" si="88">BI38+BI39+BI45+BI47+BI48+BI50+BI51+BI54+BI55</f>
        <v>91636</v>
      </c>
      <c r="BJ37" s="17">
        <f t="shared" si="88"/>
        <v>1492274</v>
      </c>
      <c r="BK37" s="17"/>
      <c r="BL37" s="21"/>
      <c r="BM37" s="24"/>
      <c r="BN37" s="20"/>
      <c r="BO37" s="21"/>
      <c r="BP37" s="22"/>
    </row>
    <row r="38" spans="1:77" ht="24.75" customHeight="1" x14ac:dyDescent="0.25">
      <c r="A38" s="36">
        <v>31</v>
      </c>
      <c r="B38" s="9" t="s">
        <v>6</v>
      </c>
      <c r="C38" s="16"/>
      <c r="D38" s="16"/>
      <c r="E38" s="16"/>
      <c r="F38" s="16"/>
      <c r="G38" s="16">
        <v>745858</v>
      </c>
      <c r="H38" s="16">
        <v>745858</v>
      </c>
      <c r="I38" s="16"/>
      <c r="J38" s="16"/>
      <c r="K38" s="16"/>
      <c r="L38" s="16">
        <v>0</v>
      </c>
      <c r="M38" s="16"/>
      <c r="N38" s="16">
        <v>0</v>
      </c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>
        <v>7000</v>
      </c>
      <c r="AB38" s="16">
        <v>-7000</v>
      </c>
      <c r="AC38" s="16">
        <v>0</v>
      </c>
      <c r="AD38" s="16">
        <v>6116</v>
      </c>
      <c r="AE38" s="16">
        <v>-3490</v>
      </c>
      <c r="AF38" s="16">
        <v>2626</v>
      </c>
      <c r="AG38" s="16"/>
      <c r="AH38" s="16">
        <v>0</v>
      </c>
      <c r="AI38" s="16"/>
      <c r="AJ38" s="16"/>
      <c r="AK38" s="16"/>
      <c r="AL38" s="16"/>
      <c r="AM38" s="16">
        <v>0</v>
      </c>
      <c r="AN38" s="16">
        <v>0</v>
      </c>
      <c r="AO38" s="16">
        <v>0</v>
      </c>
      <c r="AP38" s="16">
        <v>0</v>
      </c>
      <c r="AQ38" s="16">
        <v>0</v>
      </c>
      <c r="AR38" s="16">
        <v>0</v>
      </c>
      <c r="AS38" s="16"/>
      <c r="AT38" s="16"/>
      <c r="AU38" s="16">
        <v>0</v>
      </c>
      <c r="AV38" s="16"/>
      <c r="AW38" s="16"/>
      <c r="AX38" s="16">
        <v>662690</v>
      </c>
      <c r="AY38" s="1">
        <v>0</v>
      </c>
      <c r="AZ38" s="16">
        <v>0</v>
      </c>
      <c r="BA38" s="16">
        <v>0</v>
      </c>
      <c r="BB38" s="16"/>
      <c r="BC38" s="16"/>
      <c r="BD38" s="16"/>
      <c r="BE38" s="16"/>
      <c r="BF38" s="16"/>
      <c r="BG38" s="16"/>
      <c r="BH38" s="17">
        <v>220000</v>
      </c>
      <c r="BI38" s="17">
        <v>20000</v>
      </c>
      <c r="BJ38" s="17">
        <v>240000</v>
      </c>
      <c r="BK38" s="17"/>
      <c r="BL38" s="21"/>
      <c r="BM38" s="24"/>
      <c r="BN38" s="20"/>
      <c r="BO38" s="21"/>
      <c r="BP38" s="22"/>
    </row>
    <row r="39" spans="1:77" ht="24.75" customHeight="1" x14ac:dyDescent="0.25">
      <c r="A39" s="36" t="s">
        <v>43</v>
      </c>
      <c r="B39" s="9" t="s">
        <v>7</v>
      </c>
      <c r="C39" s="16">
        <v>350773</v>
      </c>
      <c r="D39" s="16">
        <v>313113</v>
      </c>
      <c r="E39" s="16">
        <v>663886</v>
      </c>
      <c r="F39" s="16">
        <v>380116</v>
      </c>
      <c r="G39" s="16">
        <v>42901</v>
      </c>
      <c r="H39" s="16">
        <v>423017</v>
      </c>
      <c r="I39" s="16">
        <v>415615</v>
      </c>
      <c r="J39" s="16">
        <v>-100</v>
      </c>
      <c r="K39" s="16">
        <v>415515</v>
      </c>
      <c r="L39" s="16">
        <v>203383</v>
      </c>
      <c r="M39" s="16"/>
      <c r="N39" s="16">
        <v>203383</v>
      </c>
      <c r="O39" s="16">
        <v>589906</v>
      </c>
      <c r="P39" s="16">
        <v>449842</v>
      </c>
      <c r="Q39" s="16">
        <v>1039748</v>
      </c>
      <c r="R39" s="16">
        <v>461473</v>
      </c>
      <c r="S39" s="16">
        <v>56230</v>
      </c>
      <c r="T39" s="16">
        <v>517703</v>
      </c>
      <c r="U39" s="16">
        <v>179676</v>
      </c>
      <c r="V39" s="16">
        <v>123072</v>
      </c>
      <c r="W39" s="16">
        <v>302748</v>
      </c>
      <c r="X39" s="16">
        <v>153860</v>
      </c>
      <c r="Y39" s="16">
        <v>50432</v>
      </c>
      <c r="Z39" s="16">
        <v>204292</v>
      </c>
      <c r="AA39" s="16">
        <v>90681</v>
      </c>
      <c r="AB39" s="16">
        <v>35795</v>
      </c>
      <c r="AC39" s="16">
        <v>126476</v>
      </c>
      <c r="AD39" s="16">
        <v>309637</v>
      </c>
      <c r="AE39" s="16">
        <v>165138</v>
      </c>
      <c r="AF39" s="16">
        <v>474775</v>
      </c>
      <c r="AG39" s="16">
        <v>52364</v>
      </c>
      <c r="AH39" s="16">
        <v>20806</v>
      </c>
      <c r="AI39" s="16">
        <v>73170</v>
      </c>
      <c r="AJ39" s="16"/>
      <c r="AK39" s="16"/>
      <c r="AL39" s="16"/>
      <c r="AM39" s="16">
        <v>113623</v>
      </c>
      <c r="AN39" s="16">
        <v>26533</v>
      </c>
      <c r="AO39" s="16">
        <v>140156</v>
      </c>
      <c r="AP39" s="16">
        <v>355178</v>
      </c>
      <c r="AQ39" s="16">
        <v>137200</v>
      </c>
      <c r="AR39" s="16">
        <v>492378</v>
      </c>
      <c r="AS39" s="16">
        <v>198585</v>
      </c>
      <c r="AT39" s="16">
        <v>103621</v>
      </c>
      <c r="AU39" s="16">
        <v>302206</v>
      </c>
      <c r="AV39" s="16">
        <v>260978</v>
      </c>
      <c r="AW39" s="16"/>
      <c r="AX39" s="16">
        <v>457876</v>
      </c>
      <c r="AY39" s="1">
        <v>86135</v>
      </c>
      <c r="AZ39" s="16">
        <v>29415</v>
      </c>
      <c r="BA39" s="16">
        <v>115550</v>
      </c>
      <c r="BB39" s="16">
        <f>SUM(BB40:BB44)</f>
        <v>43100</v>
      </c>
      <c r="BC39" s="16">
        <f t="shared" ref="BC39:BD39" si="89">SUM(BC40:BC44)</f>
        <v>3300</v>
      </c>
      <c r="BD39" s="16">
        <f t="shared" si="89"/>
        <v>46400</v>
      </c>
      <c r="BE39" s="16">
        <v>125027</v>
      </c>
      <c r="BF39" s="16">
        <v>65800</v>
      </c>
      <c r="BG39" s="16">
        <v>190827</v>
      </c>
      <c r="BH39" s="17">
        <v>794608</v>
      </c>
      <c r="BI39" s="17">
        <v>110636</v>
      </c>
      <c r="BJ39" s="17">
        <v>905244</v>
      </c>
      <c r="BK39" s="17"/>
      <c r="BL39" s="21"/>
      <c r="BM39" s="24"/>
      <c r="BN39" s="20"/>
      <c r="BO39" s="21"/>
      <c r="BP39" s="22"/>
    </row>
    <row r="40" spans="1:77" ht="24.75" customHeight="1" x14ac:dyDescent="0.25">
      <c r="A40" s="23" t="s">
        <v>44</v>
      </c>
      <c r="B40" s="9" t="s">
        <v>45</v>
      </c>
      <c r="C40" s="16"/>
      <c r="D40" s="16"/>
      <c r="E40" s="16"/>
      <c r="F40" s="16"/>
      <c r="G40" s="16">
        <v>0</v>
      </c>
      <c r="H40" s="16"/>
      <c r="I40" s="16"/>
      <c r="J40" s="16"/>
      <c r="K40" s="16"/>
      <c r="L40" s="16">
        <v>18013</v>
      </c>
      <c r="M40" s="16"/>
      <c r="N40" s="16">
        <v>18013</v>
      </c>
      <c r="O40" s="16"/>
      <c r="P40" s="16"/>
      <c r="Q40" s="16"/>
      <c r="R40" s="16">
        <v>88000</v>
      </c>
      <c r="S40" s="16">
        <v>1000</v>
      </c>
      <c r="T40" s="16">
        <v>89000</v>
      </c>
      <c r="U40" s="16"/>
      <c r="V40" s="16"/>
      <c r="W40" s="16"/>
      <c r="X40" s="16"/>
      <c r="Y40" s="16"/>
      <c r="Z40" s="16"/>
      <c r="AA40" s="16">
        <v>24181</v>
      </c>
      <c r="AB40" s="16">
        <v>-4505</v>
      </c>
      <c r="AC40" s="16">
        <v>19676</v>
      </c>
      <c r="AD40" s="16"/>
      <c r="AE40" s="16"/>
      <c r="AF40" s="16"/>
      <c r="AG40" s="16"/>
      <c r="AH40" s="16">
        <v>0</v>
      </c>
      <c r="AI40" s="16"/>
      <c r="AJ40" s="16">
        <v>0</v>
      </c>
      <c r="AK40" s="16">
        <v>3000</v>
      </c>
      <c r="AL40" s="16">
        <v>3000</v>
      </c>
      <c r="AM40" s="16">
        <v>8855</v>
      </c>
      <c r="AN40" s="16">
        <v>12697</v>
      </c>
      <c r="AO40" s="16">
        <v>21552</v>
      </c>
      <c r="AP40" s="16">
        <v>19300</v>
      </c>
      <c r="AQ40" s="16">
        <v>20300</v>
      </c>
      <c r="AR40" s="16">
        <v>39600</v>
      </c>
      <c r="AS40" s="16"/>
      <c r="AT40" s="16">
        <v>0</v>
      </c>
      <c r="AU40" s="16"/>
      <c r="AV40" s="16"/>
      <c r="AW40" s="16"/>
      <c r="AX40" s="16"/>
      <c r="AY40" s="1">
        <v>8300</v>
      </c>
      <c r="AZ40" s="16">
        <v>8400</v>
      </c>
      <c r="BA40" s="16">
        <v>16700</v>
      </c>
      <c r="BB40" s="16">
        <v>10000</v>
      </c>
      <c r="BC40" s="16">
        <v>3000</v>
      </c>
      <c r="BD40" s="16">
        <v>13000</v>
      </c>
      <c r="BE40" s="16">
        <v>9000</v>
      </c>
      <c r="BF40" s="16">
        <v>2500</v>
      </c>
      <c r="BG40" s="16">
        <v>11500</v>
      </c>
      <c r="BH40" s="17"/>
      <c r="BI40" s="17"/>
      <c r="BJ40" s="17"/>
      <c r="BK40" s="17"/>
      <c r="BL40" s="21"/>
      <c r="BM40" s="24"/>
      <c r="BN40" s="20"/>
      <c r="BO40" s="21"/>
      <c r="BP40" s="22"/>
    </row>
    <row r="41" spans="1:77" ht="24.75" customHeight="1" x14ac:dyDescent="0.25">
      <c r="A41" s="23" t="s">
        <v>60</v>
      </c>
      <c r="B41" s="9" t="s">
        <v>61</v>
      </c>
      <c r="C41" s="16"/>
      <c r="D41" s="16"/>
      <c r="E41" s="16"/>
      <c r="F41" s="16"/>
      <c r="G41" s="16">
        <v>0</v>
      </c>
      <c r="H41" s="16"/>
      <c r="I41" s="16"/>
      <c r="J41" s="16"/>
      <c r="K41" s="16"/>
      <c r="L41" s="16">
        <v>57736</v>
      </c>
      <c r="M41" s="16"/>
      <c r="N41" s="16">
        <v>57736</v>
      </c>
      <c r="O41" s="16"/>
      <c r="P41" s="16"/>
      <c r="Q41" s="16"/>
      <c r="R41" s="16">
        <v>73000</v>
      </c>
      <c r="S41" s="16">
        <v>17000</v>
      </c>
      <c r="T41" s="16">
        <v>90000</v>
      </c>
      <c r="U41" s="16"/>
      <c r="V41" s="16"/>
      <c r="W41" s="16"/>
      <c r="X41" s="16"/>
      <c r="Y41" s="16"/>
      <c r="Z41" s="16"/>
      <c r="AA41" s="16">
        <v>9500</v>
      </c>
      <c r="AB41" s="16">
        <v>6729</v>
      </c>
      <c r="AC41" s="16">
        <v>16229</v>
      </c>
      <c r="AD41" s="16"/>
      <c r="AE41" s="16"/>
      <c r="AF41" s="16"/>
      <c r="AG41" s="16"/>
      <c r="AH41" s="16">
        <v>0</v>
      </c>
      <c r="AI41" s="16"/>
      <c r="AJ41" s="16">
        <v>15000</v>
      </c>
      <c r="AK41" s="16">
        <v>0</v>
      </c>
      <c r="AL41" s="16">
        <v>15000</v>
      </c>
      <c r="AM41" s="16">
        <v>8327</v>
      </c>
      <c r="AN41" s="16">
        <v>3942</v>
      </c>
      <c r="AO41" s="16">
        <v>12269</v>
      </c>
      <c r="AP41" s="16">
        <v>111601</v>
      </c>
      <c r="AQ41" s="16">
        <v>26100</v>
      </c>
      <c r="AR41" s="16">
        <v>137701</v>
      </c>
      <c r="AS41" s="16"/>
      <c r="AT41" s="16">
        <v>0</v>
      </c>
      <c r="AU41" s="16"/>
      <c r="AV41" s="16"/>
      <c r="AW41" s="16"/>
      <c r="AX41" s="16"/>
      <c r="AY41" s="1">
        <v>33225</v>
      </c>
      <c r="AZ41" s="16">
        <v>6975</v>
      </c>
      <c r="BA41" s="16">
        <v>40200</v>
      </c>
      <c r="BB41" s="16">
        <v>15000</v>
      </c>
      <c r="BC41" s="16">
        <v>300</v>
      </c>
      <c r="BD41" s="16">
        <v>15300</v>
      </c>
      <c r="BE41" s="16">
        <v>35327</v>
      </c>
      <c r="BF41" s="16">
        <v>34900</v>
      </c>
      <c r="BG41" s="16">
        <v>70227</v>
      </c>
      <c r="BH41" s="17"/>
      <c r="BI41" s="17"/>
      <c r="BJ41" s="17"/>
      <c r="BK41" s="17"/>
      <c r="BL41" s="21"/>
      <c r="BM41" s="24"/>
      <c r="BN41" s="20"/>
      <c r="BO41" s="21"/>
      <c r="BP41" s="22"/>
    </row>
    <row r="42" spans="1:77" ht="24.75" customHeight="1" x14ac:dyDescent="0.25">
      <c r="A42" s="23" t="s">
        <v>46</v>
      </c>
      <c r="B42" s="9" t="s">
        <v>47</v>
      </c>
      <c r="C42" s="16"/>
      <c r="D42" s="16"/>
      <c r="E42" s="16"/>
      <c r="F42" s="16"/>
      <c r="G42" s="16">
        <v>0</v>
      </c>
      <c r="H42" s="16"/>
      <c r="I42" s="16"/>
      <c r="J42" s="16"/>
      <c r="K42" s="16"/>
      <c r="L42" s="16">
        <v>117163</v>
      </c>
      <c r="M42" s="16"/>
      <c r="N42" s="16">
        <v>117163</v>
      </c>
      <c r="O42" s="16"/>
      <c r="P42" s="16"/>
      <c r="Q42" s="16"/>
      <c r="R42" s="16">
        <v>279473</v>
      </c>
      <c r="S42" s="16">
        <v>32000</v>
      </c>
      <c r="T42" s="16">
        <v>311473</v>
      </c>
      <c r="U42" s="16"/>
      <c r="V42" s="16"/>
      <c r="W42" s="16"/>
      <c r="X42" s="16"/>
      <c r="Y42" s="16"/>
      <c r="Z42" s="16"/>
      <c r="AA42" s="16">
        <v>51500</v>
      </c>
      <c r="AB42" s="16">
        <v>33293</v>
      </c>
      <c r="AC42" s="16">
        <v>84793</v>
      </c>
      <c r="AD42" s="16"/>
      <c r="AE42" s="16"/>
      <c r="AF42" s="16"/>
      <c r="AG42" s="16"/>
      <c r="AH42" s="16">
        <v>0</v>
      </c>
      <c r="AI42" s="16"/>
      <c r="AJ42" s="16">
        <v>20699</v>
      </c>
      <c r="AK42" s="16">
        <v>21901</v>
      </c>
      <c r="AL42" s="16">
        <v>42600</v>
      </c>
      <c r="AM42" s="16">
        <v>92230</v>
      </c>
      <c r="AN42" s="16">
        <v>6889</v>
      </c>
      <c r="AO42" s="16">
        <v>99119</v>
      </c>
      <c r="AP42" s="16">
        <v>217378</v>
      </c>
      <c r="AQ42" s="16">
        <v>81500</v>
      </c>
      <c r="AR42" s="16">
        <v>298878</v>
      </c>
      <c r="AS42" s="16"/>
      <c r="AT42" s="16">
        <v>0</v>
      </c>
      <c r="AU42" s="16"/>
      <c r="AV42" s="16"/>
      <c r="AW42" s="16"/>
      <c r="AX42" s="16"/>
      <c r="AY42" s="1">
        <v>42750</v>
      </c>
      <c r="AZ42" s="16">
        <v>13900</v>
      </c>
      <c r="BA42" s="16">
        <v>56650</v>
      </c>
      <c r="BB42" s="16">
        <v>16000</v>
      </c>
      <c r="BC42" s="16">
        <v>0</v>
      </c>
      <c r="BD42" s="16">
        <v>16000</v>
      </c>
      <c r="BE42" s="16">
        <v>78500</v>
      </c>
      <c r="BF42" s="16">
        <v>27800</v>
      </c>
      <c r="BG42" s="16">
        <v>106300</v>
      </c>
      <c r="BH42" s="17"/>
      <c r="BI42" s="17"/>
      <c r="BJ42" s="17"/>
      <c r="BK42" s="17"/>
      <c r="BL42" s="21"/>
      <c r="BM42" s="24"/>
      <c r="BN42" s="20"/>
      <c r="BO42" s="21"/>
      <c r="BP42" s="22"/>
    </row>
    <row r="43" spans="1:77" ht="24.75" customHeight="1" x14ac:dyDescent="0.25">
      <c r="A43" s="23" t="s">
        <v>62</v>
      </c>
      <c r="B43" s="9" t="s">
        <v>63</v>
      </c>
      <c r="C43" s="16"/>
      <c r="D43" s="16"/>
      <c r="E43" s="16"/>
      <c r="F43" s="16"/>
      <c r="G43" s="16">
        <v>0</v>
      </c>
      <c r="H43" s="16"/>
      <c r="I43" s="16"/>
      <c r="J43" s="16"/>
      <c r="K43" s="16"/>
      <c r="L43" s="16">
        <v>10471</v>
      </c>
      <c r="M43" s="16"/>
      <c r="N43" s="16">
        <v>10471</v>
      </c>
      <c r="O43" s="16"/>
      <c r="P43" s="16"/>
      <c r="Q43" s="16"/>
      <c r="R43" s="16">
        <v>15000</v>
      </c>
      <c r="S43" s="16">
        <v>5000</v>
      </c>
      <c r="T43" s="16">
        <v>20000</v>
      </c>
      <c r="U43" s="16"/>
      <c r="V43" s="16"/>
      <c r="W43" s="16"/>
      <c r="X43" s="16"/>
      <c r="Y43" s="16"/>
      <c r="Z43" s="16"/>
      <c r="AA43" s="16">
        <v>1000</v>
      </c>
      <c r="AB43" s="16">
        <v>278</v>
      </c>
      <c r="AC43" s="16">
        <v>1278</v>
      </c>
      <c r="AD43" s="16"/>
      <c r="AE43" s="16"/>
      <c r="AF43" s="16"/>
      <c r="AG43" s="16"/>
      <c r="AH43" s="16">
        <v>0</v>
      </c>
      <c r="AI43" s="16"/>
      <c r="AJ43" s="16"/>
      <c r="AK43" s="16"/>
      <c r="AL43" s="16"/>
      <c r="AM43" s="16">
        <v>2226</v>
      </c>
      <c r="AN43" s="16">
        <v>0</v>
      </c>
      <c r="AO43" s="16">
        <v>2226</v>
      </c>
      <c r="AP43" s="16">
        <v>0</v>
      </c>
      <c r="AQ43" s="16">
        <v>0</v>
      </c>
      <c r="AR43" s="16">
        <v>0</v>
      </c>
      <c r="AS43" s="16"/>
      <c r="AT43" s="16">
        <v>0</v>
      </c>
      <c r="AU43" s="16"/>
      <c r="AV43" s="16"/>
      <c r="AW43" s="16"/>
      <c r="AX43" s="16"/>
      <c r="AY43" s="1">
        <v>1400</v>
      </c>
      <c r="AZ43" s="16">
        <v>-900</v>
      </c>
      <c r="BA43" s="16">
        <v>500</v>
      </c>
      <c r="BB43" s="16"/>
      <c r="BC43" s="16"/>
      <c r="BD43" s="16"/>
      <c r="BE43" s="16">
        <v>1000</v>
      </c>
      <c r="BF43" s="16">
        <v>-750</v>
      </c>
      <c r="BG43" s="16">
        <v>250</v>
      </c>
      <c r="BH43" s="17"/>
      <c r="BI43" s="17"/>
      <c r="BJ43" s="17"/>
      <c r="BK43" s="17"/>
      <c r="BL43" s="21"/>
      <c r="BM43" s="24"/>
      <c r="BN43" s="20"/>
      <c r="BO43" s="21"/>
      <c r="BP43" s="22"/>
    </row>
    <row r="44" spans="1:77" ht="24.75" customHeight="1" x14ac:dyDescent="0.25">
      <c r="A44" s="23" t="s">
        <v>57</v>
      </c>
      <c r="B44" s="9" t="s">
        <v>48</v>
      </c>
      <c r="C44" s="16"/>
      <c r="D44" s="16"/>
      <c r="E44" s="16"/>
      <c r="F44" s="16"/>
      <c r="G44" s="16">
        <v>0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>
        <v>6000</v>
      </c>
      <c r="S44" s="16">
        <v>1230</v>
      </c>
      <c r="T44" s="16">
        <v>7230</v>
      </c>
      <c r="U44" s="16"/>
      <c r="V44" s="16"/>
      <c r="W44" s="16"/>
      <c r="X44" s="16"/>
      <c r="Y44" s="16"/>
      <c r="Z44" s="16"/>
      <c r="AA44" s="16">
        <v>4500</v>
      </c>
      <c r="AB44" s="16">
        <v>0</v>
      </c>
      <c r="AC44" s="16">
        <v>4500</v>
      </c>
      <c r="AD44" s="16"/>
      <c r="AE44" s="16"/>
      <c r="AF44" s="16"/>
      <c r="AG44" s="16"/>
      <c r="AH44" s="16">
        <v>0</v>
      </c>
      <c r="AI44" s="16"/>
      <c r="AJ44" s="16"/>
      <c r="AK44" s="16"/>
      <c r="AL44" s="16"/>
      <c r="AM44" s="16">
        <v>1985</v>
      </c>
      <c r="AN44" s="16">
        <v>3005</v>
      </c>
      <c r="AO44" s="16">
        <v>4990</v>
      </c>
      <c r="AP44" s="16">
        <v>6899</v>
      </c>
      <c r="AQ44" s="16">
        <v>9300</v>
      </c>
      <c r="AR44" s="16">
        <v>16199</v>
      </c>
      <c r="AS44" s="16"/>
      <c r="AT44" s="16">
        <v>0</v>
      </c>
      <c r="AU44" s="16"/>
      <c r="AV44" s="16"/>
      <c r="AW44" s="16"/>
      <c r="AX44" s="16"/>
      <c r="AY44" s="1">
        <v>460</v>
      </c>
      <c r="AZ44" s="16">
        <v>1040</v>
      </c>
      <c r="BA44" s="16">
        <v>1500</v>
      </c>
      <c r="BB44" s="16">
        <v>2100</v>
      </c>
      <c r="BC44" s="16">
        <v>0</v>
      </c>
      <c r="BD44" s="16">
        <v>2100</v>
      </c>
      <c r="BE44" s="16">
        <v>1200</v>
      </c>
      <c r="BF44" s="16">
        <v>1350</v>
      </c>
      <c r="BG44" s="16">
        <v>2550</v>
      </c>
      <c r="BH44" s="17"/>
      <c r="BI44" s="17"/>
      <c r="BJ44" s="17"/>
      <c r="BK44" s="17"/>
      <c r="BL44" s="21"/>
      <c r="BM44" s="24"/>
      <c r="BN44" s="20"/>
      <c r="BO44" s="21"/>
      <c r="BP44" s="22"/>
    </row>
    <row r="45" spans="1:77" ht="24.75" customHeight="1" x14ac:dyDescent="0.25">
      <c r="A45" s="36" t="s">
        <v>64</v>
      </c>
      <c r="B45" s="9" t="s">
        <v>8</v>
      </c>
      <c r="C45" s="16"/>
      <c r="D45" s="16"/>
      <c r="E45" s="16"/>
      <c r="F45" s="16">
        <v>300</v>
      </c>
      <c r="G45" s="16">
        <v>-100</v>
      </c>
      <c r="H45" s="16">
        <v>200</v>
      </c>
      <c r="I45" s="16">
        <v>6740</v>
      </c>
      <c r="J45" s="16">
        <v>0</v>
      </c>
      <c r="K45" s="16">
        <v>6740</v>
      </c>
      <c r="L45" s="16"/>
      <c r="M45" s="16"/>
      <c r="N45" s="16"/>
      <c r="O45" s="16">
        <v>4100</v>
      </c>
      <c r="P45" s="16">
        <v>4200</v>
      </c>
      <c r="Q45" s="16">
        <v>8300</v>
      </c>
      <c r="R45" s="16">
        <v>0</v>
      </c>
      <c r="S45" s="16">
        <v>3100</v>
      </c>
      <c r="T45" s="16">
        <v>3100</v>
      </c>
      <c r="U45" s="16"/>
      <c r="V45" s="16"/>
      <c r="W45" s="16"/>
      <c r="X45" s="16"/>
      <c r="Y45" s="16">
        <v>1090</v>
      </c>
      <c r="Z45" s="16">
        <v>1090</v>
      </c>
      <c r="AA45" s="16"/>
      <c r="AB45" s="16"/>
      <c r="AC45" s="16"/>
      <c r="AD45" s="16">
        <v>1095</v>
      </c>
      <c r="AE45" s="16">
        <v>-1095</v>
      </c>
      <c r="AF45" s="16">
        <v>0</v>
      </c>
      <c r="AG45" s="16"/>
      <c r="AH45" s="16">
        <v>0</v>
      </c>
      <c r="AI45" s="16"/>
      <c r="AJ45" s="16"/>
      <c r="AK45" s="16"/>
      <c r="AL45" s="16"/>
      <c r="AM45" s="16">
        <v>806</v>
      </c>
      <c r="AN45" s="16">
        <v>0</v>
      </c>
      <c r="AO45" s="16">
        <v>806</v>
      </c>
      <c r="AP45" s="16">
        <v>0</v>
      </c>
      <c r="AQ45" s="16"/>
      <c r="AR45" s="16"/>
      <c r="AS45" s="16">
        <v>200</v>
      </c>
      <c r="AT45" s="16">
        <v>500</v>
      </c>
      <c r="AU45" s="16">
        <v>700</v>
      </c>
      <c r="AV45" s="16"/>
      <c r="AW45" s="16"/>
      <c r="AX45" s="16">
        <v>520</v>
      </c>
      <c r="AY45" s="1">
        <v>1000</v>
      </c>
      <c r="AZ45" s="16">
        <v>-300</v>
      </c>
      <c r="BA45" s="16">
        <v>700</v>
      </c>
      <c r="BB45" s="16">
        <f>BB46</f>
        <v>100</v>
      </c>
      <c r="BC45" s="16">
        <f t="shared" ref="BC45:BD45" si="90">BC46</f>
        <v>1000</v>
      </c>
      <c r="BD45" s="16">
        <f t="shared" si="90"/>
        <v>1100</v>
      </c>
      <c r="BE45" s="16">
        <v>450</v>
      </c>
      <c r="BF45" s="16">
        <v>980</v>
      </c>
      <c r="BG45" s="16">
        <v>1430</v>
      </c>
      <c r="BH45" s="17">
        <v>9350</v>
      </c>
      <c r="BI45" s="17">
        <v>4000</v>
      </c>
      <c r="BJ45" s="17">
        <v>13350</v>
      </c>
      <c r="BK45" s="17"/>
      <c r="BL45" s="21"/>
      <c r="BM45" s="24"/>
      <c r="BN45" s="20"/>
      <c r="BO45" s="21"/>
      <c r="BP45" s="22"/>
    </row>
    <row r="46" spans="1:77" ht="24.75" customHeight="1" x14ac:dyDescent="0.25">
      <c r="A46" s="23" t="s">
        <v>65</v>
      </c>
      <c r="B46" s="9" t="s">
        <v>66</v>
      </c>
      <c r="C46" s="16"/>
      <c r="D46" s="16"/>
      <c r="E46" s="16"/>
      <c r="F46" s="16"/>
      <c r="G46" s="16">
        <v>0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>
        <v>0</v>
      </c>
      <c r="S46" s="16">
        <v>3100</v>
      </c>
      <c r="T46" s="16">
        <v>3100</v>
      </c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>
        <v>0</v>
      </c>
      <c r="AI46" s="16"/>
      <c r="AJ46" s="16"/>
      <c r="AK46" s="16"/>
      <c r="AL46" s="16"/>
      <c r="AM46" s="16">
        <v>806</v>
      </c>
      <c r="AN46" s="16">
        <v>0</v>
      </c>
      <c r="AO46" s="16">
        <v>806</v>
      </c>
      <c r="AP46" s="16">
        <v>0</v>
      </c>
      <c r="AQ46" s="16"/>
      <c r="AR46" s="16"/>
      <c r="AS46" s="16"/>
      <c r="AT46" s="16">
        <v>0</v>
      </c>
      <c r="AU46" s="16"/>
      <c r="AV46" s="16"/>
      <c r="AW46" s="16"/>
      <c r="AX46" s="16"/>
      <c r="AY46" s="1">
        <v>1000</v>
      </c>
      <c r="AZ46" s="16">
        <v>-300</v>
      </c>
      <c r="BA46" s="16">
        <v>700</v>
      </c>
      <c r="BB46" s="16">
        <v>100</v>
      </c>
      <c r="BC46" s="16">
        <v>1000</v>
      </c>
      <c r="BD46" s="16">
        <v>1100</v>
      </c>
      <c r="BE46" s="16">
        <v>450</v>
      </c>
      <c r="BF46" s="16">
        <v>980</v>
      </c>
      <c r="BG46" s="16">
        <v>1430</v>
      </c>
      <c r="BH46" s="17"/>
      <c r="BI46" s="17"/>
      <c r="BJ46" s="17"/>
      <c r="BK46" s="17"/>
      <c r="BL46" s="21"/>
      <c r="BM46" s="24"/>
      <c r="BN46" s="20"/>
      <c r="BO46" s="21"/>
      <c r="BP46" s="22"/>
    </row>
    <row r="47" spans="1:77" ht="24.75" customHeight="1" x14ac:dyDescent="0.25">
      <c r="A47" s="36">
        <v>37</v>
      </c>
      <c r="B47" s="9" t="s">
        <v>15</v>
      </c>
      <c r="C47" s="16"/>
      <c r="D47" s="16"/>
      <c r="E47" s="16"/>
      <c r="F47" s="16">
        <v>1100</v>
      </c>
      <c r="G47" s="16">
        <v>3900</v>
      </c>
      <c r="H47" s="16">
        <v>5000</v>
      </c>
      <c r="I47" s="16">
        <v>2528</v>
      </c>
      <c r="J47" s="16">
        <v>0</v>
      </c>
      <c r="K47" s="16">
        <v>2528</v>
      </c>
      <c r="L47" s="16"/>
      <c r="M47" s="16"/>
      <c r="N47" s="16"/>
      <c r="O47" s="16"/>
      <c r="P47" s="16">
        <v>1000</v>
      </c>
      <c r="Q47" s="16">
        <v>1000</v>
      </c>
      <c r="R47" s="16"/>
      <c r="S47" s="16"/>
      <c r="T47" s="16"/>
      <c r="U47" s="16"/>
      <c r="V47" s="16"/>
      <c r="W47" s="16"/>
      <c r="X47" s="16">
        <v>3985</v>
      </c>
      <c r="Y47" s="16">
        <v>3515</v>
      </c>
      <c r="Z47" s="16">
        <v>7500</v>
      </c>
      <c r="AA47" s="16">
        <v>8000</v>
      </c>
      <c r="AB47" s="16">
        <v>-4000</v>
      </c>
      <c r="AC47" s="16">
        <v>4000</v>
      </c>
      <c r="AD47" s="16"/>
      <c r="AE47" s="16"/>
      <c r="AF47" s="16"/>
      <c r="AG47" s="16"/>
      <c r="AH47" s="16">
        <v>0</v>
      </c>
      <c r="AI47" s="16"/>
      <c r="AJ47" s="16"/>
      <c r="AK47" s="16"/>
      <c r="AL47" s="16"/>
      <c r="AM47" s="16">
        <v>0</v>
      </c>
      <c r="AN47" s="16">
        <v>0</v>
      </c>
      <c r="AO47" s="16">
        <v>0</v>
      </c>
      <c r="AP47" s="16">
        <v>0</v>
      </c>
      <c r="AQ47" s="16"/>
      <c r="AR47" s="16"/>
      <c r="AS47" s="16"/>
      <c r="AT47" s="16">
        <v>12100</v>
      </c>
      <c r="AU47" s="16">
        <v>12100</v>
      </c>
      <c r="AV47" s="16"/>
      <c r="AW47" s="16"/>
      <c r="AX47" s="16"/>
      <c r="AY47" s="1">
        <v>0</v>
      </c>
      <c r="AZ47" s="16">
        <v>0</v>
      </c>
      <c r="BA47" s="16">
        <v>0</v>
      </c>
      <c r="BB47" s="16"/>
      <c r="BC47" s="16"/>
      <c r="BD47" s="16"/>
      <c r="BE47" s="16"/>
      <c r="BF47" s="16"/>
      <c r="BG47" s="16"/>
      <c r="BH47" s="17">
        <v>220000</v>
      </c>
      <c r="BI47" s="17">
        <v>-30000</v>
      </c>
      <c r="BJ47" s="17">
        <v>190000</v>
      </c>
      <c r="BK47" s="17"/>
      <c r="BL47" s="21"/>
      <c r="BM47" s="24"/>
      <c r="BN47" s="20"/>
      <c r="BO47" s="21"/>
      <c r="BP47" s="22"/>
    </row>
    <row r="48" spans="1:77" ht="24.75" customHeight="1" x14ac:dyDescent="0.25">
      <c r="A48" s="36">
        <v>38</v>
      </c>
      <c r="B48" s="9" t="s">
        <v>67</v>
      </c>
      <c r="C48" s="16"/>
      <c r="D48" s="16"/>
      <c r="E48" s="16"/>
      <c r="F48" s="16"/>
      <c r="G48" s="16">
        <v>0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>
        <v>0</v>
      </c>
      <c r="AI48" s="16"/>
      <c r="AJ48" s="16"/>
      <c r="AK48" s="16"/>
      <c r="AL48" s="16"/>
      <c r="AM48" s="16">
        <v>0</v>
      </c>
      <c r="AN48" s="16">
        <v>0</v>
      </c>
      <c r="AO48" s="16">
        <v>0</v>
      </c>
      <c r="AP48" s="16">
        <v>0</v>
      </c>
      <c r="AQ48" s="16"/>
      <c r="AR48" s="16"/>
      <c r="AS48" s="16"/>
      <c r="AT48" s="16">
        <v>0</v>
      </c>
      <c r="AU48" s="16"/>
      <c r="AV48" s="16"/>
      <c r="AW48" s="16"/>
      <c r="AX48" s="16"/>
      <c r="AY48" s="1">
        <v>0</v>
      </c>
      <c r="AZ48" s="16">
        <v>0</v>
      </c>
      <c r="BA48" s="16">
        <v>0</v>
      </c>
      <c r="BB48" s="16"/>
      <c r="BC48" s="16"/>
      <c r="BD48" s="16"/>
      <c r="BE48" s="16"/>
      <c r="BF48" s="16"/>
      <c r="BG48" s="16"/>
      <c r="BH48" s="17"/>
      <c r="BI48" s="17"/>
      <c r="BJ48" s="17"/>
      <c r="BK48" s="17"/>
      <c r="BL48" s="21"/>
      <c r="BM48" s="24"/>
      <c r="BN48" s="20"/>
      <c r="BO48" s="21"/>
      <c r="BP48" s="22"/>
    </row>
    <row r="49" spans="1:77" ht="24.75" customHeight="1" x14ac:dyDescent="0.25">
      <c r="A49" s="23">
        <v>4</v>
      </c>
      <c r="B49" s="9" t="s">
        <v>68</v>
      </c>
      <c r="C49" s="16">
        <f>C50+C51+C54+C55</f>
        <v>0</v>
      </c>
      <c r="D49" s="16">
        <f t="shared" ref="D49:AX49" si="91">D50+D51+D54+D55</f>
        <v>0</v>
      </c>
      <c r="E49" s="16">
        <f t="shared" si="91"/>
        <v>0</v>
      </c>
      <c r="F49" s="16">
        <f t="shared" si="91"/>
        <v>56500</v>
      </c>
      <c r="G49" s="16">
        <f t="shared" si="91"/>
        <v>12800</v>
      </c>
      <c r="H49" s="16">
        <f t="shared" si="91"/>
        <v>69300</v>
      </c>
      <c r="I49" s="16">
        <f t="shared" si="91"/>
        <v>5266</v>
      </c>
      <c r="J49" s="16">
        <f t="shared" si="91"/>
        <v>0</v>
      </c>
      <c r="K49" s="16">
        <f t="shared" si="91"/>
        <v>5266</v>
      </c>
      <c r="L49" s="16">
        <f t="shared" si="91"/>
        <v>0</v>
      </c>
      <c r="M49" s="16">
        <f t="shared" si="91"/>
        <v>0</v>
      </c>
      <c r="N49" s="16">
        <f t="shared" si="91"/>
        <v>0</v>
      </c>
      <c r="O49" s="16">
        <f t="shared" si="91"/>
        <v>90000</v>
      </c>
      <c r="P49" s="16">
        <f t="shared" si="91"/>
        <v>214284</v>
      </c>
      <c r="Q49" s="16">
        <f t="shared" si="91"/>
        <v>304284</v>
      </c>
      <c r="R49" s="16">
        <f t="shared" si="91"/>
        <v>0</v>
      </c>
      <c r="S49" s="16">
        <f t="shared" si="91"/>
        <v>1958</v>
      </c>
      <c r="T49" s="16">
        <f t="shared" si="91"/>
        <v>1958</v>
      </c>
      <c r="U49" s="16">
        <f t="shared" si="91"/>
        <v>0</v>
      </c>
      <c r="V49" s="16">
        <f t="shared" si="91"/>
        <v>0</v>
      </c>
      <c r="W49" s="16">
        <f t="shared" si="91"/>
        <v>0</v>
      </c>
      <c r="X49" s="16">
        <f t="shared" si="91"/>
        <v>19469</v>
      </c>
      <c r="Y49" s="16">
        <f t="shared" si="91"/>
        <v>48572</v>
      </c>
      <c r="Z49" s="16">
        <f t="shared" si="91"/>
        <v>68041</v>
      </c>
      <c r="AA49" s="16">
        <f t="shared" si="91"/>
        <v>11500</v>
      </c>
      <c r="AB49" s="16">
        <f t="shared" si="91"/>
        <v>5000</v>
      </c>
      <c r="AC49" s="16">
        <f t="shared" si="91"/>
        <v>16500</v>
      </c>
      <c r="AD49" s="16">
        <f t="shared" si="91"/>
        <v>13136</v>
      </c>
      <c r="AE49" s="16">
        <f t="shared" si="91"/>
        <v>7993</v>
      </c>
      <c r="AF49" s="16">
        <f t="shared" si="91"/>
        <v>21129</v>
      </c>
      <c r="AG49" s="16">
        <f t="shared" si="91"/>
        <v>0</v>
      </c>
      <c r="AH49" s="16">
        <f t="shared" si="91"/>
        <v>14042</v>
      </c>
      <c r="AI49" s="16">
        <f t="shared" si="91"/>
        <v>14042</v>
      </c>
      <c r="AJ49" s="16">
        <f t="shared" si="91"/>
        <v>0</v>
      </c>
      <c r="AK49" s="16">
        <f t="shared" si="91"/>
        <v>15000</v>
      </c>
      <c r="AL49" s="16">
        <f t="shared" si="91"/>
        <v>15000</v>
      </c>
      <c r="AM49" s="16">
        <f t="shared" si="91"/>
        <v>2752</v>
      </c>
      <c r="AN49" s="16">
        <f t="shared" si="91"/>
        <v>13500</v>
      </c>
      <c r="AO49" s="16">
        <f t="shared" si="91"/>
        <v>16252</v>
      </c>
      <c r="AP49" s="16">
        <f t="shared" si="91"/>
        <v>43700</v>
      </c>
      <c r="AQ49" s="16">
        <f t="shared" si="91"/>
        <v>42700</v>
      </c>
      <c r="AR49" s="16">
        <f t="shared" si="91"/>
        <v>86400</v>
      </c>
      <c r="AS49" s="16">
        <f t="shared" si="91"/>
        <v>23900</v>
      </c>
      <c r="AT49" s="16">
        <f t="shared" si="91"/>
        <v>-10600</v>
      </c>
      <c r="AU49" s="16">
        <f t="shared" si="91"/>
        <v>13300</v>
      </c>
      <c r="AV49" s="16">
        <f t="shared" si="91"/>
        <v>65943</v>
      </c>
      <c r="AW49" s="16">
        <f t="shared" si="91"/>
        <v>0</v>
      </c>
      <c r="AX49" s="16">
        <f t="shared" si="91"/>
        <v>110008</v>
      </c>
      <c r="AY49" s="1">
        <v>4000</v>
      </c>
      <c r="AZ49" s="16">
        <v>-1700</v>
      </c>
      <c r="BA49" s="16">
        <v>2300</v>
      </c>
      <c r="BB49" s="16"/>
      <c r="BC49" s="16"/>
      <c r="BD49" s="16"/>
      <c r="BE49" s="16">
        <v>11000</v>
      </c>
      <c r="BF49" s="16">
        <v>49379</v>
      </c>
      <c r="BG49" s="16">
        <v>60379</v>
      </c>
      <c r="BH49" s="17"/>
      <c r="BI49" s="17"/>
      <c r="BJ49" s="17"/>
      <c r="BK49" s="17"/>
      <c r="BL49" s="21"/>
      <c r="BM49" s="24"/>
      <c r="BN49" s="20"/>
      <c r="BO49" s="21"/>
      <c r="BP49" s="22"/>
    </row>
    <row r="50" spans="1:77" ht="24.75" customHeight="1" x14ac:dyDescent="0.25">
      <c r="A50" s="36">
        <v>41</v>
      </c>
      <c r="B50" s="9" t="s">
        <v>13</v>
      </c>
      <c r="C50" s="16"/>
      <c r="D50" s="16"/>
      <c r="E50" s="16"/>
      <c r="F50" s="16"/>
      <c r="G50" s="16">
        <v>0</v>
      </c>
      <c r="H50" s="16"/>
      <c r="I50" s="16"/>
      <c r="J50" s="16"/>
      <c r="K50" s="16"/>
      <c r="L50" s="16"/>
      <c r="M50" s="16"/>
      <c r="N50" s="16"/>
      <c r="O50" s="16">
        <v>2000</v>
      </c>
      <c r="P50" s="16">
        <v>0</v>
      </c>
      <c r="Q50" s="16">
        <v>2000</v>
      </c>
      <c r="R50" s="16"/>
      <c r="S50" s="16"/>
      <c r="T50" s="16"/>
      <c r="U50" s="16"/>
      <c r="V50" s="16"/>
      <c r="W50" s="16"/>
      <c r="X50" s="16"/>
      <c r="Y50" s="16">
        <v>1963</v>
      </c>
      <c r="Z50" s="16">
        <v>1963</v>
      </c>
      <c r="AA50" s="16"/>
      <c r="AB50" s="16"/>
      <c r="AC50" s="16"/>
      <c r="AD50" s="16">
        <v>1000</v>
      </c>
      <c r="AE50" s="16">
        <v>3390</v>
      </c>
      <c r="AF50" s="16">
        <v>4390</v>
      </c>
      <c r="AG50" s="16"/>
      <c r="AH50" s="16">
        <v>0</v>
      </c>
      <c r="AI50" s="16"/>
      <c r="AJ50" s="16"/>
      <c r="AK50" s="16"/>
      <c r="AL50" s="16"/>
      <c r="AM50" s="16">
        <v>0</v>
      </c>
      <c r="AN50" s="16">
        <v>0</v>
      </c>
      <c r="AO50" s="16">
        <v>0</v>
      </c>
      <c r="AP50" s="16">
        <v>0</v>
      </c>
      <c r="AQ50" s="16">
        <v>0</v>
      </c>
      <c r="AR50" s="16">
        <v>0</v>
      </c>
      <c r="AS50" s="16"/>
      <c r="AT50" s="16">
        <v>0</v>
      </c>
      <c r="AU50" s="16"/>
      <c r="AV50" s="16"/>
      <c r="AW50" s="16"/>
      <c r="AX50" s="16">
        <v>5200</v>
      </c>
      <c r="AY50" s="1">
        <v>0</v>
      </c>
      <c r="AZ50" s="16">
        <v>0</v>
      </c>
      <c r="BA50" s="16">
        <v>0</v>
      </c>
      <c r="BB50" s="16"/>
      <c r="BC50" s="16"/>
      <c r="BD50" s="16"/>
      <c r="BE50" s="16"/>
      <c r="BF50" s="16"/>
      <c r="BG50" s="16"/>
      <c r="BH50" s="17">
        <v>5000</v>
      </c>
      <c r="BI50" s="17">
        <v>-2000</v>
      </c>
      <c r="BJ50" s="17">
        <v>3000</v>
      </c>
      <c r="BK50" s="17"/>
      <c r="BL50" s="21"/>
      <c r="BM50" s="24"/>
      <c r="BN50" s="20"/>
      <c r="BO50" s="21"/>
      <c r="BP50" s="22"/>
    </row>
    <row r="51" spans="1:77" ht="24.75" customHeight="1" x14ac:dyDescent="0.25">
      <c r="A51" s="36">
        <v>42</v>
      </c>
      <c r="B51" s="9" t="s">
        <v>3</v>
      </c>
      <c r="C51" s="16"/>
      <c r="D51" s="16"/>
      <c r="E51" s="16"/>
      <c r="F51" s="16">
        <v>56500</v>
      </c>
      <c r="G51" s="16">
        <v>12800</v>
      </c>
      <c r="H51" s="16">
        <v>69300</v>
      </c>
      <c r="I51" s="16">
        <v>5266</v>
      </c>
      <c r="J51" s="16">
        <v>0</v>
      </c>
      <c r="K51" s="16">
        <v>5266</v>
      </c>
      <c r="L51" s="16"/>
      <c r="M51" s="16"/>
      <c r="N51" s="16"/>
      <c r="O51" s="16">
        <v>88000</v>
      </c>
      <c r="P51" s="16">
        <v>214284</v>
      </c>
      <c r="Q51" s="16">
        <v>302284</v>
      </c>
      <c r="R51" s="16">
        <v>0</v>
      </c>
      <c r="S51" s="16">
        <v>1958</v>
      </c>
      <c r="T51" s="16">
        <v>1958</v>
      </c>
      <c r="U51" s="16"/>
      <c r="V51" s="16"/>
      <c r="W51" s="16"/>
      <c r="X51" s="16">
        <v>19469</v>
      </c>
      <c r="Y51" s="16">
        <v>46609</v>
      </c>
      <c r="Z51" s="16">
        <v>66078</v>
      </c>
      <c r="AA51" s="16">
        <v>11500</v>
      </c>
      <c r="AB51" s="16">
        <v>5000</v>
      </c>
      <c r="AC51" s="16">
        <v>16500</v>
      </c>
      <c r="AD51" s="16">
        <v>12136</v>
      </c>
      <c r="AE51" s="16">
        <v>4603</v>
      </c>
      <c r="AF51" s="16">
        <v>16739</v>
      </c>
      <c r="AG51" s="16">
        <v>0</v>
      </c>
      <c r="AH51" s="16">
        <v>14042</v>
      </c>
      <c r="AI51" s="16">
        <v>14042</v>
      </c>
      <c r="AJ51" s="16">
        <v>0</v>
      </c>
      <c r="AK51" s="16">
        <v>15000</v>
      </c>
      <c r="AL51" s="16">
        <v>15000</v>
      </c>
      <c r="AM51" s="16">
        <v>2752</v>
      </c>
      <c r="AN51" s="16">
        <v>13500</v>
      </c>
      <c r="AO51" s="16">
        <v>16252</v>
      </c>
      <c r="AP51" s="16">
        <v>43700</v>
      </c>
      <c r="AQ51" s="16">
        <v>42700</v>
      </c>
      <c r="AR51" s="16">
        <v>86400</v>
      </c>
      <c r="AS51" s="16">
        <v>23900</v>
      </c>
      <c r="AT51" s="16">
        <v>-10600</v>
      </c>
      <c r="AU51" s="16">
        <v>13300</v>
      </c>
      <c r="AV51" s="16">
        <v>65943</v>
      </c>
      <c r="AW51" s="16"/>
      <c r="AX51" s="16">
        <v>104808</v>
      </c>
      <c r="AY51" s="1">
        <v>4000</v>
      </c>
      <c r="AZ51" s="16">
        <v>-1700</v>
      </c>
      <c r="BA51" s="16">
        <v>2300</v>
      </c>
      <c r="BB51" s="16">
        <f>BB52+BB53</f>
        <v>4290</v>
      </c>
      <c r="BC51" s="16">
        <f t="shared" ref="BC51:BD51" si="92">BC52+BC53</f>
        <v>1000</v>
      </c>
      <c r="BD51" s="16">
        <f t="shared" si="92"/>
        <v>5290</v>
      </c>
      <c r="BE51" s="16">
        <v>11000</v>
      </c>
      <c r="BF51" s="16">
        <v>49379</v>
      </c>
      <c r="BG51" s="16">
        <v>60379</v>
      </c>
      <c r="BH51" s="17">
        <v>136580</v>
      </c>
      <c r="BI51" s="17">
        <v>-23000</v>
      </c>
      <c r="BJ51" s="17">
        <v>113580</v>
      </c>
      <c r="BK51" s="17"/>
      <c r="BL51" s="21"/>
      <c r="BM51" s="24"/>
      <c r="BN51" s="20"/>
      <c r="BO51" s="21"/>
      <c r="BP51" s="22"/>
    </row>
    <row r="52" spans="1:77" ht="24.75" customHeight="1" x14ac:dyDescent="0.25">
      <c r="A52" s="23">
        <v>422</v>
      </c>
      <c r="B52" s="9" t="s">
        <v>69</v>
      </c>
      <c r="C52" s="16"/>
      <c r="D52" s="16"/>
      <c r="E52" s="16"/>
      <c r="F52" s="16"/>
      <c r="G52" s="16">
        <v>0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>
        <v>10000</v>
      </c>
      <c r="AB52" s="16">
        <v>5000</v>
      </c>
      <c r="AC52" s="16">
        <v>15000</v>
      </c>
      <c r="AD52" s="16"/>
      <c r="AE52" s="16"/>
      <c r="AF52" s="16"/>
      <c r="AG52" s="16"/>
      <c r="AH52" s="16">
        <v>0</v>
      </c>
      <c r="AI52" s="16"/>
      <c r="AJ52" s="16"/>
      <c r="AK52" s="16"/>
      <c r="AL52" s="16"/>
      <c r="AM52" s="16">
        <v>1252</v>
      </c>
      <c r="AN52" s="16">
        <v>13500</v>
      </c>
      <c r="AO52" s="16">
        <v>14752</v>
      </c>
      <c r="AP52" s="16">
        <v>36400</v>
      </c>
      <c r="AQ52" s="16">
        <v>38200</v>
      </c>
      <c r="AR52" s="16">
        <v>74600</v>
      </c>
      <c r="AS52" s="16"/>
      <c r="AT52" s="16">
        <v>0</v>
      </c>
      <c r="AU52" s="16"/>
      <c r="AV52" s="16"/>
      <c r="AW52" s="16"/>
      <c r="AX52" s="16"/>
      <c r="AY52" s="1">
        <v>0</v>
      </c>
      <c r="AZ52" s="16"/>
      <c r="BA52" s="16">
        <v>0</v>
      </c>
      <c r="BB52" s="16">
        <v>4000</v>
      </c>
      <c r="BC52" s="16">
        <v>1000</v>
      </c>
      <c r="BD52" s="16">
        <v>5000</v>
      </c>
      <c r="BE52" s="16">
        <v>10000</v>
      </c>
      <c r="BF52" s="16">
        <v>50279</v>
      </c>
      <c r="BG52" s="16">
        <v>60279</v>
      </c>
      <c r="BH52" s="17"/>
      <c r="BI52" s="17"/>
      <c r="BJ52" s="17"/>
      <c r="BK52" s="17"/>
      <c r="BL52" s="21"/>
      <c r="BM52" s="24"/>
      <c r="BN52" s="20"/>
      <c r="BO52" s="21"/>
      <c r="BP52" s="22"/>
    </row>
    <row r="53" spans="1:77" ht="24.75" customHeight="1" x14ac:dyDescent="0.25">
      <c r="A53" s="23">
        <v>424</v>
      </c>
      <c r="B53" s="9" t="s">
        <v>70</v>
      </c>
      <c r="C53" s="16"/>
      <c r="D53" s="16"/>
      <c r="E53" s="16"/>
      <c r="F53" s="16"/>
      <c r="G53" s="16">
        <v>0</v>
      </c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>
        <v>0</v>
      </c>
      <c r="S53" s="16">
        <v>1958</v>
      </c>
      <c r="T53" s="16">
        <v>1958</v>
      </c>
      <c r="U53" s="16"/>
      <c r="V53" s="16"/>
      <c r="W53" s="16"/>
      <c r="X53" s="16"/>
      <c r="Y53" s="16"/>
      <c r="Z53" s="16"/>
      <c r="AA53" s="16">
        <v>1500</v>
      </c>
      <c r="AB53" s="16">
        <v>0</v>
      </c>
      <c r="AC53" s="16">
        <v>1500</v>
      </c>
      <c r="AD53" s="16"/>
      <c r="AE53" s="16"/>
      <c r="AF53" s="16"/>
      <c r="AG53" s="16"/>
      <c r="AH53" s="16">
        <v>0</v>
      </c>
      <c r="AI53" s="16"/>
      <c r="AJ53" s="16"/>
      <c r="AK53" s="16"/>
      <c r="AL53" s="16"/>
      <c r="AM53" s="16">
        <v>1500</v>
      </c>
      <c r="AN53" s="16">
        <v>0</v>
      </c>
      <c r="AO53" s="16">
        <v>1500</v>
      </c>
      <c r="AP53" s="16">
        <v>7300</v>
      </c>
      <c r="AQ53" s="16">
        <v>4500</v>
      </c>
      <c r="AR53" s="16">
        <v>11800</v>
      </c>
      <c r="AS53" s="16"/>
      <c r="AT53" s="16">
        <v>0</v>
      </c>
      <c r="AU53" s="16"/>
      <c r="AV53" s="16"/>
      <c r="AW53" s="16"/>
      <c r="AX53" s="16"/>
      <c r="AY53" s="1">
        <v>4000</v>
      </c>
      <c r="AZ53" s="16">
        <v>-1700</v>
      </c>
      <c r="BA53" s="16">
        <v>2300</v>
      </c>
      <c r="BB53" s="16">
        <v>290</v>
      </c>
      <c r="BC53" s="16">
        <v>0</v>
      </c>
      <c r="BD53" s="16">
        <v>290</v>
      </c>
      <c r="BE53" s="16">
        <v>1000</v>
      </c>
      <c r="BF53" s="16">
        <v>-900</v>
      </c>
      <c r="BG53" s="16">
        <v>100</v>
      </c>
      <c r="BH53" s="17"/>
      <c r="BI53" s="17"/>
      <c r="BJ53" s="17"/>
      <c r="BK53" s="17"/>
      <c r="BL53" s="21"/>
      <c r="BM53" s="24"/>
      <c r="BN53" s="20"/>
      <c r="BO53" s="21"/>
      <c r="BP53" s="22"/>
    </row>
    <row r="54" spans="1:77" ht="24.75" customHeight="1" x14ac:dyDescent="0.25">
      <c r="A54" s="36">
        <v>43</v>
      </c>
      <c r="B54" s="9" t="s">
        <v>71</v>
      </c>
      <c r="C54" s="16"/>
      <c r="D54" s="16"/>
      <c r="E54" s="16"/>
      <c r="F54" s="16"/>
      <c r="G54" s="16">
        <v>0</v>
      </c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>
        <v>0</v>
      </c>
      <c r="AI54" s="16"/>
      <c r="AJ54" s="16"/>
      <c r="AK54" s="16"/>
      <c r="AL54" s="16"/>
      <c r="AM54" s="16">
        <v>0</v>
      </c>
      <c r="AN54" s="16">
        <v>0</v>
      </c>
      <c r="AO54" s="16">
        <v>0</v>
      </c>
      <c r="AP54" s="16">
        <v>0</v>
      </c>
      <c r="AQ54" s="16">
        <v>0</v>
      </c>
      <c r="AR54" s="16">
        <v>0</v>
      </c>
      <c r="AS54" s="16"/>
      <c r="AT54" s="16">
        <v>0</v>
      </c>
      <c r="AU54" s="16"/>
      <c r="AV54" s="16"/>
      <c r="AW54" s="16"/>
      <c r="AX54" s="16"/>
      <c r="AY54" s="1">
        <v>0</v>
      </c>
      <c r="AZ54" s="16">
        <v>0</v>
      </c>
      <c r="BA54" s="16">
        <v>0</v>
      </c>
      <c r="BB54" s="16"/>
      <c r="BC54" s="16"/>
      <c r="BD54" s="16"/>
      <c r="BE54" s="16"/>
      <c r="BF54" s="16"/>
      <c r="BG54" s="16"/>
      <c r="BH54" s="17">
        <v>100</v>
      </c>
      <c r="BI54" s="17">
        <v>12000</v>
      </c>
      <c r="BJ54" s="17">
        <v>12100</v>
      </c>
      <c r="BK54" s="17"/>
      <c r="BL54" s="17"/>
      <c r="BM54" s="24"/>
      <c r="BN54" s="20"/>
      <c r="BO54" s="21"/>
      <c r="BP54" s="22"/>
    </row>
    <row r="55" spans="1:77" ht="24.75" customHeight="1" x14ac:dyDescent="0.25">
      <c r="A55" s="36">
        <v>45</v>
      </c>
      <c r="B55" s="9" t="s">
        <v>9</v>
      </c>
      <c r="C55" s="16"/>
      <c r="D55" s="16"/>
      <c r="E55" s="16"/>
      <c r="F55" s="16"/>
      <c r="G55" s="16">
        <v>0</v>
      </c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>
        <v>0</v>
      </c>
      <c r="AI55" s="16"/>
      <c r="AJ55" s="16"/>
      <c r="AK55" s="16"/>
      <c r="AL55" s="16"/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6"/>
      <c r="AT55" s="16">
        <v>0</v>
      </c>
      <c r="AU55" s="16"/>
      <c r="AV55" s="16"/>
      <c r="AW55" s="16"/>
      <c r="AX55" s="16"/>
      <c r="AY55" s="1">
        <v>0</v>
      </c>
      <c r="AZ55" s="16">
        <v>0</v>
      </c>
      <c r="BA55" s="16">
        <v>0</v>
      </c>
      <c r="BB55" s="16"/>
      <c r="BC55" s="16"/>
      <c r="BD55" s="16"/>
      <c r="BE55" s="16"/>
      <c r="BF55" s="16"/>
      <c r="BG55" s="16"/>
      <c r="BH55" s="17">
        <v>15000</v>
      </c>
      <c r="BI55" s="17">
        <v>0</v>
      </c>
      <c r="BJ55" s="17">
        <v>15000</v>
      </c>
      <c r="BK55" s="17"/>
      <c r="BL55" s="39"/>
      <c r="BM55" s="24"/>
      <c r="BN55" s="20"/>
      <c r="BO55" s="21"/>
      <c r="BP55" s="22"/>
    </row>
    <row r="56" spans="1:77" s="41" customFormat="1" ht="24.75" customHeight="1" x14ac:dyDescent="0.25">
      <c r="A56" s="28" t="s">
        <v>20</v>
      </c>
      <c r="B56" s="29" t="s">
        <v>21</v>
      </c>
      <c r="C56" s="2">
        <f>C58+C84+C112+C117+C140+C151</f>
        <v>436457</v>
      </c>
      <c r="D56" s="2">
        <f t="shared" ref="D56:AU56" si="93">D58+D84+D112+D117+D140+D151</f>
        <v>207817</v>
      </c>
      <c r="E56" s="2">
        <f t="shared" si="93"/>
        <v>644274</v>
      </c>
      <c r="F56" s="2">
        <f t="shared" si="93"/>
        <v>1263879</v>
      </c>
      <c r="G56" s="2">
        <f t="shared" si="93"/>
        <v>-256078</v>
      </c>
      <c r="H56" s="2">
        <f t="shared" si="93"/>
        <v>1007801</v>
      </c>
      <c r="I56" s="2">
        <f t="shared" si="93"/>
        <v>3123690</v>
      </c>
      <c r="J56" s="2">
        <f t="shared" si="93"/>
        <v>-166740</v>
      </c>
      <c r="K56" s="2">
        <f t="shared" si="93"/>
        <v>2956951</v>
      </c>
      <c r="L56" s="2">
        <f t="shared" si="93"/>
        <v>3081991</v>
      </c>
      <c r="M56" s="2">
        <f t="shared" si="93"/>
        <v>772731</v>
      </c>
      <c r="N56" s="2">
        <f t="shared" si="93"/>
        <v>3854722</v>
      </c>
      <c r="O56" s="2">
        <f t="shared" si="93"/>
        <v>1224483</v>
      </c>
      <c r="P56" s="2">
        <f t="shared" si="93"/>
        <v>553627</v>
      </c>
      <c r="Q56" s="2">
        <f t="shared" si="93"/>
        <v>1778110</v>
      </c>
      <c r="R56" s="2">
        <f>R58+R84+R112+R117+R140+R151</f>
        <v>1228027</v>
      </c>
      <c r="S56" s="2">
        <f t="shared" ref="S56:T56" si="94">S58+S84+S112+S117+S140+S151</f>
        <v>225545</v>
      </c>
      <c r="T56" s="2">
        <f t="shared" si="94"/>
        <v>1453572</v>
      </c>
      <c r="U56" s="2">
        <f t="shared" si="93"/>
        <v>781503</v>
      </c>
      <c r="V56" s="2">
        <f t="shared" si="93"/>
        <v>260360</v>
      </c>
      <c r="W56" s="2">
        <f t="shared" si="93"/>
        <v>1041863</v>
      </c>
      <c r="X56" s="2">
        <f>X58+X84+X112+X117+X140+X151</f>
        <v>242846</v>
      </c>
      <c r="Y56" s="2">
        <f>Y58+Y84+Y112+Y117+Y140+Y151</f>
        <v>165186</v>
      </c>
      <c r="Z56" s="2">
        <f>Z58+Z84+Z112+Z117+Z140+Z151</f>
        <v>408032</v>
      </c>
      <c r="AA56" s="2">
        <f t="shared" si="93"/>
        <v>1193453</v>
      </c>
      <c r="AB56" s="2">
        <f t="shared" si="93"/>
        <v>-243187</v>
      </c>
      <c r="AC56" s="2">
        <f t="shared" si="93"/>
        <v>950266</v>
      </c>
      <c r="AD56" s="2">
        <f t="shared" si="93"/>
        <v>773790</v>
      </c>
      <c r="AE56" s="2">
        <f t="shared" si="93"/>
        <v>-37237</v>
      </c>
      <c r="AF56" s="2">
        <f t="shared" si="93"/>
        <v>736553</v>
      </c>
      <c r="AG56" s="2">
        <f t="shared" si="93"/>
        <v>643030</v>
      </c>
      <c r="AH56" s="2">
        <f t="shared" si="93"/>
        <v>353435</v>
      </c>
      <c r="AI56" s="2">
        <f t="shared" si="93"/>
        <v>1000140</v>
      </c>
      <c r="AJ56" s="2">
        <f t="shared" si="93"/>
        <v>169500</v>
      </c>
      <c r="AK56" s="2">
        <f t="shared" si="93"/>
        <v>116306</v>
      </c>
      <c r="AL56" s="2">
        <f t="shared" si="93"/>
        <v>285806</v>
      </c>
      <c r="AM56" s="2">
        <f t="shared" si="93"/>
        <v>196392</v>
      </c>
      <c r="AN56" s="2">
        <f t="shared" si="93"/>
        <v>28607</v>
      </c>
      <c r="AO56" s="2">
        <f t="shared" si="93"/>
        <v>224999</v>
      </c>
      <c r="AP56" s="2">
        <f>AP58+AP84+AP112+AP117+AP140+AP151</f>
        <v>1699984</v>
      </c>
      <c r="AQ56" s="2">
        <f t="shared" ref="AQ56:AR56" si="95">AQ58+AQ84+AQ112+AQ117+AQ140+AQ151</f>
        <v>187300</v>
      </c>
      <c r="AR56" s="2">
        <f t="shared" si="95"/>
        <v>1887284</v>
      </c>
      <c r="AS56" s="2">
        <f t="shared" si="93"/>
        <v>1418710</v>
      </c>
      <c r="AT56" s="2">
        <f t="shared" si="93"/>
        <v>-229275</v>
      </c>
      <c r="AU56" s="2">
        <f t="shared" si="93"/>
        <v>1189435</v>
      </c>
      <c r="AV56" s="2">
        <v>800374</v>
      </c>
      <c r="AW56" s="2">
        <v>841908</v>
      </c>
      <c r="AX56" s="2">
        <v>1647215</v>
      </c>
      <c r="AY56" s="2">
        <v>67950</v>
      </c>
      <c r="AZ56" s="2">
        <v>57723</v>
      </c>
      <c r="BA56" s="2">
        <v>125673</v>
      </c>
      <c r="BB56" s="2">
        <f>BB58+BB84+BB112+BB117+BB140+BB151</f>
        <v>60000</v>
      </c>
      <c r="BC56" s="2">
        <f t="shared" ref="BC56:BD56" si="96">BC58+BC84+BC112+BC117+BC140+BC151</f>
        <v>12913</v>
      </c>
      <c r="BD56" s="2">
        <f t="shared" si="96"/>
        <v>72913</v>
      </c>
      <c r="BE56" s="2">
        <v>366370</v>
      </c>
      <c r="BF56" s="2">
        <v>164863</v>
      </c>
      <c r="BG56" s="2">
        <v>531233</v>
      </c>
      <c r="BH56" s="30">
        <f>BH58+BH84+BH112+BH117+BH140+BH151</f>
        <v>991203</v>
      </c>
      <c r="BI56" s="30">
        <f t="shared" ref="BI56:BJ56" si="97">BI58+BI84+BI112+BI117+BI140+BI151</f>
        <v>-156000</v>
      </c>
      <c r="BJ56" s="30">
        <f t="shared" si="97"/>
        <v>835203</v>
      </c>
      <c r="BK56" s="30">
        <f>AY56+BB56+BE56+BH56</f>
        <v>1485523</v>
      </c>
      <c r="BL56" s="30">
        <f t="shared" ref="BL56" si="98">AZ56+BC56+BF56+BI56</f>
        <v>79499</v>
      </c>
      <c r="BM56" s="31">
        <f t="shared" ref="BM56" si="99">BA56+BD56+BG56+BJ56</f>
        <v>1565022</v>
      </c>
      <c r="BN56" s="32">
        <f>C56+F56+I56+L56+O56+R56+U56+X56+AA56+AD56+AG56+AJ56+AM56+AP56+AS56+AV56+BK56-266938</f>
        <v>19496694</v>
      </c>
      <c r="BO56" s="2">
        <f>D56+G56+J56+M56+P56+S56+V56+Y56+AB56+AE56+AH56+AK56+AN56+AQ56+AT56+AW56+BL56-61682</f>
        <v>2798122</v>
      </c>
      <c r="BP56" s="33">
        <f>E56+H56+K56+N56+Q56+T56+W56+Z56+AC56+AF56+AI56+AL56+AO56+AR56+AU56+AX56+BM56-183977</f>
        <v>22448068</v>
      </c>
      <c r="BQ56" s="40"/>
      <c r="BW56" s="59"/>
      <c r="BX56" s="59"/>
      <c r="BY56" s="59"/>
    </row>
    <row r="57" spans="1:77" ht="24.75" customHeight="1" x14ac:dyDescent="0.25">
      <c r="A57" s="23" t="s">
        <v>32</v>
      </c>
      <c r="B57" s="9" t="s">
        <v>33</v>
      </c>
      <c r="C57" s="16"/>
      <c r="D57" s="16"/>
      <c r="E57" s="16"/>
      <c r="F57" s="16">
        <v>1263879</v>
      </c>
      <c r="G57" s="16">
        <v>-256078</v>
      </c>
      <c r="H57" s="16">
        <v>1007801</v>
      </c>
      <c r="I57" s="16"/>
      <c r="J57" s="16"/>
      <c r="K57" s="16"/>
      <c r="L57" s="16"/>
      <c r="M57" s="16"/>
      <c r="N57" s="16"/>
      <c r="O57" s="16">
        <v>1224483</v>
      </c>
      <c r="P57" s="16">
        <v>553627</v>
      </c>
      <c r="Q57" s="16">
        <v>1778110</v>
      </c>
      <c r="R57" s="16"/>
      <c r="S57" s="16"/>
      <c r="T57" s="16"/>
      <c r="U57" s="16">
        <v>781503</v>
      </c>
      <c r="V57" s="16">
        <v>260360</v>
      </c>
      <c r="W57" s="16">
        <v>1041863</v>
      </c>
      <c r="X57" s="16"/>
      <c r="Y57" s="16"/>
      <c r="Z57" s="16"/>
      <c r="AA57" s="16"/>
      <c r="AB57" s="16"/>
      <c r="AC57" s="16"/>
      <c r="AD57" s="16"/>
      <c r="AE57" s="16"/>
      <c r="AF57" s="16"/>
      <c r="AG57" s="16">
        <v>643030</v>
      </c>
      <c r="AH57" s="16">
        <v>357110</v>
      </c>
      <c r="AI57" s="16">
        <v>1000140</v>
      </c>
      <c r="AJ57" s="16"/>
      <c r="AK57" s="16"/>
      <c r="AL57" s="16"/>
      <c r="AM57" s="16">
        <v>196392</v>
      </c>
      <c r="AN57" s="16">
        <v>28607</v>
      </c>
      <c r="AO57" s="16">
        <v>224999</v>
      </c>
      <c r="AP57" s="16">
        <v>93300</v>
      </c>
      <c r="AQ57" s="16">
        <v>55300</v>
      </c>
      <c r="AR57" s="16">
        <v>182000</v>
      </c>
      <c r="AS57" s="16">
        <v>1418710</v>
      </c>
      <c r="AT57" s="16">
        <v>-229275</v>
      </c>
      <c r="AU57" s="16">
        <v>1189435</v>
      </c>
      <c r="AV57" s="16"/>
      <c r="AW57" s="16"/>
      <c r="AX57" s="16"/>
      <c r="AY57" s="1">
        <v>67950</v>
      </c>
      <c r="AZ57" s="16">
        <v>57723</v>
      </c>
      <c r="BA57" s="16">
        <v>125673</v>
      </c>
      <c r="BB57" s="16"/>
      <c r="BC57" s="16"/>
      <c r="BD57" s="16"/>
      <c r="BE57" s="16"/>
      <c r="BF57" s="16"/>
      <c r="BG57" s="16"/>
      <c r="BH57" s="17"/>
      <c r="BI57" s="17"/>
      <c r="BJ57" s="17"/>
      <c r="BK57" s="17"/>
      <c r="BL57" s="21"/>
      <c r="BM57" s="24"/>
      <c r="BN57" s="20"/>
      <c r="BO57" s="21"/>
      <c r="BP57" s="22"/>
    </row>
    <row r="58" spans="1:77" ht="24.75" customHeight="1" x14ac:dyDescent="0.25">
      <c r="A58" s="35" t="s">
        <v>36</v>
      </c>
      <c r="B58" s="9" t="s">
        <v>1</v>
      </c>
      <c r="C58" s="1">
        <f>C59+C63+C69+C71+C72+C74+C76</f>
        <v>36000</v>
      </c>
      <c r="D58" s="1">
        <v>0</v>
      </c>
      <c r="E58" s="1">
        <v>36000</v>
      </c>
      <c r="F58" s="1">
        <v>111335</v>
      </c>
      <c r="G58" s="1">
        <v>50440</v>
      </c>
      <c r="H58" s="1">
        <v>161775</v>
      </c>
      <c r="I58" s="1">
        <v>550000</v>
      </c>
      <c r="J58" s="1">
        <v>-78500</v>
      </c>
      <c r="K58" s="1">
        <v>471500</v>
      </c>
      <c r="L58" s="1">
        <v>10093</v>
      </c>
      <c r="M58" s="1">
        <v>192663</v>
      </c>
      <c r="N58" s="1">
        <v>202756</v>
      </c>
      <c r="O58" s="1">
        <v>151750</v>
      </c>
      <c r="P58" s="1">
        <v>189610</v>
      </c>
      <c r="Q58" s="1">
        <v>341360</v>
      </c>
      <c r="R58" s="1">
        <v>841127</v>
      </c>
      <c r="S58" s="1">
        <v>260665</v>
      </c>
      <c r="T58" s="1">
        <f>R58+S58</f>
        <v>1101792</v>
      </c>
      <c r="U58" s="1">
        <v>174959</v>
      </c>
      <c r="V58" s="1">
        <v>-12809</v>
      </c>
      <c r="W58" s="1">
        <v>162150</v>
      </c>
      <c r="X58" s="1">
        <f>X63+X59+X69+X71+X72+X74+X76</f>
        <v>4640</v>
      </c>
      <c r="Y58" s="1">
        <f t="shared" ref="Y58" si="100">Y63+Y59+Y69+Y71+Y72+Y74+Y76</f>
        <v>13477</v>
      </c>
      <c r="Z58" s="1">
        <f>Z63+Z59+Z69+Z71+Z72+Z74+Z76</f>
        <v>18117</v>
      </c>
      <c r="AA58" s="1">
        <v>51500</v>
      </c>
      <c r="AB58" s="1">
        <v>58370</v>
      </c>
      <c r="AC58" s="1">
        <v>109870</v>
      </c>
      <c r="AD58" s="1">
        <v>160246</v>
      </c>
      <c r="AE58" s="1">
        <v>-5700</v>
      </c>
      <c r="AF58" s="16">
        <v>154546</v>
      </c>
      <c r="AG58" s="16">
        <v>1300</v>
      </c>
      <c r="AH58" s="16">
        <v>5785</v>
      </c>
      <c r="AI58" s="16">
        <v>7085</v>
      </c>
      <c r="AJ58" s="16">
        <v>23000</v>
      </c>
      <c r="AK58" s="16">
        <v>25141</v>
      </c>
      <c r="AL58" s="16">
        <v>48141</v>
      </c>
      <c r="AM58" s="16">
        <v>18700</v>
      </c>
      <c r="AN58" s="16">
        <v>-3049</v>
      </c>
      <c r="AO58" s="16">
        <v>15651</v>
      </c>
      <c r="AP58" s="25">
        <v>106000</v>
      </c>
      <c r="AQ58" s="25">
        <v>76000</v>
      </c>
      <c r="AR58" s="25">
        <v>182000</v>
      </c>
      <c r="AS58" s="16">
        <v>30500</v>
      </c>
      <c r="AT58" s="16">
        <v>-8180</v>
      </c>
      <c r="AU58" s="16">
        <v>22320</v>
      </c>
      <c r="AV58" s="16"/>
      <c r="AW58" s="16"/>
      <c r="AX58" s="16"/>
      <c r="AY58" s="1">
        <v>1250</v>
      </c>
      <c r="AZ58" s="16">
        <v>-150</v>
      </c>
      <c r="BA58" s="16">
        <v>1100</v>
      </c>
      <c r="BB58" s="16">
        <f>BB59+BB63+BB69+BB71+BB72+BB74+BB76</f>
        <v>5000</v>
      </c>
      <c r="BC58" s="16">
        <f>BC59+BC63+BC69+BC71+BC72+BC74+BC76</f>
        <v>1000</v>
      </c>
      <c r="BD58" s="16">
        <f>BD59+BD63+BD69+BD71+BD72+BD74+BD76</f>
        <v>6000</v>
      </c>
      <c r="BE58" s="16">
        <v>227220</v>
      </c>
      <c r="BF58" s="16">
        <v>58300</v>
      </c>
      <c r="BG58" s="16">
        <v>285520</v>
      </c>
      <c r="BH58" s="17">
        <v>80000</v>
      </c>
      <c r="BI58" s="17">
        <v>-30000</v>
      </c>
      <c r="BJ58" s="17">
        <v>50000</v>
      </c>
      <c r="BK58" s="17"/>
      <c r="BL58" s="21"/>
      <c r="BM58" s="24"/>
      <c r="BN58" s="20"/>
      <c r="BO58" s="21"/>
      <c r="BP58" s="22"/>
    </row>
    <row r="59" spans="1:77" ht="24.75" customHeight="1" x14ac:dyDescent="0.25">
      <c r="A59" s="36" t="s">
        <v>36</v>
      </c>
      <c r="B59" s="9" t="s">
        <v>6</v>
      </c>
      <c r="C59" s="16">
        <v>18000</v>
      </c>
      <c r="D59" s="16"/>
      <c r="E59" s="16">
        <v>18000</v>
      </c>
      <c r="F59" s="16">
        <v>15000</v>
      </c>
      <c r="G59" s="16">
        <v>0</v>
      </c>
      <c r="H59" s="16">
        <v>15000</v>
      </c>
      <c r="I59" s="16">
        <v>80000</v>
      </c>
      <c r="J59" s="16">
        <v>0</v>
      </c>
      <c r="K59" s="16">
        <v>80000</v>
      </c>
      <c r="L59" s="16"/>
      <c r="M59" s="16"/>
      <c r="N59" s="16"/>
      <c r="O59" s="16">
        <v>76650</v>
      </c>
      <c r="P59" s="16">
        <v>144000</v>
      </c>
      <c r="Q59" s="16">
        <v>220650</v>
      </c>
      <c r="R59" s="16"/>
      <c r="S59" s="16"/>
      <c r="T59" s="16"/>
      <c r="U59" s="16">
        <v>136000</v>
      </c>
      <c r="V59" s="16">
        <v>-15000</v>
      </c>
      <c r="W59" s="16">
        <v>121000</v>
      </c>
      <c r="X59" s="16"/>
      <c r="Y59" s="16"/>
      <c r="Z59" s="16"/>
      <c r="AA59" s="16">
        <v>6000</v>
      </c>
      <c r="AB59" s="16">
        <v>0</v>
      </c>
      <c r="AC59" s="16">
        <v>6000</v>
      </c>
      <c r="AD59" s="16">
        <v>45000</v>
      </c>
      <c r="AE59" s="16">
        <v>-17000</v>
      </c>
      <c r="AF59" s="16">
        <v>28000</v>
      </c>
      <c r="AG59" s="16"/>
      <c r="AH59" s="16">
        <v>0</v>
      </c>
      <c r="AI59" s="16"/>
      <c r="AJ59" s="16"/>
      <c r="AK59" s="16"/>
      <c r="AL59" s="16"/>
      <c r="AM59" s="16">
        <v>15249</v>
      </c>
      <c r="AN59" s="16">
        <v>-4691</v>
      </c>
      <c r="AO59" s="16">
        <v>10558</v>
      </c>
      <c r="AP59" s="16">
        <v>18700</v>
      </c>
      <c r="AQ59" s="16">
        <v>27800</v>
      </c>
      <c r="AR59" s="16">
        <v>46500</v>
      </c>
      <c r="AS59" s="16">
        <v>13900</v>
      </c>
      <c r="AT59" s="16">
        <v>-10500</v>
      </c>
      <c r="AU59" s="16">
        <v>3400</v>
      </c>
      <c r="AV59" s="16">
        <v>27000</v>
      </c>
      <c r="AW59" s="16">
        <f>AX59-AV59</f>
        <v>-7248</v>
      </c>
      <c r="AX59" s="16">
        <v>19752</v>
      </c>
      <c r="AY59" s="1">
        <v>0</v>
      </c>
      <c r="AZ59" s="16">
        <v>0</v>
      </c>
      <c r="BA59" s="16">
        <v>0</v>
      </c>
      <c r="BB59" s="16"/>
      <c r="BC59" s="16"/>
      <c r="BD59" s="16"/>
      <c r="BE59" s="16">
        <v>132000</v>
      </c>
      <c r="BF59" s="16">
        <v>19200</v>
      </c>
      <c r="BG59" s="16">
        <v>151200</v>
      </c>
      <c r="BH59" s="17">
        <v>75000</v>
      </c>
      <c r="BI59" s="17">
        <v>-30000</v>
      </c>
      <c r="BJ59" s="17">
        <v>45000</v>
      </c>
      <c r="BK59" s="17"/>
      <c r="BL59" s="21"/>
      <c r="BM59" s="24"/>
      <c r="BN59" s="20"/>
      <c r="BO59" s="21"/>
      <c r="BP59" s="22"/>
    </row>
    <row r="60" spans="1:77" ht="24.75" customHeight="1" x14ac:dyDescent="0.25">
      <c r="A60" s="23" t="s">
        <v>37</v>
      </c>
      <c r="B60" s="9" t="s">
        <v>38</v>
      </c>
      <c r="C60" s="16">
        <v>18000</v>
      </c>
      <c r="D60" s="16"/>
      <c r="E60" s="16">
        <v>18000</v>
      </c>
      <c r="F60" s="16"/>
      <c r="G60" s="16">
        <v>0</v>
      </c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>
        <v>2000</v>
      </c>
      <c r="AB60" s="16">
        <v>0</v>
      </c>
      <c r="AC60" s="16">
        <v>2000</v>
      </c>
      <c r="AD60" s="16"/>
      <c r="AE60" s="16"/>
      <c r="AF60" s="16"/>
      <c r="AG60" s="16"/>
      <c r="AH60" s="16">
        <v>0</v>
      </c>
      <c r="AI60" s="16"/>
      <c r="AJ60" s="16"/>
      <c r="AK60" s="16"/>
      <c r="AL60" s="16"/>
      <c r="AM60" s="16">
        <v>13090</v>
      </c>
      <c r="AN60" s="16">
        <v>-4100</v>
      </c>
      <c r="AO60" s="16">
        <v>8990</v>
      </c>
      <c r="AP60" s="16">
        <v>6000</v>
      </c>
      <c r="AQ60" s="16">
        <v>29800</v>
      </c>
      <c r="AR60" s="16">
        <v>35800</v>
      </c>
      <c r="AS60" s="16"/>
      <c r="AT60" s="16">
        <v>0</v>
      </c>
      <c r="AU60" s="16"/>
      <c r="AV60" s="16"/>
      <c r="AW60" s="16">
        <f t="shared" ref="AW60:AW123" si="101">AX60-AV60</f>
        <v>0</v>
      </c>
      <c r="AX60" s="16"/>
      <c r="AY60" s="1">
        <v>0</v>
      </c>
      <c r="AZ60" s="16">
        <v>0</v>
      </c>
      <c r="BA60" s="16">
        <v>0</v>
      </c>
      <c r="BB60" s="16"/>
      <c r="BC60" s="16"/>
      <c r="BD60" s="16"/>
      <c r="BE60" s="16">
        <v>74600</v>
      </c>
      <c r="BF60" s="16">
        <v>8000</v>
      </c>
      <c r="BG60" s="16">
        <v>82600</v>
      </c>
      <c r="BH60" s="17"/>
      <c r="BI60" s="17"/>
      <c r="BJ60" s="17"/>
      <c r="BK60" s="17"/>
      <c r="BL60" s="21"/>
      <c r="BM60" s="24"/>
      <c r="BN60" s="20"/>
      <c r="BO60" s="21"/>
      <c r="BP60" s="22"/>
    </row>
    <row r="61" spans="1:77" ht="24.75" customHeight="1" x14ac:dyDescent="0.25">
      <c r="A61" s="23" t="s">
        <v>39</v>
      </c>
      <c r="B61" s="9" t="s">
        <v>40</v>
      </c>
      <c r="C61" s="16"/>
      <c r="D61" s="16"/>
      <c r="E61" s="16"/>
      <c r="F61" s="16"/>
      <c r="G61" s="16">
        <v>0</v>
      </c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>
        <v>4000</v>
      </c>
      <c r="AB61" s="16">
        <v>0</v>
      </c>
      <c r="AC61" s="16">
        <v>4000</v>
      </c>
      <c r="AD61" s="16"/>
      <c r="AE61" s="16"/>
      <c r="AF61" s="16"/>
      <c r="AG61" s="16"/>
      <c r="AH61" s="16">
        <v>0</v>
      </c>
      <c r="AI61" s="16"/>
      <c r="AJ61" s="16"/>
      <c r="AK61" s="16"/>
      <c r="AL61" s="16"/>
      <c r="AM61" s="16">
        <v>0</v>
      </c>
      <c r="AN61" s="16">
        <v>0</v>
      </c>
      <c r="AO61" s="16">
        <v>0</v>
      </c>
      <c r="AP61" s="16">
        <v>8200</v>
      </c>
      <c r="AQ61" s="16">
        <v>-2000</v>
      </c>
      <c r="AR61" s="16">
        <v>6200</v>
      </c>
      <c r="AS61" s="16"/>
      <c r="AT61" s="16">
        <v>0</v>
      </c>
      <c r="AU61" s="16"/>
      <c r="AV61" s="16"/>
      <c r="AW61" s="16">
        <f t="shared" si="101"/>
        <v>0</v>
      </c>
      <c r="AX61" s="16"/>
      <c r="AY61" s="1">
        <v>0</v>
      </c>
      <c r="AZ61" s="16">
        <v>0</v>
      </c>
      <c r="BA61" s="16">
        <v>0</v>
      </c>
      <c r="BB61" s="16"/>
      <c r="BC61" s="16"/>
      <c r="BD61" s="16"/>
      <c r="BE61" s="16">
        <v>45000</v>
      </c>
      <c r="BF61" s="16">
        <v>10000</v>
      </c>
      <c r="BG61" s="16">
        <v>55000</v>
      </c>
      <c r="BH61" s="17"/>
      <c r="BI61" s="17"/>
      <c r="BJ61" s="17"/>
      <c r="BK61" s="17"/>
      <c r="BL61" s="21"/>
      <c r="BM61" s="24"/>
      <c r="BN61" s="20"/>
      <c r="BO61" s="21"/>
      <c r="BP61" s="22"/>
    </row>
    <row r="62" spans="1:77" ht="24.75" customHeight="1" x14ac:dyDescent="0.25">
      <c r="A62" s="23" t="s">
        <v>41</v>
      </c>
      <c r="B62" s="9" t="s">
        <v>42</v>
      </c>
      <c r="C62" s="16"/>
      <c r="D62" s="16"/>
      <c r="E62" s="16"/>
      <c r="F62" s="16"/>
      <c r="G62" s="16">
        <v>0</v>
      </c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>
        <v>0</v>
      </c>
      <c r="AI62" s="16"/>
      <c r="AJ62" s="16"/>
      <c r="AK62" s="16"/>
      <c r="AL62" s="16"/>
      <c r="AM62" s="16">
        <v>2159</v>
      </c>
      <c r="AN62" s="16">
        <v>-591</v>
      </c>
      <c r="AO62" s="16">
        <v>1568</v>
      </c>
      <c r="AP62" s="16">
        <v>4500</v>
      </c>
      <c r="AQ62" s="16">
        <v>0</v>
      </c>
      <c r="AR62" s="16">
        <v>4500</v>
      </c>
      <c r="AS62" s="16"/>
      <c r="AT62" s="16">
        <v>0</v>
      </c>
      <c r="AU62" s="16"/>
      <c r="AV62" s="16"/>
      <c r="AW62" s="16">
        <f t="shared" si="101"/>
        <v>0</v>
      </c>
      <c r="AX62" s="16"/>
      <c r="AY62" s="1">
        <v>0</v>
      </c>
      <c r="AZ62" s="16">
        <v>0</v>
      </c>
      <c r="BA62" s="16">
        <v>0</v>
      </c>
      <c r="BB62" s="16"/>
      <c r="BC62" s="16"/>
      <c r="BD62" s="16"/>
      <c r="BE62" s="16">
        <v>12400</v>
      </c>
      <c r="BF62" s="16">
        <v>1200</v>
      </c>
      <c r="BG62" s="16">
        <v>13600</v>
      </c>
      <c r="BH62" s="17"/>
      <c r="BI62" s="17"/>
      <c r="BJ62" s="17"/>
      <c r="BK62" s="17"/>
      <c r="BL62" s="21"/>
      <c r="BM62" s="24"/>
      <c r="BN62" s="20"/>
      <c r="BO62" s="21"/>
      <c r="BP62" s="22"/>
    </row>
    <row r="63" spans="1:77" ht="24.75" customHeight="1" x14ac:dyDescent="0.25">
      <c r="A63" s="36" t="s">
        <v>43</v>
      </c>
      <c r="B63" s="9" t="s">
        <v>7</v>
      </c>
      <c r="C63" s="16">
        <v>8636</v>
      </c>
      <c r="D63" s="16">
        <v>8364</v>
      </c>
      <c r="E63" s="16">
        <v>17000</v>
      </c>
      <c r="F63" s="16">
        <v>94135</v>
      </c>
      <c r="G63" s="16">
        <v>46340</v>
      </c>
      <c r="H63" s="16">
        <v>140475</v>
      </c>
      <c r="I63" s="16">
        <v>400000</v>
      </c>
      <c r="J63" s="16">
        <v>-58500</v>
      </c>
      <c r="K63" s="16">
        <v>341500</v>
      </c>
      <c r="L63" s="16">
        <v>10093</v>
      </c>
      <c r="M63" s="16">
        <v>10093</v>
      </c>
      <c r="N63" s="16">
        <v>10093</v>
      </c>
      <c r="O63" s="16">
        <v>60450</v>
      </c>
      <c r="P63" s="16">
        <v>47800</v>
      </c>
      <c r="Q63" s="16">
        <v>108250</v>
      </c>
      <c r="R63" s="16"/>
      <c r="S63" s="16"/>
      <c r="T63" s="16"/>
      <c r="U63" s="16">
        <v>38959</v>
      </c>
      <c r="V63" s="16">
        <v>2191</v>
      </c>
      <c r="W63" s="16">
        <v>41150</v>
      </c>
      <c r="X63" s="16">
        <v>4500</v>
      </c>
      <c r="Y63" s="16">
        <v>12577</v>
      </c>
      <c r="Z63" s="16">
        <v>17077</v>
      </c>
      <c r="AA63" s="16">
        <v>45500</v>
      </c>
      <c r="AB63" s="16">
        <v>58370</v>
      </c>
      <c r="AC63" s="16">
        <v>103870</v>
      </c>
      <c r="AD63" s="16">
        <v>110246</v>
      </c>
      <c r="AE63" s="16">
        <v>6100</v>
      </c>
      <c r="AF63" s="16">
        <v>116346</v>
      </c>
      <c r="AG63" s="16"/>
      <c r="AH63" s="16">
        <v>0</v>
      </c>
      <c r="AI63" s="16"/>
      <c r="AJ63" s="16"/>
      <c r="AK63" s="16"/>
      <c r="AL63" s="16"/>
      <c r="AM63" s="16">
        <v>3451</v>
      </c>
      <c r="AN63" s="16">
        <v>1642</v>
      </c>
      <c r="AO63" s="16">
        <v>5093</v>
      </c>
      <c r="AP63" s="16">
        <v>72150</v>
      </c>
      <c r="AQ63" s="16">
        <v>28100</v>
      </c>
      <c r="AR63" s="16">
        <v>100250</v>
      </c>
      <c r="AS63" s="16">
        <v>13890</v>
      </c>
      <c r="AT63" s="16">
        <v>2720</v>
      </c>
      <c r="AU63" s="16">
        <v>16610</v>
      </c>
      <c r="AV63" s="16">
        <v>89582</v>
      </c>
      <c r="AW63" s="16">
        <f t="shared" si="101"/>
        <v>-1612</v>
      </c>
      <c r="AX63" s="16">
        <v>87970</v>
      </c>
      <c r="AY63" s="1">
        <v>1150</v>
      </c>
      <c r="AZ63" s="16">
        <v>-50</v>
      </c>
      <c r="BA63" s="16">
        <v>1100</v>
      </c>
      <c r="BB63" s="16">
        <f>BB64+BB65+BB66+BB67+BB68</f>
        <v>3500</v>
      </c>
      <c r="BC63" s="16">
        <f t="shared" ref="BC63:BD63" si="102">BC64+BC65+BC66+BC67+BC68</f>
        <v>500</v>
      </c>
      <c r="BD63" s="16">
        <f t="shared" si="102"/>
        <v>4000</v>
      </c>
      <c r="BE63" s="16">
        <v>79320</v>
      </c>
      <c r="BF63" s="16">
        <v>3900</v>
      </c>
      <c r="BG63" s="16">
        <v>83220</v>
      </c>
      <c r="BH63" s="17">
        <v>0</v>
      </c>
      <c r="BI63" s="17">
        <v>0</v>
      </c>
      <c r="BJ63" s="17">
        <v>0</v>
      </c>
      <c r="BK63" s="17"/>
      <c r="BL63" s="21"/>
      <c r="BM63" s="24"/>
      <c r="BN63" s="20"/>
      <c r="BO63" s="21"/>
      <c r="BP63" s="22"/>
    </row>
    <row r="64" spans="1:77" ht="24.75" customHeight="1" x14ac:dyDescent="0.25">
      <c r="A64" s="23" t="s">
        <v>44</v>
      </c>
      <c r="B64" s="9" t="s">
        <v>45</v>
      </c>
      <c r="C64" s="16">
        <v>1500</v>
      </c>
      <c r="D64" s="16"/>
      <c r="E64" s="16">
        <v>1500</v>
      </c>
      <c r="F64" s="16"/>
      <c r="G64" s="16">
        <v>0</v>
      </c>
      <c r="H64" s="16"/>
      <c r="I64" s="16"/>
      <c r="J64" s="16"/>
      <c r="K64" s="16"/>
      <c r="L64" s="16">
        <v>10093</v>
      </c>
      <c r="M64" s="16">
        <v>10093</v>
      </c>
      <c r="N64" s="16">
        <v>10093</v>
      </c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>
        <v>500</v>
      </c>
      <c r="AB64" s="16">
        <v>0</v>
      </c>
      <c r="AC64" s="16">
        <v>500</v>
      </c>
      <c r="AD64" s="16"/>
      <c r="AE64" s="16"/>
      <c r="AF64" s="16"/>
      <c r="AG64" s="16"/>
      <c r="AH64" s="16">
        <v>0</v>
      </c>
      <c r="AI64" s="16"/>
      <c r="AJ64" s="16"/>
      <c r="AK64" s="16"/>
      <c r="AL64" s="16"/>
      <c r="AM64" s="16">
        <v>0</v>
      </c>
      <c r="AN64" s="16">
        <v>1522</v>
      </c>
      <c r="AO64" s="16">
        <v>1522</v>
      </c>
      <c r="AP64" s="16">
        <v>6100</v>
      </c>
      <c r="AQ64" s="16">
        <v>-1800</v>
      </c>
      <c r="AR64" s="16">
        <v>4300</v>
      </c>
      <c r="AS64" s="16"/>
      <c r="AT64" s="16">
        <v>0</v>
      </c>
      <c r="AU64" s="16"/>
      <c r="AV64" s="16"/>
      <c r="AW64" s="16">
        <f t="shared" si="101"/>
        <v>0</v>
      </c>
      <c r="AX64" s="16"/>
      <c r="AY64" s="1">
        <v>0</v>
      </c>
      <c r="AZ64" s="16">
        <v>0</v>
      </c>
      <c r="BA64" s="16">
        <v>0</v>
      </c>
      <c r="BB64" s="16">
        <v>3000</v>
      </c>
      <c r="BC64" s="16">
        <v>500</v>
      </c>
      <c r="BD64" s="16">
        <v>3500</v>
      </c>
      <c r="BE64" s="16">
        <v>17020</v>
      </c>
      <c r="BF64" s="16">
        <v>3200</v>
      </c>
      <c r="BG64" s="16">
        <v>20220</v>
      </c>
      <c r="BH64" s="17"/>
      <c r="BI64" s="17"/>
      <c r="BJ64" s="17"/>
      <c r="BK64" s="17"/>
      <c r="BL64" s="21"/>
      <c r="BM64" s="24"/>
      <c r="BN64" s="20"/>
      <c r="BO64" s="21"/>
      <c r="BP64" s="22"/>
    </row>
    <row r="65" spans="1:68" ht="24.75" customHeight="1" x14ac:dyDescent="0.25">
      <c r="A65" s="23" t="s">
        <v>60</v>
      </c>
      <c r="B65" s="9" t="s">
        <v>61</v>
      </c>
      <c r="C65" s="16">
        <v>5200</v>
      </c>
      <c r="D65" s="16"/>
      <c r="E65" s="16">
        <v>5200</v>
      </c>
      <c r="F65" s="16"/>
      <c r="G65" s="16">
        <v>0</v>
      </c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>
        <v>24000</v>
      </c>
      <c r="AB65" s="16">
        <v>7000</v>
      </c>
      <c r="AC65" s="16">
        <v>31000</v>
      </c>
      <c r="AD65" s="16"/>
      <c r="AE65" s="16"/>
      <c r="AF65" s="16"/>
      <c r="AG65" s="16"/>
      <c r="AH65" s="16">
        <v>0</v>
      </c>
      <c r="AI65" s="16"/>
      <c r="AJ65" s="16">
        <v>3000</v>
      </c>
      <c r="AK65" s="16">
        <v>-1400</v>
      </c>
      <c r="AL65" s="16">
        <v>1600</v>
      </c>
      <c r="AM65" s="16">
        <v>1000</v>
      </c>
      <c r="AN65" s="16">
        <v>-1000</v>
      </c>
      <c r="AO65" s="16">
        <v>0</v>
      </c>
      <c r="AP65" s="16">
        <v>17750</v>
      </c>
      <c r="AQ65" s="16">
        <v>0</v>
      </c>
      <c r="AR65" s="16">
        <v>17750</v>
      </c>
      <c r="AS65" s="16"/>
      <c r="AT65" s="16">
        <v>0</v>
      </c>
      <c r="AU65" s="16"/>
      <c r="AV65" s="16"/>
      <c r="AW65" s="16">
        <f t="shared" si="101"/>
        <v>0</v>
      </c>
      <c r="AX65" s="16"/>
      <c r="AY65" s="1">
        <v>0</v>
      </c>
      <c r="AZ65" s="16">
        <v>0</v>
      </c>
      <c r="BA65" s="16">
        <v>0</v>
      </c>
      <c r="BB65" s="16"/>
      <c r="BC65" s="16"/>
      <c r="BD65" s="16"/>
      <c r="BE65" s="16">
        <v>19950</v>
      </c>
      <c r="BF65" s="16">
        <v>-3000</v>
      </c>
      <c r="BG65" s="16">
        <v>16950</v>
      </c>
      <c r="BH65" s="17"/>
      <c r="BI65" s="17"/>
      <c r="BJ65" s="17"/>
      <c r="BK65" s="17"/>
      <c r="BL65" s="21"/>
      <c r="BM65" s="24"/>
      <c r="BN65" s="20"/>
      <c r="BO65" s="21"/>
      <c r="BP65" s="22"/>
    </row>
    <row r="66" spans="1:68" ht="24.75" customHeight="1" x14ac:dyDescent="0.25">
      <c r="A66" s="23" t="s">
        <v>46</v>
      </c>
      <c r="B66" s="9" t="s">
        <v>47</v>
      </c>
      <c r="C66" s="16"/>
      <c r="D66" s="16">
        <v>8364</v>
      </c>
      <c r="E66" s="16">
        <v>8364</v>
      </c>
      <c r="F66" s="16"/>
      <c r="G66" s="16">
        <v>0</v>
      </c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>
        <v>17000</v>
      </c>
      <c r="AB66" s="16">
        <v>45000</v>
      </c>
      <c r="AC66" s="16">
        <v>62000</v>
      </c>
      <c r="AD66" s="16"/>
      <c r="AE66" s="16"/>
      <c r="AF66" s="16"/>
      <c r="AG66" s="16"/>
      <c r="AH66" s="16">
        <v>0</v>
      </c>
      <c r="AI66" s="16"/>
      <c r="AJ66" s="16">
        <v>17000</v>
      </c>
      <c r="AK66" s="16">
        <v>29541</v>
      </c>
      <c r="AL66" s="16">
        <v>46541</v>
      </c>
      <c r="AM66" s="16">
        <v>0</v>
      </c>
      <c r="AN66" s="16">
        <v>1120</v>
      </c>
      <c r="AO66" s="16">
        <v>1120</v>
      </c>
      <c r="AP66" s="16">
        <v>39800</v>
      </c>
      <c r="AQ66" s="16">
        <v>14900</v>
      </c>
      <c r="AR66" s="16">
        <v>54700</v>
      </c>
      <c r="AS66" s="16"/>
      <c r="AT66" s="16">
        <v>0</v>
      </c>
      <c r="AU66" s="16"/>
      <c r="AV66" s="16"/>
      <c r="AW66" s="16">
        <f t="shared" si="101"/>
        <v>0</v>
      </c>
      <c r="AX66" s="16"/>
      <c r="AY66" s="1">
        <v>0</v>
      </c>
      <c r="AZ66" s="16">
        <v>0</v>
      </c>
      <c r="BA66" s="16">
        <v>0</v>
      </c>
      <c r="BB66" s="16"/>
      <c r="BC66" s="16"/>
      <c r="BD66" s="16"/>
      <c r="BE66" s="16">
        <v>28300</v>
      </c>
      <c r="BF66" s="16">
        <v>-800</v>
      </c>
      <c r="BG66" s="16">
        <v>27500</v>
      </c>
      <c r="BH66" s="17"/>
      <c r="BI66" s="17"/>
      <c r="BJ66" s="17"/>
      <c r="BK66" s="17"/>
      <c r="BL66" s="21"/>
      <c r="BM66" s="24"/>
      <c r="BN66" s="20"/>
      <c r="BO66" s="21"/>
      <c r="BP66" s="22"/>
    </row>
    <row r="67" spans="1:68" ht="24.75" customHeight="1" x14ac:dyDescent="0.25">
      <c r="A67" s="23" t="s">
        <v>62</v>
      </c>
      <c r="B67" s="9" t="s">
        <v>63</v>
      </c>
      <c r="C67" s="16"/>
      <c r="D67" s="16"/>
      <c r="E67" s="16"/>
      <c r="F67" s="16"/>
      <c r="G67" s="16">
        <v>0</v>
      </c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>
        <v>0</v>
      </c>
      <c r="AI67" s="16"/>
      <c r="AJ67" s="16"/>
      <c r="AK67" s="16"/>
      <c r="AL67" s="16"/>
      <c r="AM67" s="16">
        <v>0</v>
      </c>
      <c r="AN67" s="16">
        <v>0</v>
      </c>
      <c r="AO67" s="16">
        <v>0</v>
      </c>
      <c r="AP67" s="16">
        <v>3300</v>
      </c>
      <c r="AQ67" s="16">
        <v>0</v>
      </c>
      <c r="AR67" s="16">
        <v>3300</v>
      </c>
      <c r="AS67" s="16"/>
      <c r="AT67" s="16">
        <v>0</v>
      </c>
      <c r="AU67" s="16"/>
      <c r="AV67" s="16"/>
      <c r="AW67" s="16">
        <f t="shared" si="101"/>
        <v>0</v>
      </c>
      <c r="AX67" s="16"/>
      <c r="AY67" s="1">
        <v>0</v>
      </c>
      <c r="AZ67" s="16">
        <v>0</v>
      </c>
      <c r="BA67" s="16">
        <v>0</v>
      </c>
      <c r="BB67" s="16"/>
      <c r="BC67" s="16"/>
      <c r="BD67" s="16"/>
      <c r="BE67" s="16">
        <v>3000</v>
      </c>
      <c r="BF67" s="16">
        <v>0</v>
      </c>
      <c r="BG67" s="16">
        <v>3000</v>
      </c>
      <c r="BH67" s="17"/>
      <c r="BI67" s="17"/>
      <c r="BJ67" s="17"/>
      <c r="BK67" s="17"/>
      <c r="BL67" s="21"/>
      <c r="BM67" s="24"/>
      <c r="BN67" s="20"/>
      <c r="BO67" s="21"/>
      <c r="BP67" s="22"/>
    </row>
    <row r="68" spans="1:68" ht="24.75" customHeight="1" x14ac:dyDescent="0.25">
      <c r="A68" s="23" t="s">
        <v>57</v>
      </c>
      <c r="B68" s="9" t="s">
        <v>48</v>
      </c>
      <c r="C68" s="16">
        <v>1936</v>
      </c>
      <c r="D68" s="16"/>
      <c r="E68" s="16">
        <v>1936</v>
      </c>
      <c r="F68" s="16"/>
      <c r="G68" s="16">
        <v>0</v>
      </c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>
        <v>4000</v>
      </c>
      <c r="AB68" s="16">
        <v>6370</v>
      </c>
      <c r="AC68" s="16">
        <v>10370</v>
      </c>
      <c r="AD68" s="16"/>
      <c r="AE68" s="16"/>
      <c r="AF68" s="16"/>
      <c r="AG68" s="16"/>
      <c r="AH68" s="16">
        <v>0</v>
      </c>
      <c r="AI68" s="16"/>
      <c r="AJ68" s="16"/>
      <c r="AK68" s="16"/>
      <c r="AL68" s="16"/>
      <c r="AM68" s="16">
        <v>2451</v>
      </c>
      <c r="AN68" s="16">
        <v>0</v>
      </c>
      <c r="AO68" s="16">
        <v>2451</v>
      </c>
      <c r="AP68" s="16">
        <v>5200</v>
      </c>
      <c r="AQ68" s="16">
        <v>15000</v>
      </c>
      <c r="AR68" s="16">
        <v>20200</v>
      </c>
      <c r="AS68" s="16"/>
      <c r="AT68" s="16">
        <v>0</v>
      </c>
      <c r="AU68" s="16"/>
      <c r="AV68" s="16"/>
      <c r="AW68" s="16">
        <f t="shared" si="101"/>
        <v>0</v>
      </c>
      <c r="AX68" s="16"/>
      <c r="AY68" s="1">
        <v>1150</v>
      </c>
      <c r="AZ68" s="16">
        <v>-50</v>
      </c>
      <c r="BA68" s="16">
        <v>1100</v>
      </c>
      <c r="BB68" s="16">
        <v>500</v>
      </c>
      <c r="BC68" s="16">
        <v>0</v>
      </c>
      <c r="BD68" s="16">
        <v>500</v>
      </c>
      <c r="BE68" s="16">
        <v>11050</v>
      </c>
      <c r="BF68" s="16">
        <v>4500</v>
      </c>
      <c r="BG68" s="16">
        <v>15550</v>
      </c>
      <c r="BH68" s="17"/>
      <c r="BI68" s="17"/>
      <c r="BJ68" s="17"/>
      <c r="BK68" s="17"/>
      <c r="BL68" s="21"/>
      <c r="BM68" s="24"/>
      <c r="BN68" s="20"/>
      <c r="BO68" s="21"/>
      <c r="BP68" s="22"/>
    </row>
    <row r="69" spans="1:68" ht="24.75" customHeight="1" x14ac:dyDescent="0.25">
      <c r="A69" s="36" t="s">
        <v>64</v>
      </c>
      <c r="B69" s="9" t="s">
        <v>8</v>
      </c>
      <c r="C69" s="16"/>
      <c r="D69" s="16"/>
      <c r="E69" s="16"/>
      <c r="F69" s="16">
        <v>200</v>
      </c>
      <c r="G69" s="16">
        <v>-100</v>
      </c>
      <c r="H69" s="16">
        <v>100</v>
      </c>
      <c r="I69" s="16">
        <v>2000</v>
      </c>
      <c r="J69" s="16">
        <v>0</v>
      </c>
      <c r="K69" s="16">
        <v>2000</v>
      </c>
      <c r="L69" s="16"/>
      <c r="M69" s="16"/>
      <c r="N69" s="16"/>
      <c r="O69" s="16">
        <v>850</v>
      </c>
      <c r="P69" s="16">
        <v>10</v>
      </c>
      <c r="Q69" s="16">
        <v>860</v>
      </c>
      <c r="R69" s="16"/>
      <c r="S69" s="16"/>
      <c r="T69" s="16"/>
      <c r="U69" s="16"/>
      <c r="V69" s="16"/>
      <c r="W69" s="16"/>
      <c r="X69" s="16">
        <v>140</v>
      </c>
      <c r="Y69" s="16"/>
      <c r="Z69" s="16">
        <v>140</v>
      </c>
      <c r="AA69" s="16"/>
      <c r="AB69" s="16"/>
      <c r="AC69" s="16"/>
      <c r="AD69" s="16">
        <v>0</v>
      </c>
      <c r="AE69" s="16"/>
      <c r="AF69" s="16">
        <v>0</v>
      </c>
      <c r="AG69" s="16"/>
      <c r="AH69" s="16">
        <v>0</v>
      </c>
      <c r="AI69" s="16"/>
      <c r="AJ69" s="16"/>
      <c r="AK69" s="16"/>
      <c r="AL69" s="16"/>
      <c r="AM69" s="16">
        <v>0</v>
      </c>
      <c r="AN69" s="16">
        <v>0</v>
      </c>
      <c r="AO69" s="16">
        <v>0</v>
      </c>
      <c r="AP69" s="16">
        <v>450</v>
      </c>
      <c r="AQ69" s="16">
        <v>200</v>
      </c>
      <c r="AR69" s="16">
        <v>650</v>
      </c>
      <c r="AS69" s="16">
        <v>600</v>
      </c>
      <c r="AT69" s="16">
        <v>-400</v>
      </c>
      <c r="AU69" s="16">
        <v>200</v>
      </c>
      <c r="AV69" s="16">
        <v>4280</v>
      </c>
      <c r="AW69" s="16">
        <f t="shared" si="101"/>
        <v>-4130</v>
      </c>
      <c r="AX69" s="16">
        <v>150</v>
      </c>
      <c r="AY69" s="1">
        <v>100</v>
      </c>
      <c r="AZ69" s="16">
        <v>-100</v>
      </c>
      <c r="BA69" s="16">
        <v>0</v>
      </c>
      <c r="BB69" s="16"/>
      <c r="BC69" s="16"/>
      <c r="BD69" s="16"/>
      <c r="BE69" s="16">
        <v>500</v>
      </c>
      <c r="BF69" s="16">
        <v>0</v>
      </c>
      <c r="BG69" s="16">
        <v>500</v>
      </c>
      <c r="BH69" s="17"/>
      <c r="BI69" s="17"/>
      <c r="BJ69" s="17"/>
      <c r="BK69" s="17"/>
      <c r="BL69" s="21"/>
      <c r="BM69" s="24"/>
      <c r="BN69" s="20"/>
      <c r="BO69" s="21"/>
      <c r="BP69" s="22"/>
    </row>
    <row r="70" spans="1:68" ht="24.75" customHeight="1" x14ac:dyDescent="0.25">
      <c r="A70" s="23" t="s">
        <v>65</v>
      </c>
      <c r="B70" s="9" t="s">
        <v>66</v>
      </c>
      <c r="C70" s="16"/>
      <c r="D70" s="16"/>
      <c r="E70" s="16"/>
      <c r="F70" s="16"/>
      <c r="G70" s="16">
        <v>0</v>
      </c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>
        <v>0</v>
      </c>
      <c r="AI70" s="16"/>
      <c r="AJ70" s="16"/>
      <c r="AK70" s="16"/>
      <c r="AL70" s="16"/>
      <c r="AM70" s="16">
        <v>0</v>
      </c>
      <c r="AN70" s="16">
        <v>0</v>
      </c>
      <c r="AO70" s="16">
        <v>0</v>
      </c>
      <c r="AP70" s="16">
        <v>450</v>
      </c>
      <c r="AQ70" s="16">
        <v>200</v>
      </c>
      <c r="AR70" s="16">
        <v>650</v>
      </c>
      <c r="AS70" s="16"/>
      <c r="AT70" s="16">
        <v>0</v>
      </c>
      <c r="AU70" s="16"/>
      <c r="AV70" s="16"/>
      <c r="AW70" s="16">
        <f t="shared" si="101"/>
        <v>0</v>
      </c>
      <c r="AX70" s="16"/>
      <c r="AY70" s="1">
        <v>100</v>
      </c>
      <c r="AZ70" s="16">
        <v>-100</v>
      </c>
      <c r="BA70" s="16">
        <v>0</v>
      </c>
      <c r="BB70" s="16"/>
      <c r="BC70" s="16"/>
      <c r="BD70" s="16"/>
      <c r="BE70" s="16">
        <v>500</v>
      </c>
      <c r="BF70" s="16">
        <v>0</v>
      </c>
      <c r="BG70" s="16">
        <v>500</v>
      </c>
      <c r="BH70" s="17"/>
      <c r="BI70" s="17"/>
      <c r="BJ70" s="17"/>
      <c r="BK70" s="17"/>
      <c r="BL70" s="21"/>
      <c r="BM70" s="24"/>
      <c r="BN70" s="20"/>
      <c r="BO70" s="21"/>
      <c r="BP70" s="22"/>
    </row>
    <row r="71" spans="1:68" ht="24.75" customHeight="1" x14ac:dyDescent="0.25">
      <c r="A71" s="23">
        <v>36</v>
      </c>
      <c r="B71" s="9"/>
      <c r="C71" s="16"/>
      <c r="D71" s="16"/>
      <c r="E71" s="16"/>
      <c r="F71" s="16"/>
      <c r="G71" s="16">
        <v>0</v>
      </c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>
        <v>0</v>
      </c>
      <c r="AE71" s="16"/>
      <c r="AF71" s="16">
        <v>0</v>
      </c>
      <c r="AG71" s="16"/>
      <c r="AH71" s="16">
        <v>0</v>
      </c>
      <c r="AI71" s="16"/>
      <c r="AJ71" s="16"/>
      <c r="AK71" s="16"/>
      <c r="AL71" s="16"/>
      <c r="AM71" s="16">
        <v>0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6"/>
      <c r="AT71" s="16">
        <v>0</v>
      </c>
      <c r="AU71" s="16"/>
      <c r="AV71" s="16"/>
      <c r="AW71" s="16">
        <f t="shared" si="101"/>
        <v>0</v>
      </c>
      <c r="AX71" s="16"/>
      <c r="AY71" s="1">
        <v>0</v>
      </c>
      <c r="AZ71" s="16">
        <v>0</v>
      </c>
      <c r="BA71" s="16">
        <v>0</v>
      </c>
      <c r="BB71" s="16"/>
      <c r="BC71" s="16"/>
      <c r="BD71" s="16"/>
      <c r="BE71" s="16"/>
      <c r="BF71" s="16"/>
      <c r="BG71" s="16"/>
      <c r="BH71" s="17"/>
      <c r="BI71" s="17"/>
      <c r="BJ71" s="17"/>
      <c r="BK71" s="17"/>
      <c r="BL71" s="21"/>
      <c r="BM71" s="24"/>
      <c r="BN71" s="20"/>
      <c r="BO71" s="21"/>
      <c r="BP71" s="22"/>
    </row>
    <row r="72" spans="1:68" ht="24.75" customHeight="1" x14ac:dyDescent="0.25">
      <c r="A72" s="36" t="s">
        <v>72</v>
      </c>
      <c r="B72" s="9" t="s">
        <v>15</v>
      </c>
      <c r="C72" s="16"/>
      <c r="D72" s="16"/>
      <c r="E72" s="16"/>
      <c r="F72" s="16"/>
      <c r="G72" s="16">
        <v>0</v>
      </c>
      <c r="H72" s="16"/>
      <c r="I72" s="16">
        <v>15000</v>
      </c>
      <c r="J72" s="16">
        <v>0</v>
      </c>
      <c r="K72" s="16">
        <v>15000</v>
      </c>
      <c r="L72" s="16"/>
      <c r="M72" s="16"/>
      <c r="N72" s="16"/>
      <c r="O72" s="16">
        <v>10000</v>
      </c>
      <c r="P72" s="16">
        <v>-5000</v>
      </c>
      <c r="Q72" s="16">
        <v>5000</v>
      </c>
      <c r="R72" s="16">
        <v>11000</v>
      </c>
      <c r="S72" s="16">
        <v>0</v>
      </c>
      <c r="T72" s="16">
        <v>11000</v>
      </c>
      <c r="U72" s="16"/>
      <c r="V72" s="16"/>
      <c r="W72" s="16"/>
      <c r="X72" s="16"/>
      <c r="Y72" s="16"/>
      <c r="Z72" s="16"/>
      <c r="AA72" s="16"/>
      <c r="AB72" s="16"/>
      <c r="AC72" s="16"/>
      <c r="AD72" s="16">
        <v>0</v>
      </c>
      <c r="AE72" s="16"/>
      <c r="AF72" s="16">
        <v>0</v>
      </c>
      <c r="AG72" s="16"/>
      <c r="AH72" s="16">
        <v>0</v>
      </c>
      <c r="AI72" s="16"/>
      <c r="AJ72" s="16"/>
      <c r="AK72" s="16"/>
      <c r="AL72" s="16"/>
      <c r="AM72" s="16">
        <v>0</v>
      </c>
      <c r="AN72" s="16">
        <v>0</v>
      </c>
      <c r="AO72" s="16">
        <v>0</v>
      </c>
      <c r="AP72" s="16">
        <v>0</v>
      </c>
      <c r="AQ72" s="16">
        <v>0</v>
      </c>
      <c r="AR72" s="16">
        <v>0</v>
      </c>
      <c r="AS72" s="16"/>
      <c r="AT72" s="16">
        <v>0</v>
      </c>
      <c r="AU72" s="16"/>
      <c r="AV72" s="16"/>
      <c r="AW72" s="16">
        <f t="shared" si="101"/>
        <v>0</v>
      </c>
      <c r="AX72" s="16"/>
      <c r="AY72" s="1">
        <v>0</v>
      </c>
      <c r="AZ72" s="16">
        <v>0</v>
      </c>
      <c r="BA72" s="16">
        <v>0</v>
      </c>
      <c r="BB72" s="16"/>
      <c r="BC72" s="16"/>
      <c r="BD72" s="16"/>
      <c r="BE72" s="16">
        <v>800</v>
      </c>
      <c r="BF72" s="16">
        <v>200</v>
      </c>
      <c r="BG72" s="16">
        <v>1000</v>
      </c>
      <c r="BH72" s="17"/>
      <c r="BI72" s="17"/>
      <c r="BJ72" s="17"/>
      <c r="BK72" s="17"/>
      <c r="BL72" s="21"/>
      <c r="BM72" s="24"/>
      <c r="BN72" s="20"/>
      <c r="BO72" s="21"/>
      <c r="BP72" s="22"/>
    </row>
    <row r="73" spans="1:68" ht="24.75" customHeight="1" x14ac:dyDescent="0.25">
      <c r="A73" s="23" t="s">
        <v>73</v>
      </c>
      <c r="B73" s="9" t="s">
        <v>74</v>
      </c>
      <c r="C73" s="16"/>
      <c r="D73" s="16"/>
      <c r="E73" s="16"/>
      <c r="F73" s="16"/>
      <c r="G73" s="16">
        <v>0</v>
      </c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>
        <v>11000</v>
      </c>
      <c r="S73" s="16">
        <v>0</v>
      </c>
      <c r="T73" s="16">
        <v>11000</v>
      </c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>
        <v>0</v>
      </c>
      <c r="AI73" s="16"/>
      <c r="AJ73" s="16"/>
      <c r="AK73" s="16"/>
      <c r="AL73" s="16"/>
      <c r="AM73" s="16">
        <v>0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6"/>
      <c r="AT73" s="16">
        <v>0</v>
      </c>
      <c r="AU73" s="16"/>
      <c r="AV73" s="16"/>
      <c r="AW73" s="16">
        <f t="shared" si="101"/>
        <v>0</v>
      </c>
      <c r="AX73" s="16"/>
      <c r="AY73" s="1">
        <v>0</v>
      </c>
      <c r="AZ73" s="16">
        <v>0</v>
      </c>
      <c r="BA73" s="16">
        <v>0</v>
      </c>
      <c r="BB73" s="16"/>
      <c r="BC73" s="16"/>
      <c r="BD73" s="16"/>
      <c r="BE73" s="16">
        <v>800</v>
      </c>
      <c r="BF73" s="16">
        <v>200</v>
      </c>
      <c r="BG73" s="16">
        <v>1000</v>
      </c>
      <c r="BH73" s="17"/>
      <c r="BI73" s="17"/>
      <c r="BJ73" s="17"/>
      <c r="BK73" s="17"/>
      <c r="BL73" s="21"/>
      <c r="BM73" s="24"/>
      <c r="BN73" s="20"/>
      <c r="BO73" s="21"/>
      <c r="BP73" s="22"/>
    </row>
    <row r="74" spans="1:68" ht="24.75" customHeight="1" x14ac:dyDescent="0.25">
      <c r="A74" s="36" t="s">
        <v>75</v>
      </c>
      <c r="B74" s="9" t="s">
        <v>67</v>
      </c>
      <c r="C74" s="16"/>
      <c r="D74" s="16"/>
      <c r="E74" s="16"/>
      <c r="F74" s="16">
        <v>2000</v>
      </c>
      <c r="G74" s="16">
        <v>1200</v>
      </c>
      <c r="H74" s="16">
        <v>3200</v>
      </c>
      <c r="I74" s="16"/>
      <c r="J74" s="16"/>
      <c r="K74" s="16"/>
      <c r="L74" s="16"/>
      <c r="M74" s="16"/>
      <c r="N74" s="16"/>
      <c r="O74" s="16"/>
      <c r="P74" s="16"/>
      <c r="Q74" s="16"/>
      <c r="R74" s="16">
        <v>0</v>
      </c>
      <c r="S74" s="16">
        <v>88</v>
      </c>
      <c r="T74" s="16">
        <v>88</v>
      </c>
      <c r="U74" s="16"/>
      <c r="V74" s="16"/>
      <c r="W74" s="16"/>
      <c r="X74" s="16"/>
      <c r="Y74" s="16"/>
      <c r="Z74" s="16"/>
      <c r="AA74" s="16"/>
      <c r="AB74" s="16"/>
      <c r="AC74" s="16"/>
      <c r="AD74" s="16">
        <v>0</v>
      </c>
      <c r="AE74" s="16"/>
      <c r="AF74" s="16">
        <v>0</v>
      </c>
      <c r="AG74" s="16"/>
      <c r="AH74" s="16">
        <v>0</v>
      </c>
      <c r="AI74" s="16"/>
      <c r="AJ74" s="16"/>
      <c r="AK74" s="16"/>
      <c r="AL74" s="16"/>
      <c r="AM74" s="16">
        <v>0</v>
      </c>
      <c r="AN74" s="16">
        <v>0</v>
      </c>
      <c r="AO74" s="16">
        <v>0</v>
      </c>
      <c r="AP74" s="16">
        <v>2000</v>
      </c>
      <c r="AQ74" s="16">
        <v>-800</v>
      </c>
      <c r="AR74" s="16">
        <v>1200</v>
      </c>
      <c r="AS74" s="16"/>
      <c r="AT74" s="16"/>
      <c r="AU74" s="16"/>
      <c r="AV74" s="16"/>
      <c r="AW74" s="16">
        <f t="shared" si="101"/>
        <v>0</v>
      </c>
      <c r="AX74" s="16"/>
      <c r="AY74" s="1">
        <v>0</v>
      </c>
      <c r="AZ74" s="16">
        <v>0</v>
      </c>
      <c r="BA74" s="16">
        <v>0</v>
      </c>
      <c r="BB74" s="16"/>
      <c r="BC74" s="16"/>
      <c r="BD74" s="16"/>
      <c r="BE74" s="16"/>
      <c r="BF74" s="16"/>
      <c r="BG74" s="16"/>
      <c r="BH74" s="17">
        <v>5000</v>
      </c>
      <c r="BI74" s="17">
        <v>0</v>
      </c>
      <c r="BJ74" s="17">
        <v>5000</v>
      </c>
      <c r="BK74" s="17"/>
      <c r="BL74" s="21"/>
      <c r="BM74" s="24"/>
      <c r="BN74" s="20"/>
      <c r="BO74" s="21"/>
      <c r="BP74" s="22"/>
    </row>
    <row r="75" spans="1:68" ht="24.75" customHeight="1" x14ac:dyDescent="0.25">
      <c r="A75" s="23" t="s">
        <v>76</v>
      </c>
      <c r="B75" s="9" t="s">
        <v>77</v>
      </c>
      <c r="C75" s="16"/>
      <c r="D75" s="16"/>
      <c r="E75" s="16"/>
      <c r="F75" s="16"/>
      <c r="G75" s="16">
        <v>0</v>
      </c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>
        <v>0</v>
      </c>
      <c r="S75" s="16">
        <v>88</v>
      </c>
      <c r="T75" s="16">
        <v>88</v>
      </c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>
        <v>0</v>
      </c>
      <c r="AI75" s="16"/>
      <c r="AJ75" s="16"/>
      <c r="AK75" s="16"/>
      <c r="AL75" s="16"/>
      <c r="AM75" s="16">
        <v>0</v>
      </c>
      <c r="AN75" s="16">
        <v>0</v>
      </c>
      <c r="AO75" s="16">
        <v>0</v>
      </c>
      <c r="AP75" s="16">
        <v>2000</v>
      </c>
      <c r="AQ75" s="16">
        <v>-800</v>
      </c>
      <c r="AR75" s="16">
        <v>1200</v>
      </c>
      <c r="AS75" s="16"/>
      <c r="AT75" s="16">
        <v>0</v>
      </c>
      <c r="AU75" s="16"/>
      <c r="AV75" s="16"/>
      <c r="AW75" s="16">
        <f t="shared" si="101"/>
        <v>0</v>
      </c>
      <c r="AX75" s="16"/>
      <c r="AY75" s="1">
        <v>0</v>
      </c>
      <c r="AZ75" s="16">
        <v>0</v>
      </c>
      <c r="BA75" s="16">
        <v>0</v>
      </c>
      <c r="BB75" s="16"/>
      <c r="BC75" s="16"/>
      <c r="BD75" s="16"/>
      <c r="BE75" s="16"/>
      <c r="BF75" s="16"/>
      <c r="BG75" s="16"/>
      <c r="BH75" s="17"/>
      <c r="BI75" s="17"/>
      <c r="BJ75" s="17"/>
      <c r="BK75" s="17"/>
      <c r="BL75" s="21"/>
      <c r="BM75" s="24"/>
      <c r="BN75" s="20"/>
      <c r="BO75" s="21"/>
      <c r="BP75" s="22"/>
    </row>
    <row r="76" spans="1:68" ht="24.75" customHeight="1" x14ac:dyDescent="0.25">
      <c r="A76" s="23">
        <v>4</v>
      </c>
      <c r="B76" s="9" t="s">
        <v>2</v>
      </c>
      <c r="C76" s="16">
        <f>C77+C78</f>
        <v>9364</v>
      </c>
      <c r="D76" s="16">
        <f t="shared" ref="D76:AX76" si="103">D77+D78</f>
        <v>-8364</v>
      </c>
      <c r="E76" s="16">
        <f t="shared" si="103"/>
        <v>1000</v>
      </c>
      <c r="F76" s="16">
        <f t="shared" si="103"/>
        <v>0</v>
      </c>
      <c r="G76" s="16">
        <f t="shared" si="103"/>
        <v>3000</v>
      </c>
      <c r="H76" s="16">
        <f t="shared" si="103"/>
        <v>3000</v>
      </c>
      <c r="I76" s="16">
        <f t="shared" si="103"/>
        <v>23000</v>
      </c>
      <c r="J76" s="16">
        <f t="shared" si="103"/>
        <v>0</v>
      </c>
      <c r="K76" s="16">
        <f t="shared" si="103"/>
        <v>23000</v>
      </c>
      <c r="L76" s="16">
        <f t="shared" si="103"/>
        <v>0</v>
      </c>
      <c r="M76" s="16">
        <f t="shared" si="103"/>
        <v>0</v>
      </c>
      <c r="N76" s="16">
        <f t="shared" si="103"/>
        <v>0</v>
      </c>
      <c r="O76" s="16">
        <f t="shared" si="103"/>
        <v>3800</v>
      </c>
      <c r="P76" s="16">
        <f t="shared" si="103"/>
        <v>2800</v>
      </c>
      <c r="Q76" s="16">
        <f t="shared" si="103"/>
        <v>6600</v>
      </c>
      <c r="R76" s="16">
        <f t="shared" si="103"/>
        <v>42000</v>
      </c>
      <c r="S76" s="16">
        <f t="shared" si="103"/>
        <v>3000</v>
      </c>
      <c r="T76" s="16">
        <f t="shared" si="103"/>
        <v>45000</v>
      </c>
      <c r="U76" s="16">
        <f t="shared" si="103"/>
        <v>0</v>
      </c>
      <c r="V76" s="16">
        <f t="shared" si="103"/>
        <v>0</v>
      </c>
      <c r="W76" s="16">
        <f t="shared" si="103"/>
        <v>0</v>
      </c>
      <c r="X76" s="16">
        <f t="shared" si="103"/>
        <v>0</v>
      </c>
      <c r="Y76" s="16">
        <f t="shared" si="103"/>
        <v>900</v>
      </c>
      <c r="Z76" s="16">
        <f t="shared" si="103"/>
        <v>900</v>
      </c>
      <c r="AA76" s="16">
        <f t="shared" si="103"/>
        <v>0</v>
      </c>
      <c r="AB76" s="16">
        <f t="shared" si="103"/>
        <v>0</v>
      </c>
      <c r="AC76" s="16">
        <f t="shared" si="103"/>
        <v>0</v>
      </c>
      <c r="AD76" s="16">
        <f t="shared" si="103"/>
        <v>5000</v>
      </c>
      <c r="AE76" s="16">
        <f t="shared" si="103"/>
        <v>5200</v>
      </c>
      <c r="AF76" s="16">
        <f t="shared" si="103"/>
        <v>10200</v>
      </c>
      <c r="AG76" s="16">
        <f t="shared" si="103"/>
        <v>1300</v>
      </c>
      <c r="AH76" s="16">
        <f t="shared" si="103"/>
        <v>5785</v>
      </c>
      <c r="AI76" s="16">
        <f t="shared" si="103"/>
        <v>7085</v>
      </c>
      <c r="AJ76" s="16">
        <f t="shared" si="103"/>
        <v>0</v>
      </c>
      <c r="AK76" s="16">
        <f t="shared" si="103"/>
        <v>0</v>
      </c>
      <c r="AL76" s="16">
        <f t="shared" si="103"/>
        <v>0</v>
      </c>
      <c r="AM76" s="16">
        <f t="shared" si="103"/>
        <v>0</v>
      </c>
      <c r="AN76" s="16">
        <f t="shared" si="103"/>
        <v>0</v>
      </c>
      <c r="AO76" s="16">
        <f t="shared" si="103"/>
        <v>0</v>
      </c>
      <c r="AP76" s="16">
        <f t="shared" si="103"/>
        <v>12700</v>
      </c>
      <c r="AQ76" s="16">
        <f t="shared" si="103"/>
        <v>21300</v>
      </c>
      <c r="AR76" s="16">
        <f t="shared" si="103"/>
        <v>33400</v>
      </c>
      <c r="AS76" s="16">
        <f t="shared" si="103"/>
        <v>2110</v>
      </c>
      <c r="AT76" s="16">
        <f t="shared" si="103"/>
        <v>0</v>
      </c>
      <c r="AU76" s="16">
        <f t="shared" si="103"/>
        <v>2110</v>
      </c>
      <c r="AV76" s="16">
        <f t="shared" si="103"/>
        <v>13802</v>
      </c>
      <c r="AW76" s="16">
        <f t="shared" si="101"/>
        <v>-9172</v>
      </c>
      <c r="AX76" s="16">
        <f t="shared" si="103"/>
        <v>4630</v>
      </c>
      <c r="AY76" s="1">
        <v>0</v>
      </c>
      <c r="AZ76" s="16">
        <v>0</v>
      </c>
      <c r="BA76" s="16">
        <v>0</v>
      </c>
      <c r="BB76" s="16">
        <f>BB77+BB78</f>
        <v>1500</v>
      </c>
      <c r="BC76" s="16">
        <f t="shared" ref="BC76:BD76" si="104">BC77+BC78</f>
        <v>500</v>
      </c>
      <c r="BD76" s="16">
        <f t="shared" si="104"/>
        <v>2000</v>
      </c>
      <c r="BE76" s="16">
        <v>14600</v>
      </c>
      <c r="BF76" s="16">
        <v>35000</v>
      </c>
      <c r="BG76" s="16">
        <v>49600</v>
      </c>
      <c r="BH76" s="17">
        <v>0</v>
      </c>
      <c r="BI76" s="17">
        <v>0</v>
      </c>
      <c r="BJ76" s="17">
        <v>0</v>
      </c>
      <c r="BK76" s="17"/>
      <c r="BL76" s="21"/>
      <c r="BM76" s="24"/>
      <c r="BN76" s="20"/>
      <c r="BO76" s="21"/>
      <c r="BP76" s="22"/>
    </row>
    <row r="77" spans="1:68" ht="24.75" customHeight="1" x14ac:dyDescent="0.25">
      <c r="A77" s="36">
        <v>41</v>
      </c>
      <c r="B77" s="9" t="s">
        <v>13</v>
      </c>
      <c r="C77" s="16"/>
      <c r="D77" s="16"/>
      <c r="E77" s="16"/>
      <c r="F77" s="16"/>
      <c r="G77" s="16">
        <v>0</v>
      </c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>
        <v>0</v>
      </c>
      <c r="AI77" s="16"/>
      <c r="AJ77" s="16"/>
      <c r="AK77" s="16"/>
      <c r="AL77" s="16"/>
      <c r="AM77" s="16">
        <v>0</v>
      </c>
      <c r="AN77" s="16">
        <v>0</v>
      </c>
      <c r="AO77" s="16">
        <v>0</v>
      </c>
      <c r="AP77" s="16">
        <v>1100</v>
      </c>
      <c r="AQ77" s="16">
        <v>0</v>
      </c>
      <c r="AR77" s="16">
        <v>1100</v>
      </c>
      <c r="AS77" s="16"/>
      <c r="AT77" s="16">
        <v>0</v>
      </c>
      <c r="AU77" s="16"/>
      <c r="AV77" s="16"/>
      <c r="AW77" s="16">
        <f t="shared" si="101"/>
        <v>0</v>
      </c>
      <c r="AX77" s="16"/>
      <c r="AY77" s="1">
        <v>0</v>
      </c>
      <c r="AZ77" s="16">
        <v>0</v>
      </c>
      <c r="BA77" s="16">
        <v>0</v>
      </c>
      <c r="BB77" s="16"/>
      <c r="BC77" s="16"/>
      <c r="BD77" s="16"/>
      <c r="BE77" s="16"/>
      <c r="BF77" s="16"/>
      <c r="BG77" s="16"/>
      <c r="BH77" s="17"/>
      <c r="BI77" s="17"/>
      <c r="BJ77" s="17"/>
      <c r="BK77" s="17"/>
      <c r="BL77" s="21"/>
      <c r="BM77" s="24"/>
      <c r="BN77" s="20"/>
      <c r="BO77" s="21"/>
      <c r="BP77" s="22"/>
    </row>
    <row r="78" spans="1:68" ht="24.75" customHeight="1" x14ac:dyDescent="0.25">
      <c r="A78" s="36" t="s">
        <v>78</v>
      </c>
      <c r="B78" s="9" t="s">
        <v>3</v>
      </c>
      <c r="C78" s="16">
        <v>9364</v>
      </c>
      <c r="D78" s="16">
        <v>-8364</v>
      </c>
      <c r="E78" s="16">
        <v>1000</v>
      </c>
      <c r="F78" s="16"/>
      <c r="G78" s="16">
        <v>3000</v>
      </c>
      <c r="H78" s="16">
        <v>3000</v>
      </c>
      <c r="I78" s="16">
        <v>23000</v>
      </c>
      <c r="J78" s="16">
        <v>0</v>
      </c>
      <c r="K78" s="16">
        <v>23000</v>
      </c>
      <c r="L78" s="16"/>
      <c r="M78" s="16"/>
      <c r="N78" s="16"/>
      <c r="O78" s="16">
        <v>3800</v>
      </c>
      <c r="P78" s="16">
        <v>2800</v>
      </c>
      <c r="Q78" s="16">
        <v>6600</v>
      </c>
      <c r="R78" s="16">
        <v>42000</v>
      </c>
      <c r="S78" s="16">
        <v>3000</v>
      </c>
      <c r="T78" s="16">
        <v>45000</v>
      </c>
      <c r="U78" s="16"/>
      <c r="V78" s="16"/>
      <c r="W78" s="16"/>
      <c r="X78" s="16"/>
      <c r="Y78" s="16">
        <v>900</v>
      </c>
      <c r="Z78" s="16">
        <v>900</v>
      </c>
      <c r="AA78" s="16"/>
      <c r="AB78" s="16"/>
      <c r="AC78" s="16"/>
      <c r="AD78" s="16">
        <v>5000</v>
      </c>
      <c r="AE78" s="16">
        <v>5200</v>
      </c>
      <c r="AF78" s="16">
        <v>10200</v>
      </c>
      <c r="AG78" s="16">
        <v>1300</v>
      </c>
      <c r="AH78" s="16">
        <v>5785</v>
      </c>
      <c r="AI78" s="16">
        <v>7085</v>
      </c>
      <c r="AJ78" s="16"/>
      <c r="AK78" s="16"/>
      <c r="AL78" s="16"/>
      <c r="AM78" s="16">
        <v>0</v>
      </c>
      <c r="AN78" s="16">
        <v>0</v>
      </c>
      <c r="AO78" s="16">
        <v>0</v>
      </c>
      <c r="AP78" s="16">
        <v>11600</v>
      </c>
      <c r="AQ78" s="16">
        <v>21300</v>
      </c>
      <c r="AR78" s="16">
        <v>32300</v>
      </c>
      <c r="AS78" s="16">
        <v>2110</v>
      </c>
      <c r="AT78" s="16"/>
      <c r="AU78" s="16">
        <v>2110</v>
      </c>
      <c r="AV78" s="16">
        <v>13802</v>
      </c>
      <c r="AW78" s="16">
        <f t="shared" si="101"/>
        <v>-9172</v>
      </c>
      <c r="AX78" s="16">
        <v>4630</v>
      </c>
      <c r="AY78" s="1">
        <v>0</v>
      </c>
      <c r="AZ78" s="16">
        <v>0</v>
      </c>
      <c r="BA78" s="16">
        <v>0</v>
      </c>
      <c r="BB78" s="16">
        <f>BB79</f>
        <v>1500</v>
      </c>
      <c r="BC78" s="16">
        <f t="shared" ref="BC78:BD78" si="105">BC79</f>
        <v>500</v>
      </c>
      <c r="BD78" s="16">
        <f t="shared" si="105"/>
        <v>2000</v>
      </c>
      <c r="BE78" s="16">
        <v>14600</v>
      </c>
      <c r="BF78" s="16">
        <v>35000</v>
      </c>
      <c r="BG78" s="16">
        <v>49600</v>
      </c>
      <c r="BH78" s="17"/>
      <c r="BI78" s="17"/>
      <c r="BJ78" s="17"/>
      <c r="BK78" s="17"/>
      <c r="BL78" s="21"/>
      <c r="BM78" s="24"/>
      <c r="BN78" s="20"/>
      <c r="BO78" s="21"/>
      <c r="BP78" s="22"/>
    </row>
    <row r="79" spans="1:68" ht="24.75" customHeight="1" x14ac:dyDescent="0.25">
      <c r="A79" s="23" t="s">
        <v>79</v>
      </c>
      <c r="B79" s="9" t="s">
        <v>69</v>
      </c>
      <c r="C79" s="16">
        <v>8364</v>
      </c>
      <c r="D79" s="16">
        <v>-8364</v>
      </c>
      <c r="E79" s="16"/>
      <c r="F79" s="16"/>
      <c r="G79" s="16">
        <v>0</v>
      </c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>
        <v>42000</v>
      </c>
      <c r="S79" s="16">
        <v>0</v>
      </c>
      <c r="T79" s="16">
        <v>42000</v>
      </c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>
        <v>0</v>
      </c>
      <c r="AI79" s="16"/>
      <c r="AJ79" s="16"/>
      <c r="AK79" s="16"/>
      <c r="AL79" s="16"/>
      <c r="AM79" s="16">
        <v>0</v>
      </c>
      <c r="AN79" s="16">
        <v>0</v>
      </c>
      <c r="AO79" s="16">
        <v>0</v>
      </c>
      <c r="AP79" s="16">
        <v>8100</v>
      </c>
      <c r="AQ79" s="16">
        <v>21300</v>
      </c>
      <c r="AR79" s="16">
        <v>28800</v>
      </c>
      <c r="AS79" s="16"/>
      <c r="AT79" s="16">
        <v>0</v>
      </c>
      <c r="AU79" s="16"/>
      <c r="AV79" s="16"/>
      <c r="AW79" s="16">
        <f t="shared" si="101"/>
        <v>0</v>
      </c>
      <c r="AX79" s="16"/>
      <c r="AY79" s="1">
        <v>0</v>
      </c>
      <c r="AZ79" s="16">
        <v>0</v>
      </c>
      <c r="BA79" s="16">
        <v>0</v>
      </c>
      <c r="BB79" s="16">
        <v>1500</v>
      </c>
      <c r="BC79" s="16">
        <v>500</v>
      </c>
      <c r="BD79" s="16">
        <v>2000</v>
      </c>
      <c r="BE79" s="16">
        <v>14600</v>
      </c>
      <c r="BF79" s="16">
        <v>35000</v>
      </c>
      <c r="BG79" s="16">
        <v>49600</v>
      </c>
      <c r="BH79" s="17"/>
      <c r="BI79" s="17"/>
      <c r="BJ79" s="17"/>
      <c r="BK79" s="17"/>
      <c r="BL79" s="21"/>
      <c r="BM79" s="24"/>
      <c r="BN79" s="20"/>
      <c r="BO79" s="21"/>
      <c r="BP79" s="22"/>
    </row>
    <row r="80" spans="1:68" ht="24.75" customHeight="1" x14ac:dyDescent="0.25">
      <c r="A80" s="23" t="s">
        <v>80</v>
      </c>
      <c r="B80" s="9" t="s">
        <v>70</v>
      </c>
      <c r="C80" s="16">
        <v>1000</v>
      </c>
      <c r="D80" s="16"/>
      <c r="E80" s="16">
        <v>1000</v>
      </c>
      <c r="F80" s="16"/>
      <c r="G80" s="16">
        <v>0</v>
      </c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>
        <v>0</v>
      </c>
      <c r="S80" s="16">
        <v>3000</v>
      </c>
      <c r="T80" s="16">
        <v>3000</v>
      </c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>
        <v>0</v>
      </c>
      <c r="AI80" s="16"/>
      <c r="AJ80" s="16">
        <v>3000</v>
      </c>
      <c r="AK80" s="16">
        <v>-3000</v>
      </c>
      <c r="AL80" s="16">
        <v>0</v>
      </c>
      <c r="AM80" s="16">
        <v>0</v>
      </c>
      <c r="AN80" s="16">
        <v>0</v>
      </c>
      <c r="AO80" s="16">
        <v>0</v>
      </c>
      <c r="AP80" s="16">
        <v>3500</v>
      </c>
      <c r="AQ80" s="16">
        <v>0</v>
      </c>
      <c r="AR80" s="16">
        <v>3500</v>
      </c>
      <c r="AS80" s="16"/>
      <c r="AT80" s="16">
        <v>0</v>
      </c>
      <c r="AU80" s="16"/>
      <c r="AV80" s="16"/>
      <c r="AW80" s="16">
        <f t="shared" si="101"/>
        <v>0</v>
      </c>
      <c r="AX80" s="16"/>
      <c r="AY80" s="1">
        <v>0</v>
      </c>
      <c r="AZ80" s="16">
        <v>0</v>
      </c>
      <c r="BA80" s="16">
        <v>0</v>
      </c>
      <c r="BB80" s="16"/>
      <c r="BC80" s="16"/>
      <c r="BD80" s="16"/>
      <c r="BE80" s="16"/>
      <c r="BF80" s="16"/>
      <c r="BG80" s="16"/>
      <c r="BH80" s="17"/>
      <c r="BI80" s="17"/>
      <c r="BJ80" s="17"/>
      <c r="BK80" s="17"/>
      <c r="BL80" s="21"/>
      <c r="BM80" s="24"/>
      <c r="BN80" s="20"/>
      <c r="BO80" s="21"/>
      <c r="BP80" s="22"/>
    </row>
    <row r="81" spans="1:68" ht="24.75" customHeight="1" x14ac:dyDescent="0.25">
      <c r="A81" s="36" t="s">
        <v>81</v>
      </c>
      <c r="B81" s="9" t="s">
        <v>9</v>
      </c>
      <c r="C81" s="16"/>
      <c r="D81" s="16"/>
      <c r="E81" s="16"/>
      <c r="F81" s="16"/>
      <c r="G81" s="16">
        <v>0</v>
      </c>
      <c r="H81" s="16"/>
      <c r="I81" s="16">
        <v>30000</v>
      </c>
      <c r="J81" s="16">
        <v>-20000</v>
      </c>
      <c r="K81" s="16">
        <v>10000</v>
      </c>
      <c r="L81" s="16"/>
      <c r="M81" s="16">
        <v>192663</v>
      </c>
      <c r="N81" s="16">
        <v>192663</v>
      </c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>
        <v>0</v>
      </c>
      <c r="AI81" s="16"/>
      <c r="AJ81" s="16"/>
      <c r="AK81" s="16"/>
      <c r="AL81" s="16"/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6"/>
      <c r="AT81" s="16">
        <v>0</v>
      </c>
      <c r="AU81" s="16"/>
      <c r="AV81" s="16"/>
      <c r="AW81" s="16">
        <f t="shared" si="101"/>
        <v>0</v>
      </c>
      <c r="AX81" s="16"/>
      <c r="AY81" s="1">
        <v>0</v>
      </c>
      <c r="AZ81" s="16">
        <v>0</v>
      </c>
      <c r="BA81" s="16">
        <v>0</v>
      </c>
      <c r="BB81" s="16"/>
      <c r="BC81" s="16"/>
      <c r="BD81" s="16"/>
      <c r="BE81" s="16"/>
      <c r="BF81" s="16"/>
      <c r="BG81" s="16"/>
      <c r="BH81" s="17"/>
      <c r="BI81" s="17"/>
      <c r="BJ81" s="17"/>
      <c r="BK81" s="17"/>
      <c r="BL81" s="21"/>
      <c r="BM81" s="24"/>
      <c r="BN81" s="20"/>
      <c r="BO81" s="21"/>
      <c r="BP81" s="22"/>
    </row>
    <row r="82" spans="1:68" ht="24.75" customHeight="1" x14ac:dyDescent="0.25">
      <c r="A82" s="23" t="s">
        <v>82</v>
      </c>
      <c r="B82" s="9" t="s">
        <v>83</v>
      </c>
      <c r="C82" s="16"/>
      <c r="D82" s="16"/>
      <c r="E82" s="16"/>
      <c r="F82" s="16"/>
      <c r="G82" s="16">
        <v>0</v>
      </c>
      <c r="H82" s="16"/>
      <c r="I82" s="16"/>
      <c r="J82" s="16"/>
      <c r="K82" s="16"/>
      <c r="L82" s="16"/>
      <c r="M82" s="16">
        <v>192663</v>
      </c>
      <c r="N82" s="16">
        <v>192663</v>
      </c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>
        <v>0</v>
      </c>
      <c r="AI82" s="16"/>
      <c r="AJ82" s="16"/>
      <c r="AK82" s="16"/>
      <c r="AL82" s="16"/>
      <c r="AM82" s="16">
        <v>0</v>
      </c>
      <c r="AN82" s="16">
        <v>0</v>
      </c>
      <c r="AO82" s="16">
        <v>0</v>
      </c>
      <c r="AP82" s="16">
        <v>0</v>
      </c>
      <c r="AQ82" s="16">
        <v>0</v>
      </c>
      <c r="AR82" s="16">
        <v>0</v>
      </c>
      <c r="AS82" s="16"/>
      <c r="AT82" s="16">
        <v>0</v>
      </c>
      <c r="AU82" s="16"/>
      <c r="AV82" s="16"/>
      <c r="AW82" s="16">
        <f t="shared" si="101"/>
        <v>0</v>
      </c>
      <c r="AX82" s="16"/>
      <c r="AY82" s="1">
        <v>0</v>
      </c>
      <c r="AZ82" s="16">
        <v>0</v>
      </c>
      <c r="BA82" s="16">
        <v>0</v>
      </c>
      <c r="BB82" s="16"/>
      <c r="BC82" s="16"/>
      <c r="BD82" s="16"/>
      <c r="BE82" s="16"/>
      <c r="BF82" s="16"/>
      <c r="BG82" s="16"/>
      <c r="BH82" s="17"/>
      <c r="BI82" s="17"/>
      <c r="BJ82" s="17"/>
      <c r="BK82" s="17"/>
      <c r="BL82" s="21"/>
      <c r="BM82" s="24"/>
      <c r="BN82" s="20"/>
      <c r="BO82" s="21"/>
      <c r="BP82" s="22"/>
    </row>
    <row r="83" spans="1:68" ht="24.75" customHeight="1" x14ac:dyDescent="0.25">
      <c r="A83" s="36">
        <v>54</v>
      </c>
      <c r="B83" s="9" t="s">
        <v>84</v>
      </c>
      <c r="C83" s="16"/>
      <c r="D83" s="16"/>
      <c r="E83" s="16"/>
      <c r="F83" s="16"/>
      <c r="G83" s="16">
        <v>0</v>
      </c>
      <c r="H83" s="16"/>
      <c r="I83" s="16">
        <v>0</v>
      </c>
      <c r="J83" s="16">
        <v>31860</v>
      </c>
      <c r="K83" s="16">
        <v>31860</v>
      </c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>
        <v>0</v>
      </c>
      <c r="AI83" s="16"/>
      <c r="AJ83" s="16"/>
      <c r="AK83" s="16"/>
      <c r="AL83" s="16"/>
      <c r="AM83" s="16">
        <v>0</v>
      </c>
      <c r="AN83" s="16">
        <v>0</v>
      </c>
      <c r="AO83" s="16">
        <v>0</v>
      </c>
      <c r="AP83" s="16">
        <v>0</v>
      </c>
      <c r="AQ83" s="16">
        <v>0</v>
      </c>
      <c r="AR83" s="16">
        <v>0</v>
      </c>
      <c r="AS83" s="16"/>
      <c r="AT83" s="16">
        <v>0</v>
      </c>
      <c r="AU83" s="16"/>
      <c r="AV83" s="16"/>
      <c r="AW83" s="16">
        <f t="shared" si="101"/>
        <v>0</v>
      </c>
      <c r="AX83" s="16"/>
      <c r="AY83" s="1">
        <v>0</v>
      </c>
      <c r="AZ83" s="16">
        <v>0</v>
      </c>
      <c r="BA83" s="16">
        <v>0</v>
      </c>
      <c r="BB83" s="16"/>
      <c r="BC83" s="16"/>
      <c r="BD83" s="16"/>
      <c r="BE83" s="16"/>
      <c r="BF83" s="16"/>
      <c r="BG83" s="16"/>
      <c r="BH83" s="17"/>
      <c r="BI83" s="17"/>
      <c r="BJ83" s="17"/>
      <c r="BK83" s="17"/>
      <c r="BL83" s="21"/>
      <c r="BM83" s="24"/>
      <c r="BN83" s="20"/>
      <c r="BO83" s="21"/>
      <c r="BP83" s="22"/>
    </row>
    <row r="84" spans="1:68" ht="24.75" customHeight="1" x14ac:dyDescent="0.25">
      <c r="A84" s="35" t="s">
        <v>85</v>
      </c>
      <c r="B84" s="9" t="s">
        <v>4</v>
      </c>
      <c r="C84" s="1">
        <v>343000</v>
      </c>
      <c r="D84" s="1">
        <v>77000</v>
      </c>
      <c r="E84" s="1">
        <v>420000</v>
      </c>
      <c r="F84" s="1">
        <v>1148800</v>
      </c>
      <c r="G84" s="1">
        <v>-369703</v>
      </c>
      <c r="H84" s="1">
        <v>779097</v>
      </c>
      <c r="I84" s="1">
        <v>500000</v>
      </c>
      <c r="J84" s="1">
        <v>-9030</v>
      </c>
      <c r="K84" s="1">
        <v>490970</v>
      </c>
      <c r="L84" s="1">
        <v>3018144</v>
      </c>
      <c r="M84" s="1">
        <v>492068</v>
      </c>
      <c r="N84" s="1">
        <v>3510212</v>
      </c>
      <c r="O84" s="1">
        <v>510000</v>
      </c>
      <c r="P84" s="1">
        <v>0</v>
      </c>
      <c r="Q84" s="1">
        <v>510000</v>
      </c>
      <c r="R84" s="1">
        <f>R85+R103</f>
        <v>386600</v>
      </c>
      <c r="S84" s="1">
        <f t="shared" ref="S84:T84" si="106">S85+S103</f>
        <v>-38200</v>
      </c>
      <c r="T84" s="1">
        <f t="shared" si="106"/>
        <v>348400</v>
      </c>
      <c r="U84" s="1">
        <v>526912</v>
      </c>
      <c r="V84" s="1">
        <v>217123</v>
      </c>
      <c r="W84" s="16">
        <v>744035</v>
      </c>
      <c r="X84" s="16">
        <f>X86+X90+X96+X99+X101+X104+X106</f>
        <v>120376</v>
      </c>
      <c r="Y84" s="16">
        <f>Y86+Y90+Y96+Y99+Y101+Y104+Y106+Y110</f>
        <v>125343</v>
      </c>
      <c r="Z84" s="16">
        <f>Z86+Z90+Z96+Z99+Z101+Z104+Z106+Z110</f>
        <v>245719</v>
      </c>
      <c r="AA84" s="16">
        <v>1027500</v>
      </c>
      <c r="AB84" s="16">
        <v>-290000</v>
      </c>
      <c r="AC84" s="16">
        <v>737500</v>
      </c>
      <c r="AD84" s="16">
        <v>509254</v>
      </c>
      <c r="AE84" s="16">
        <v>-34002</v>
      </c>
      <c r="AF84" s="16">
        <v>475252</v>
      </c>
      <c r="AG84" s="16">
        <v>72344</v>
      </c>
      <c r="AH84" s="16">
        <v>35203</v>
      </c>
      <c r="AI84" s="16">
        <v>111222</v>
      </c>
      <c r="AJ84" s="16">
        <v>138500</v>
      </c>
      <c r="AK84" s="16">
        <v>91165</v>
      </c>
      <c r="AL84" s="16">
        <v>229665</v>
      </c>
      <c r="AM84" s="16">
        <v>177692</v>
      </c>
      <c r="AN84" s="16">
        <v>26104</v>
      </c>
      <c r="AO84" s="16">
        <v>203796</v>
      </c>
      <c r="AP84" s="25">
        <v>1422700</v>
      </c>
      <c r="AQ84" s="25">
        <v>64500</v>
      </c>
      <c r="AR84" s="25">
        <v>1487200</v>
      </c>
      <c r="AS84" s="16">
        <v>1342210</v>
      </c>
      <c r="AT84" s="16">
        <v>-215275</v>
      </c>
      <c r="AU84" s="16">
        <v>1126935</v>
      </c>
      <c r="AV84" s="16"/>
      <c r="AW84" s="16">
        <f t="shared" si="101"/>
        <v>0</v>
      </c>
      <c r="AX84" s="16"/>
      <c r="AY84" s="1">
        <v>66700</v>
      </c>
      <c r="AZ84" s="16">
        <v>14763</v>
      </c>
      <c r="BA84" s="16">
        <v>81463</v>
      </c>
      <c r="BB84" s="16">
        <f>BB90+BB96+BB98+BB99+BB101+BB103</f>
        <v>25000</v>
      </c>
      <c r="BC84" s="16">
        <f t="shared" ref="BC84:BD84" si="107">BC90+BC96+BC98+BC99+BC101+BC103</f>
        <v>10000</v>
      </c>
      <c r="BD84" s="16">
        <f t="shared" si="107"/>
        <v>35000</v>
      </c>
      <c r="BE84" s="16">
        <v>139150</v>
      </c>
      <c r="BF84" s="16">
        <v>31330</v>
      </c>
      <c r="BG84" s="16">
        <v>170480</v>
      </c>
      <c r="BH84" s="17">
        <f>BH85+BH103</f>
        <v>744700</v>
      </c>
      <c r="BI84" s="17">
        <f t="shared" ref="BI84:BJ84" si="108">BI85+BI103</f>
        <v>-126000</v>
      </c>
      <c r="BJ84" s="17">
        <f t="shared" si="108"/>
        <v>618700</v>
      </c>
      <c r="BK84" s="17"/>
      <c r="BL84" s="21"/>
      <c r="BM84" s="24"/>
      <c r="BN84" s="20"/>
      <c r="BO84" s="21"/>
      <c r="BP84" s="22"/>
    </row>
    <row r="85" spans="1:68" ht="24.75" customHeight="1" x14ac:dyDescent="0.25">
      <c r="A85" s="35">
        <v>3</v>
      </c>
      <c r="B85" s="9" t="s">
        <v>5</v>
      </c>
      <c r="C85" s="16">
        <v>257150</v>
      </c>
      <c r="D85" s="16">
        <v>140449</v>
      </c>
      <c r="E85" s="16">
        <v>397599</v>
      </c>
      <c r="F85" s="16">
        <v>1056800</v>
      </c>
      <c r="G85" s="16">
        <v>-280703</v>
      </c>
      <c r="H85" s="16">
        <v>776097</v>
      </c>
      <c r="I85" s="16">
        <v>468000</v>
      </c>
      <c r="J85" s="16">
        <v>4970</v>
      </c>
      <c r="K85" s="16">
        <v>472970</v>
      </c>
      <c r="L85" s="16">
        <v>1822386</v>
      </c>
      <c r="M85" s="16">
        <v>492068</v>
      </c>
      <c r="N85" s="16">
        <v>2314454</v>
      </c>
      <c r="O85" s="16">
        <v>510000</v>
      </c>
      <c r="P85" s="16">
        <v>0</v>
      </c>
      <c r="Q85" s="16">
        <v>510000</v>
      </c>
      <c r="R85" s="16">
        <f>R86+R90+R96+R98+R99+R101</f>
        <v>341600</v>
      </c>
      <c r="S85" s="16">
        <f t="shared" ref="S85:T85" si="109">S86+S90+S96+S98+S99+S101</f>
        <v>-38200</v>
      </c>
      <c r="T85" s="16">
        <f t="shared" si="109"/>
        <v>303400</v>
      </c>
      <c r="U85" s="16">
        <v>491567</v>
      </c>
      <c r="V85" s="16">
        <v>185123</v>
      </c>
      <c r="W85" s="16">
        <v>676690</v>
      </c>
      <c r="X85" s="16"/>
      <c r="Y85" s="16"/>
      <c r="Z85" s="16"/>
      <c r="AA85" s="16">
        <v>425500</v>
      </c>
      <c r="AB85" s="16">
        <v>79000</v>
      </c>
      <c r="AC85" s="16">
        <v>504500</v>
      </c>
      <c r="AD85" s="16">
        <v>472254</v>
      </c>
      <c r="AE85" s="16">
        <v>-13452</v>
      </c>
      <c r="AF85" s="16">
        <v>458802</v>
      </c>
      <c r="AG85" s="16">
        <v>66344</v>
      </c>
      <c r="AH85" s="16">
        <v>31878</v>
      </c>
      <c r="AI85" s="16">
        <v>98222</v>
      </c>
      <c r="AJ85" s="16">
        <v>130500</v>
      </c>
      <c r="AK85" s="16">
        <v>65165</v>
      </c>
      <c r="AL85" s="16">
        <v>195665</v>
      </c>
      <c r="AM85" s="16">
        <v>173290</v>
      </c>
      <c r="AN85" s="16">
        <v>21804</v>
      </c>
      <c r="AO85" s="16">
        <v>195094</v>
      </c>
      <c r="AP85" s="16">
        <v>1064700</v>
      </c>
      <c r="AQ85" s="16">
        <v>166800</v>
      </c>
      <c r="AR85" s="16">
        <v>1231500</v>
      </c>
      <c r="AS85" s="16">
        <v>1305810</v>
      </c>
      <c r="AT85" s="16">
        <v>-219175</v>
      </c>
      <c r="AU85" s="16">
        <v>1086635</v>
      </c>
      <c r="AV85" s="16"/>
      <c r="AW85" s="16">
        <f t="shared" si="101"/>
        <v>0</v>
      </c>
      <c r="AX85" s="16"/>
      <c r="AY85" s="1">
        <v>62800</v>
      </c>
      <c r="AZ85" s="16">
        <v>12813</v>
      </c>
      <c r="BA85" s="16">
        <v>75613</v>
      </c>
      <c r="BB85" s="16"/>
      <c r="BC85" s="16"/>
      <c r="BD85" s="16"/>
      <c r="BE85" s="16">
        <v>124650</v>
      </c>
      <c r="BF85" s="16">
        <v>30130</v>
      </c>
      <c r="BG85" s="16">
        <v>154780</v>
      </c>
      <c r="BH85" s="17">
        <f>BH86+BH90+BH96+BH98+BH99+BH101</f>
        <v>659700</v>
      </c>
      <c r="BI85" s="17">
        <f t="shared" ref="BI85:BJ85" si="110">BI86+BI90+BI96+BI98+BI99+BI101</f>
        <v>-66000</v>
      </c>
      <c r="BJ85" s="17">
        <f t="shared" si="110"/>
        <v>593700</v>
      </c>
      <c r="BK85" s="17"/>
      <c r="BL85" s="21"/>
      <c r="BM85" s="24"/>
      <c r="BN85" s="20"/>
      <c r="BO85" s="21"/>
      <c r="BP85" s="22"/>
    </row>
    <row r="86" spans="1:68" ht="24.75" customHeight="1" x14ac:dyDescent="0.25">
      <c r="A86" s="36" t="s">
        <v>36</v>
      </c>
      <c r="B86" s="9" t="s">
        <v>6</v>
      </c>
      <c r="C86" s="16">
        <v>46333</v>
      </c>
      <c r="D86" s="16">
        <v>25000</v>
      </c>
      <c r="E86" s="16">
        <v>71333</v>
      </c>
      <c r="F86" s="16">
        <v>346600</v>
      </c>
      <c r="G86" s="16">
        <v>-39203</v>
      </c>
      <c r="H86" s="16">
        <v>307397</v>
      </c>
      <c r="I86" s="16">
        <v>11000</v>
      </c>
      <c r="J86" s="16">
        <v>46970</v>
      </c>
      <c r="K86" s="16">
        <v>57970</v>
      </c>
      <c r="L86" s="16">
        <v>441285</v>
      </c>
      <c r="M86" s="16">
        <v>371493</v>
      </c>
      <c r="N86" s="16">
        <v>812778</v>
      </c>
      <c r="O86" s="16">
        <v>263000</v>
      </c>
      <c r="P86" s="16">
        <v>30000</v>
      </c>
      <c r="Q86" s="16">
        <v>293000</v>
      </c>
      <c r="R86" s="16">
        <v>130000</v>
      </c>
      <c r="S86" s="16">
        <v>-15000</v>
      </c>
      <c r="T86" s="16">
        <v>115000</v>
      </c>
      <c r="U86" s="16">
        <v>243692</v>
      </c>
      <c r="V86" s="16">
        <v>92808</v>
      </c>
      <c r="W86" s="16">
        <v>336500</v>
      </c>
      <c r="X86" s="16">
        <v>25029</v>
      </c>
      <c r="Y86" s="16">
        <v>15530</v>
      </c>
      <c r="Z86" s="16">
        <v>40559</v>
      </c>
      <c r="AA86" s="16">
        <v>40000</v>
      </c>
      <c r="AB86" s="16">
        <v>-13000</v>
      </c>
      <c r="AC86" s="16">
        <v>27000</v>
      </c>
      <c r="AD86" s="16">
        <v>150000</v>
      </c>
      <c r="AE86" s="16">
        <v>33000</v>
      </c>
      <c r="AF86" s="16">
        <v>183000</v>
      </c>
      <c r="AG86" s="16">
        <v>22400</v>
      </c>
      <c r="AH86" s="16">
        <v>4800</v>
      </c>
      <c r="AI86" s="16">
        <v>27200</v>
      </c>
      <c r="AJ86" s="16">
        <v>10000</v>
      </c>
      <c r="AK86" s="16">
        <v>7455</v>
      </c>
      <c r="AL86" s="16">
        <v>17455</v>
      </c>
      <c r="AM86" s="16">
        <v>56960</v>
      </c>
      <c r="AN86" s="16">
        <v>9480</v>
      </c>
      <c r="AO86" s="16">
        <v>66440</v>
      </c>
      <c r="AP86" s="16">
        <v>164725</v>
      </c>
      <c r="AQ86" s="16">
        <v>42800</v>
      </c>
      <c r="AR86" s="16">
        <v>207525</v>
      </c>
      <c r="AS86" s="16">
        <v>855755</v>
      </c>
      <c r="AT86" s="16">
        <v>-163955</v>
      </c>
      <c r="AU86" s="16">
        <v>691800</v>
      </c>
      <c r="AV86" s="16"/>
      <c r="AW86" s="16">
        <f t="shared" si="101"/>
        <v>75063</v>
      </c>
      <c r="AX86" s="16">
        <v>75063</v>
      </c>
      <c r="AY86" s="1">
        <v>7000</v>
      </c>
      <c r="AZ86" s="16">
        <v>-1000</v>
      </c>
      <c r="BA86" s="16">
        <v>6000</v>
      </c>
      <c r="BB86" s="16"/>
      <c r="BC86" s="16"/>
      <c r="BD86" s="16"/>
      <c r="BE86" s="16">
        <v>5000</v>
      </c>
      <c r="BF86" s="16">
        <v>3000</v>
      </c>
      <c r="BG86" s="16">
        <v>8000</v>
      </c>
      <c r="BH86" s="17">
        <v>0</v>
      </c>
      <c r="BI86" s="17">
        <v>0</v>
      </c>
      <c r="BJ86" s="17">
        <v>0</v>
      </c>
      <c r="BK86" s="17"/>
      <c r="BL86" s="21"/>
      <c r="BM86" s="24"/>
      <c r="BN86" s="20"/>
      <c r="BO86" s="21"/>
      <c r="BP86" s="22"/>
    </row>
    <row r="87" spans="1:68" ht="24.75" customHeight="1" x14ac:dyDescent="0.25">
      <c r="A87" s="23" t="s">
        <v>37</v>
      </c>
      <c r="B87" s="9" t="s">
        <v>38</v>
      </c>
      <c r="C87" s="16">
        <v>26333</v>
      </c>
      <c r="D87" s="16">
        <v>5000</v>
      </c>
      <c r="E87" s="16">
        <v>31333</v>
      </c>
      <c r="F87" s="16"/>
      <c r="G87" s="16">
        <v>0</v>
      </c>
      <c r="H87" s="16"/>
      <c r="I87" s="16"/>
      <c r="J87" s="16"/>
      <c r="K87" s="16"/>
      <c r="L87" s="16">
        <v>375628</v>
      </c>
      <c r="M87" s="16">
        <v>303395</v>
      </c>
      <c r="N87" s="16">
        <v>679023</v>
      </c>
      <c r="O87" s="16"/>
      <c r="P87" s="16"/>
      <c r="Q87" s="16"/>
      <c r="R87" s="16">
        <v>0</v>
      </c>
      <c r="S87" s="16">
        <v>0</v>
      </c>
      <c r="T87" s="16">
        <v>0</v>
      </c>
      <c r="U87" s="16"/>
      <c r="V87" s="16"/>
      <c r="W87" s="16"/>
      <c r="X87" s="16"/>
      <c r="Y87" s="16"/>
      <c r="Z87" s="16"/>
      <c r="AA87" s="16">
        <v>20000</v>
      </c>
      <c r="AB87" s="16">
        <v>-10000</v>
      </c>
      <c r="AC87" s="16">
        <v>10000</v>
      </c>
      <c r="AD87" s="16"/>
      <c r="AE87" s="16"/>
      <c r="AF87" s="16"/>
      <c r="AG87" s="16"/>
      <c r="AH87" s="16">
        <v>0</v>
      </c>
      <c r="AI87" s="16"/>
      <c r="AJ87" s="16">
        <v>0</v>
      </c>
      <c r="AK87" s="16">
        <v>6400</v>
      </c>
      <c r="AL87" s="16">
        <v>6400</v>
      </c>
      <c r="AM87" s="16">
        <v>30380</v>
      </c>
      <c r="AN87" s="16">
        <v>11020</v>
      </c>
      <c r="AO87" s="16">
        <v>41400</v>
      </c>
      <c r="AP87" s="16">
        <v>104500</v>
      </c>
      <c r="AQ87" s="16">
        <v>5800</v>
      </c>
      <c r="AR87" s="16">
        <v>110300</v>
      </c>
      <c r="AS87" s="16"/>
      <c r="AT87" s="16">
        <v>0</v>
      </c>
      <c r="AU87" s="16"/>
      <c r="AV87" s="16"/>
      <c r="AW87" s="16">
        <f t="shared" si="101"/>
        <v>0</v>
      </c>
      <c r="AX87" s="16"/>
      <c r="AY87" s="1">
        <v>0</v>
      </c>
      <c r="AZ87" s="16"/>
      <c r="BA87" s="16">
        <v>0</v>
      </c>
      <c r="BB87" s="16"/>
      <c r="BC87" s="16"/>
      <c r="BD87" s="16"/>
      <c r="BE87" s="16"/>
      <c r="BF87" s="16"/>
      <c r="BG87" s="16"/>
      <c r="BH87" s="17"/>
      <c r="BI87" s="17"/>
      <c r="BJ87" s="17"/>
      <c r="BK87" s="17"/>
      <c r="BL87" s="21"/>
      <c r="BM87" s="24"/>
      <c r="BN87" s="20"/>
      <c r="BO87" s="21"/>
      <c r="BP87" s="22"/>
    </row>
    <row r="88" spans="1:68" ht="24.75" customHeight="1" x14ac:dyDescent="0.25">
      <c r="A88" s="23" t="s">
        <v>39</v>
      </c>
      <c r="B88" s="9" t="s">
        <v>40</v>
      </c>
      <c r="C88" s="16">
        <v>20000</v>
      </c>
      <c r="D88" s="16">
        <v>20000</v>
      </c>
      <c r="E88" s="16">
        <v>40000</v>
      </c>
      <c r="F88" s="16"/>
      <c r="G88" s="16">
        <v>0</v>
      </c>
      <c r="H88" s="16"/>
      <c r="I88" s="16"/>
      <c r="J88" s="16"/>
      <c r="K88" s="16"/>
      <c r="L88" s="16">
        <v>11680</v>
      </c>
      <c r="M88" s="16">
        <v>10036</v>
      </c>
      <c r="N88" s="16">
        <v>21716</v>
      </c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>
        <v>15000</v>
      </c>
      <c r="AB88" s="16">
        <v>0</v>
      </c>
      <c r="AC88" s="16">
        <v>15000</v>
      </c>
      <c r="AD88" s="16"/>
      <c r="AE88" s="16"/>
      <c r="AF88" s="16"/>
      <c r="AG88" s="16"/>
      <c r="AH88" s="16">
        <v>0</v>
      </c>
      <c r="AI88" s="16"/>
      <c r="AJ88" s="16">
        <v>10000</v>
      </c>
      <c r="AK88" s="16">
        <v>0</v>
      </c>
      <c r="AL88" s="16">
        <v>10000</v>
      </c>
      <c r="AM88" s="16">
        <v>21300</v>
      </c>
      <c r="AN88" s="16">
        <v>-2100</v>
      </c>
      <c r="AO88" s="16">
        <v>19200</v>
      </c>
      <c r="AP88" s="16">
        <v>42000</v>
      </c>
      <c r="AQ88" s="16">
        <v>35000</v>
      </c>
      <c r="AR88" s="16">
        <v>77000</v>
      </c>
      <c r="AS88" s="16"/>
      <c r="AT88" s="16">
        <v>0</v>
      </c>
      <c r="AU88" s="16"/>
      <c r="AV88" s="16"/>
      <c r="AW88" s="16">
        <f t="shared" si="101"/>
        <v>0</v>
      </c>
      <c r="AX88" s="16"/>
      <c r="AY88" s="1">
        <v>7000</v>
      </c>
      <c r="AZ88" s="16">
        <v>-1000</v>
      </c>
      <c r="BA88" s="16">
        <v>6000</v>
      </c>
      <c r="BB88" s="16"/>
      <c r="BC88" s="16"/>
      <c r="BD88" s="16"/>
      <c r="BE88" s="16">
        <v>5000</v>
      </c>
      <c r="BF88" s="16">
        <v>3000</v>
      </c>
      <c r="BG88" s="16">
        <v>8000</v>
      </c>
      <c r="BH88" s="17"/>
      <c r="BI88" s="17"/>
      <c r="BJ88" s="17"/>
      <c r="BK88" s="17"/>
      <c r="BL88" s="21"/>
      <c r="BM88" s="24"/>
      <c r="BN88" s="20"/>
      <c r="BO88" s="21"/>
      <c r="BP88" s="22"/>
    </row>
    <row r="89" spans="1:68" ht="24.75" customHeight="1" x14ac:dyDescent="0.25">
      <c r="A89" s="23" t="s">
        <v>41</v>
      </c>
      <c r="B89" s="9" t="s">
        <v>42</v>
      </c>
      <c r="C89" s="16"/>
      <c r="D89" s="16"/>
      <c r="E89" s="16"/>
      <c r="F89" s="16"/>
      <c r="G89" s="16">
        <v>0</v>
      </c>
      <c r="H89" s="16"/>
      <c r="I89" s="16"/>
      <c r="J89" s="16"/>
      <c r="K89" s="16"/>
      <c r="L89" s="16">
        <v>53977</v>
      </c>
      <c r="M89" s="16">
        <v>58062</v>
      </c>
      <c r="N89" s="16">
        <v>112039</v>
      </c>
      <c r="O89" s="16"/>
      <c r="P89" s="16"/>
      <c r="Q89" s="16"/>
      <c r="R89" s="16">
        <v>0</v>
      </c>
      <c r="S89" s="16">
        <v>0</v>
      </c>
      <c r="T89" s="16">
        <v>0</v>
      </c>
      <c r="U89" s="16"/>
      <c r="V89" s="16"/>
      <c r="W89" s="16"/>
      <c r="X89" s="16"/>
      <c r="Y89" s="16"/>
      <c r="Z89" s="16"/>
      <c r="AA89" s="16">
        <v>5000</v>
      </c>
      <c r="AB89" s="16">
        <v>-3000</v>
      </c>
      <c r="AC89" s="16">
        <v>2000</v>
      </c>
      <c r="AD89" s="16"/>
      <c r="AE89" s="16"/>
      <c r="AF89" s="16"/>
      <c r="AG89" s="16"/>
      <c r="AH89" s="16">
        <v>0</v>
      </c>
      <c r="AI89" s="16"/>
      <c r="AJ89" s="16">
        <v>0</v>
      </c>
      <c r="AK89" s="16">
        <v>1055</v>
      </c>
      <c r="AL89" s="16">
        <v>1055</v>
      </c>
      <c r="AM89" s="16">
        <v>5280</v>
      </c>
      <c r="AN89" s="16">
        <v>560</v>
      </c>
      <c r="AO89" s="16">
        <v>5840</v>
      </c>
      <c r="AP89" s="16">
        <v>18225</v>
      </c>
      <c r="AQ89" s="16">
        <v>2000</v>
      </c>
      <c r="AR89" s="16">
        <v>20225</v>
      </c>
      <c r="AS89" s="16"/>
      <c r="AT89" s="16">
        <v>0</v>
      </c>
      <c r="AU89" s="16"/>
      <c r="AV89" s="16"/>
      <c r="AW89" s="16">
        <f t="shared" si="101"/>
        <v>0</v>
      </c>
      <c r="AX89" s="16"/>
      <c r="AY89" s="1">
        <v>0</v>
      </c>
      <c r="AZ89" s="16"/>
      <c r="BA89" s="16">
        <v>0</v>
      </c>
      <c r="BB89" s="16"/>
      <c r="BC89" s="16"/>
      <c r="BD89" s="16"/>
      <c r="BE89" s="16"/>
      <c r="BF89" s="16"/>
      <c r="BG89" s="16"/>
      <c r="BH89" s="17"/>
      <c r="BI89" s="17"/>
      <c r="BJ89" s="17"/>
      <c r="BK89" s="17"/>
      <c r="BL89" s="21"/>
      <c r="BM89" s="24"/>
      <c r="BN89" s="20"/>
      <c r="BO89" s="21"/>
      <c r="BP89" s="22"/>
    </row>
    <row r="90" spans="1:68" ht="24.75" customHeight="1" x14ac:dyDescent="0.25">
      <c r="A90" s="36" t="s">
        <v>43</v>
      </c>
      <c r="B90" s="9" t="s">
        <v>7</v>
      </c>
      <c r="C90" s="16">
        <v>208749</v>
      </c>
      <c r="D90" s="16">
        <v>115449</v>
      </c>
      <c r="E90" s="16">
        <v>324198</v>
      </c>
      <c r="F90" s="16">
        <v>682700</v>
      </c>
      <c r="G90" s="16">
        <v>-223000</v>
      </c>
      <c r="H90" s="16">
        <v>459700</v>
      </c>
      <c r="I90" s="16">
        <v>450000</v>
      </c>
      <c r="J90" s="16">
        <v>-42000</v>
      </c>
      <c r="K90" s="16">
        <v>408000</v>
      </c>
      <c r="L90" s="16">
        <v>1317221</v>
      </c>
      <c r="M90" s="16">
        <v>120575</v>
      </c>
      <c r="N90" s="16">
        <v>1437796</v>
      </c>
      <c r="O90" s="16">
        <v>208500</v>
      </c>
      <c r="P90" s="16">
        <v>-33002</v>
      </c>
      <c r="Q90" s="16">
        <v>175498</v>
      </c>
      <c r="R90" s="16">
        <v>193600</v>
      </c>
      <c r="S90" s="16">
        <v>-23200</v>
      </c>
      <c r="T90" s="16">
        <v>170400</v>
      </c>
      <c r="U90" s="16">
        <v>240725</v>
      </c>
      <c r="V90" s="16">
        <v>92315</v>
      </c>
      <c r="W90" s="16">
        <v>333040</v>
      </c>
      <c r="X90" s="16">
        <v>77523</v>
      </c>
      <c r="Y90" s="16">
        <v>78843</v>
      </c>
      <c r="Z90" s="16">
        <v>156366</v>
      </c>
      <c r="AA90" s="16">
        <v>361500</v>
      </c>
      <c r="AB90" s="16">
        <v>76500</v>
      </c>
      <c r="AC90" s="16">
        <v>438000</v>
      </c>
      <c r="AD90" s="16">
        <v>314754</v>
      </c>
      <c r="AE90" s="16">
        <v>-49084</v>
      </c>
      <c r="AF90" s="16">
        <v>265670</v>
      </c>
      <c r="AG90" s="16">
        <v>40691</v>
      </c>
      <c r="AH90" s="16">
        <v>23356</v>
      </c>
      <c r="AI90" s="16">
        <v>67722</v>
      </c>
      <c r="AJ90" s="16">
        <v>120000</v>
      </c>
      <c r="AK90" s="16">
        <v>57410</v>
      </c>
      <c r="AL90" s="16">
        <v>177410</v>
      </c>
      <c r="AM90" s="16">
        <v>108801</v>
      </c>
      <c r="AN90" s="16">
        <v>12324</v>
      </c>
      <c r="AO90" s="16">
        <v>121125</v>
      </c>
      <c r="AP90" s="16">
        <v>888475</v>
      </c>
      <c r="AQ90" s="16">
        <v>116800</v>
      </c>
      <c r="AR90" s="16">
        <v>1005275</v>
      </c>
      <c r="AS90" s="16">
        <v>434955</v>
      </c>
      <c r="AT90" s="16">
        <v>-58320</v>
      </c>
      <c r="AU90" s="16">
        <v>376635</v>
      </c>
      <c r="AV90" s="16">
        <v>277299</v>
      </c>
      <c r="AW90" s="16">
        <f t="shared" si="101"/>
        <v>110335</v>
      </c>
      <c r="AX90" s="16">
        <v>387634</v>
      </c>
      <c r="AY90" s="1">
        <v>54470</v>
      </c>
      <c r="AZ90" s="16">
        <v>13788</v>
      </c>
      <c r="BA90" s="16">
        <v>68258</v>
      </c>
      <c r="BB90" s="16">
        <f>BB91+BB92+BB93+BB94+BB95</f>
        <v>21000</v>
      </c>
      <c r="BC90" s="16">
        <f t="shared" ref="BC90:BD90" si="111">BC91+BC92+BC93+BC94+BC95</f>
        <v>10800</v>
      </c>
      <c r="BD90" s="16">
        <f t="shared" si="111"/>
        <v>31800</v>
      </c>
      <c r="BE90" s="16">
        <v>118150</v>
      </c>
      <c r="BF90" s="16">
        <v>25130</v>
      </c>
      <c r="BG90" s="16">
        <v>143280</v>
      </c>
      <c r="BH90" s="17">
        <v>643600</v>
      </c>
      <c r="BI90" s="17">
        <v>-68000</v>
      </c>
      <c r="BJ90" s="17">
        <v>575600</v>
      </c>
      <c r="BK90" s="17"/>
      <c r="BL90" s="21"/>
      <c r="BM90" s="24"/>
      <c r="BN90" s="20"/>
      <c r="BO90" s="21"/>
      <c r="BP90" s="22"/>
    </row>
    <row r="91" spans="1:68" ht="24.75" customHeight="1" x14ac:dyDescent="0.25">
      <c r="A91" s="23" t="s">
        <v>44</v>
      </c>
      <c r="B91" s="9" t="s">
        <v>45</v>
      </c>
      <c r="C91" s="16">
        <v>35990</v>
      </c>
      <c r="D91" s="16">
        <v>4500</v>
      </c>
      <c r="E91" s="16">
        <v>40490</v>
      </c>
      <c r="F91" s="16"/>
      <c r="G91" s="16">
        <v>0</v>
      </c>
      <c r="H91" s="16"/>
      <c r="I91" s="16"/>
      <c r="J91" s="16"/>
      <c r="K91" s="16"/>
      <c r="L91" s="16">
        <v>192878</v>
      </c>
      <c r="M91" s="16">
        <v>100000</v>
      </c>
      <c r="N91" s="16">
        <v>292878</v>
      </c>
      <c r="O91" s="16"/>
      <c r="P91" s="16"/>
      <c r="Q91" s="16"/>
      <c r="R91" s="16">
        <v>21600</v>
      </c>
      <c r="S91" s="16">
        <v>-4500</v>
      </c>
      <c r="T91" s="16">
        <v>17100</v>
      </c>
      <c r="U91" s="16"/>
      <c r="V91" s="16"/>
      <c r="W91" s="16"/>
      <c r="X91" s="16"/>
      <c r="Y91" s="16"/>
      <c r="Z91" s="16"/>
      <c r="AA91" s="16">
        <v>15000</v>
      </c>
      <c r="AB91" s="16">
        <v>18000</v>
      </c>
      <c r="AC91" s="16">
        <v>33000</v>
      </c>
      <c r="AD91" s="16"/>
      <c r="AE91" s="16"/>
      <c r="AF91" s="16"/>
      <c r="AG91" s="16"/>
      <c r="AH91" s="16">
        <v>0</v>
      </c>
      <c r="AI91" s="16"/>
      <c r="AJ91" s="16">
        <v>3000</v>
      </c>
      <c r="AK91" s="16">
        <v>4600</v>
      </c>
      <c r="AL91" s="16">
        <v>7600</v>
      </c>
      <c r="AM91" s="16">
        <v>22368</v>
      </c>
      <c r="AN91" s="16">
        <v>114</v>
      </c>
      <c r="AO91" s="16">
        <v>22482</v>
      </c>
      <c r="AP91" s="16">
        <v>47900</v>
      </c>
      <c r="AQ91" s="16">
        <v>4800</v>
      </c>
      <c r="AR91" s="16">
        <v>52700</v>
      </c>
      <c r="AS91" s="16"/>
      <c r="AT91" s="16">
        <v>0</v>
      </c>
      <c r="AU91" s="16"/>
      <c r="AV91" s="16"/>
      <c r="AW91" s="16">
        <f t="shared" si="101"/>
        <v>0</v>
      </c>
      <c r="AX91" s="16"/>
      <c r="AY91" s="1">
        <v>1900</v>
      </c>
      <c r="AZ91" s="16">
        <v>1100</v>
      </c>
      <c r="BA91" s="16">
        <v>3000</v>
      </c>
      <c r="BB91" s="16">
        <v>2500</v>
      </c>
      <c r="BC91" s="16">
        <v>3000</v>
      </c>
      <c r="BD91" s="16">
        <v>5500</v>
      </c>
      <c r="BE91" s="16">
        <v>12000</v>
      </c>
      <c r="BF91" s="16">
        <v>1500</v>
      </c>
      <c r="BG91" s="16">
        <v>13500</v>
      </c>
      <c r="BH91" s="17"/>
      <c r="BI91" s="17"/>
      <c r="BJ91" s="17"/>
      <c r="BK91" s="17"/>
      <c r="BL91" s="21"/>
      <c r="BM91" s="24"/>
      <c r="BN91" s="20"/>
      <c r="BO91" s="21"/>
      <c r="BP91" s="22"/>
    </row>
    <row r="92" spans="1:68" ht="24.75" customHeight="1" x14ac:dyDescent="0.25">
      <c r="A92" s="23" t="s">
        <v>60</v>
      </c>
      <c r="B92" s="9" t="s">
        <v>61</v>
      </c>
      <c r="C92" s="16">
        <v>67074</v>
      </c>
      <c r="D92" s="16"/>
      <c r="E92" s="16">
        <v>67074</v>
      </c>
      <c r="F92" s="16"/>
      <c r="G92" s="16">
        <v>0</v>
      </c>
      <c r="H92" s="16"/>
      <c r="I92" s="16"/>
      <c r="J92" s="16"/>
      <c r="K92" s="16"/>
      <c r="L92" s="16">
        <v>345221</v>
      </c>
      <c r="M92" s="16">
        <v>20575</v>
      </c>
      <c r="N92" s="16">
        <v>365796</v>
      </c>
      <c r="O92" s="16"/>
      <c r="P92" s="16"/>
      <c r="Q92" s="16"/>
      <c r="R92" s="16">
        <v>19300</v>
      </c>
      <c r="S92" s="16">
        <v>0</v>
      </c>
      <c r="T92" s="16">
        <v>19300</v>
      </c>
      <c r="U92" s="16"/>
      <c r="V92" s="16"/>
      <c r="W92" s="16"/>
      <c r="X92" s="16"/>
      <c r="Y92" s="16"/>
      <c r="Z92" s="16"/>
      <c r="AA92" s="16">
        <v>107500</v>
      </c>
      <c r="AB92" s="16">
        <v>1000</v>
      </c>
      <c r="AC92" s="16">
        <v>108500</v>
      </c>
      <c r="AD92" s="16"/>
      <c r="AE92" s="16"/>
      <c r="AF92" s="16"/>
      <c r="AG92" s="16"/>
      <c r="AH92" s="16">
        <v>0</v>
      </c>
      <c r="AI92" s="16"/>
      <c r="AJ92" s="16">
        <v>14000</v>
      </c>
      <c r="AK92" s="16">
        <v>19400</v>
      </c>
      <c r="AL92" s="16">
        <v>33400</v>
      </c>
      <c r="AM92" s="16">
        <v>13824</v>
      </c>
      <c r="AN92" s="16">
        <v>-2200</v>
      </c>
      <c r="AO92" s="16">
        <v>11624</v>
      </c>
      <c r="AP92" s="16">
        <v>150250</v>
      </c>
      <c r="AQ92" s="16">
        <v>500</v>
      </c>
      <c r="AR92" s="16">
        <v>150750</v>
      </c>
      <c r="AS92" s="16"/>
      <c r="AT92" s="16">
        <v>0</v>
      </c>
      <c r="AU92" s="16"/>
      <c r="AV92" s="16"/>
      <c r="AW92" s="16">
        <f t="shared" si="101"/>
        <v>0</v>
      </c>
      <c r="AX92" s="16"/>
      <c r="AY92" s="1">
        <v>19270</v>
      </c>
      <c r="AZ92" s="16">
        <v>3550</v>
      </c>
      <c r="BA92" s="16">
        <v>22820</v>
      </c>
      <c r="BB92" s="16">
        <v>6000</v>
      </c>
      <c r="BC92" s="16">
        <v>1500</v>
      </c>
      <c r="BD92" s="16">
        <v>7500</v>
      </c>
      <c r="BE92" s="16">
        <v>56500</v>
      </c>
      <c r="BF92" s="16">
        <v>14130</v>
      </c>
      <c r="BG92" s="16">
        <v>70630</v>
      </c>
      <c r="BH92" s="17"/>
      <c r="BI92" s="17"/>
      <c r="BJ92" s="17"/>
      <c r="BK92" s="17"/>
      <c r="BL92" s="21"/>
      <c r="BM92" s="24"/>
      <c r="BN92" s="20"/>
      <c r="BO92" s="21"/>
      <c r="BP92" s="22"/>
    </row>
    <row r="93" spans="1:68" ht="24.75" customHeight="1" x14ac:dyDescent="0.25">
      <c r="A93" s="23" t="s">
        <v>46</v>
      </c>
      <c r="B93" s="9" t="s">
        <v>47</v>
      </c>
      <c r="C93" s="16">
        <v>68454</v>
      </c>
      <c r="D93" s="16">
        <v>100949</v>
      </c>
      <c r="E93" s="16">
        <v>169403</v>
      </c>
      <c r="F93" s="16"/>
      <c r="G93" s="16">
        <v>0</v>
      </c>
      <c r="H93" s="16"/>
      <c r="I93" s="16"/>
      <c r="J93" s="16"/>
      <c r="K93" s="16"/>
      <c r="L93" s="16">
        <v>702573</v>
      </c>
      <c r="M93" s="16"/>
      <c r="N93" s="16">
        <v>702573</v>
      </c>
      <c r="O93" s="16"/>
      <c r="P93" s="16"/>
      <c r="Q93" s="16"/>
      <c r="R93" s="16">
        <v>122000</v>
      </c>
      <c r="S93" s="16">
        <v>-21000</v>
      </c>
      <c r="T93" s="16">
        <v>101000</v>
      </c>
      <c r="U93" s="16"/>
      <c r="V93" s="16"/>
      <c r="W93" s="16"/>
      <c r="X93" s="16"/>
      <c r="Y93" s="16"/>
      <c r="Z93" s="16"/>
      <c r="AA93" s="16">
        <v>177500</v>
      </c>
      <c r="AB93" s="16">
        <v>37500</v>
      </c>
      <c r="AC93" s="16">
        <v>215000</v>
      </c>
      <c r="AD93" s="16"/>
      <c r="AE93" s="16"/>
      <c r="AF93" s="16"/>
      <c r="AG93" s="16"/>
      <c r="AH93" s="16">
        <v>0</v>
      </c>
      <c r="AI93" s="16"/>
      <c r="AJ93" s="16">
        <v>94400</v>
      </c>
      <c r="AK93" s="16">
        <v>22400</v>
      </c>
      <c r="AL93" s="16">
        <v>116800</v>
      </c>
      <c r="AM93" s="16">
        <v>55602</v>
      </c>
      <c r="AN93" s="16">
        <v>12610</v>
      </c>
      <c r="AO93" s="16">
        <v>68212</v>
      </c>
      <c r="AP93" s="16">
        <v>544600</v>
      </c>
      <c r="AQ93" s="16">
        <v>211500</v>
      </c>
      <c r="AR93" s="16">
        <v>756100</v>
      </c>
      <c r="AS93" s="16"/>
      <c r="AT93" s="16">
        <v>0</v>
      </c>
      <c r="AU93" s="16"/>
      <c r="AV93" s="16"/>
      <c r="AW93" s="16">
        <f t="shared" si="101"/>
        <v>0</v>
      </c>
      <c r="AX93" s="16"/>
      <c r="AY93" s="1">
        <v>28200</v>
      </c>
      <c r="AZ93" s="16">
        <v>7238</v>
      </c>
      <c r="BA93" s="16">
        <v>35438</v>
      </c>
      <c r="BB93" s="16">
        <v>9000</v>
      </c>
      <c r="BC93" s="16">
        <v>4300</v>
      </c>
      <c r="BD93" s="16">
        <v>13300</v>
      </c>
      <c r="BE93" s="16">
        <v>38300</v>
      </c>
      <c r="BF93" s="16">
        <v>5500</v>
      </c>
      <c r="BG93" s="16">
        <v>43800</v>
      </c>
      <c r="BH93" s="17"/>
      <c r="BI93" s="17"/>
      <c r="BJ93" s="17"/>
      <c r="BK93" s="17"/>
      <c r="BL93" s="21"/>
      <c r="BM93" s="24"/>
      <c r="BN93" s="20"/>
      <c r="BO93" s="21"/>
      <c r="BP93" s="22"/>
    </row>
    <row r="94" spans="1:68" ht="24.75" customHeight="1" x14ac:dyDescent="0.25">
      <c r="A94" s="23" t="s">
        <v>62</v>
      </c>
      <c r="B94" s="9" t="s">
        <v>63</v>
      </c>
      <c r="C94" s="16">
        <v>20291</v>
      </c>
      <c r="D94" s="16">
        <v>10000</v>
      </c>
      <c r="E94" s="16">
        <v>30291</v>
      </c>
      <c r="F94" s="16"/>
      <c r="G94" s="16">
        <v>0</v>
      </c>
      <c r="H94" s="16"/>
      <c r="I94" s="16"/>
      <c r="J94" s="16"/>
      <c r="K94" s="16"/>
      <c r="L94" s="16">
        <v>12270</v>
      </c>
      <c r="M94" s="16"/>
      <c r="N94" s="16">
        <v>12240</v>
      </c>
      <c r="O94" s="16"/>
      <c r="P94" s="16"/>
      <c r="Q94" s="16"/>
      <c r="R94" s="16">
        <v>13000</v>
      </c>
      <c r="S94" s="16">
        <v>-3000</v>
      </c>
      <c r="T94" s="16">
        <v>10000</v>
      </c>
      <c r="U94" s="16"/>
      <c r="V94" s="16"/>
      <c r="W94" s="16"/>
      <c r="X94" s="16"/>
      <c r="Y94" s="16"/>
      <c r="Z94" s="16"/>
      <c r="AA94" s="16">
        <v>15000</v>
      </c>
      <c r="AB94" s="16">
        <v>10000</v>
      </c>
      <c r="AC94" s="16">
        <v>25000</v>
      </c>
      <c r="AD94" s="16"/>
      <c r="AE94" s="16"/>
      <c r="AF94" s="16"/>
      <c r="AG94" s="16"/>
      <c r="AH94" s="16">
        <v>0</v>
      </c>
      <c r="AI94" s="16"/>
      <c r="AJ94" s="16">
        <v>5000</v>
      </c>
      <c r="AK94" s="16">
        <v>-1000</v>
      </c>
      <c r="AL94" s="16">
        <v>4000</v>
      </c>
      <c r="AM94" s="16">
        <v>233</v>
      </c>
      <c r="AN94" s="16">
        <v>800</v>
      </c>
      <c r="AO94" s="16">
        <v>1033</v>
      </c>
      <c r="AP94" s="16">
        <v>53875</v>
      </c>
      <c r="AQ94" s="16">
        <v>-42000</v>
      </c>
      <c r="AR94" s="16">
        <v>11875</v>
      </c>
      <c r="AS94" s="16"/>
      <c r="AT94" s="16">
        <v>0</v>
      </c>
      <c r="AU94" s="16"/>
      <c r="AV94" s="16"/>
      <c r="AW94" s="16">
        <f t="shared" si="101"/>
        <v>0</v>
      </c>
      <c r="AX94" s="16"/>
      <c r="AY94" s="1">
        <v>700</v>
      </c>
      <c r="AZ94" s="16">
        <v>100</v>
      </c>
      <c r="BA94" s="16">
        <v>800</v>
      </c>
      <c r="BB94" s="16"/>
      <c r="BC94" s="16"/>
      <c r="BD94" s="16"/>
      <c r="BE94" s="16">
        <v>5000</v>
      </c>
      <c r="BF94" s="16">
        <v>1000</v>
      </c>
      <c r="BG94" s="16">
        <v>6000</v>
      </c>
      <c r="BH94" s="17"/>
      <c r="BI94" s="17"/>
      <c r="BJ94" s="17"/>
      <c r="BK94" s="17"/>
      <c r="BL94" s="21"/>
      <c r="BM94" s="24"/>
      <c r="BN94" s="20"/>
      <c r="BO94" s="21"/>
      <c r="BP94" s="22"/>
    </row>
    <row r="95" spans="1:68" ht="24.75" customHeight="1" x14ac:dyDescent="0.25">
      <c r="A95" s="23" t="s">
        <v>57</v>
      </c>
      <c r="B95" s="9" t="s">
        <v>48</v>
      </c>
      <c r="C95" s="16">
        <v>16940</v>
      </c>
      <c r="D95" s="16"/>
      <c r="E95" s="16">
        <v>16940</v>
      </c>
      <c r="F95" s="16"/>
      <c r="G95" s="16">
        <v>0</v>
      </c>
      <c r="H95" s="16"/>
      <c r="I95" s="16"/>
      <c r="J95" s="16"/>
      <c r="K95" s="16"/>
      <c r="L95" s="16">
        <v>64309</v>
      </c>
      <c r="M95" s="16"/>
      <c r="N95" s="16">
        <v>64309</v>
      </c>
      <c r="O95" s="16"/>
      <c r="P95" s="16"/>
      <c r="Q95" s="16"/>
      <c r="R95" s="16">
        <v>17700</v>
      </c>
      <c r="S95" s="16">
        <v>5300</v>
      </c>
      <c r="T95" s="16">
        <v>23000</v>
      </c>
      <c r="U95" s="16"/>
      <c r="V95" s="16"/>
      <c r="W95" s="16"/>
      <c r="X95" s="16"/>
      <c r="Y95" s="16"/>
      <c r="Z95" s="16"/>
      <c r="AA95" s="16">
        <v>46500</v>
      </c>
      <c r="AB95" s="16">
        <v>10000</v>
      </c>
      <c r="AC95" s="16">
        <v>56500</v>
      </c>
      <c r="AD95" s="16"/>
      <c r="AE95" s="16"/>
      <c r="AF95" s="16"/>
      <c r="AG95" s="16"/>
      <c r="AH95" s="16">
        <v>0</v>
      </c>
      <c r="AI95" s="16"/>
      <c r="AJ95" s="16">
        <v>3600</v>
      </c>
      <c r="AK95" s="16">
        <v>12010</v>
      </c>
      <c r="AL95" s="16">
        <v>15610</v>
      </c>
      <c r="AM95" s="16">
        <v>16774</v>
      </c>
      <c r="AN95" s="16">
        <v>1000</v>
      </c>
      <c r="AO95" s="16">
        <v>17774</v>
      </c>
      <c r="AP95" s="16">
        <v>91850</v>
      </c>
      <c r="AQ95" s="16">
        <v>-58000</v>
      </c>
      <c r="AR95" s="16">
        <v>33850</v>
      </c>
      <c r="AS95" s="16"/>
      <c r="AT95" s="16">
        <v>0</v>
      </c>
      <c r="AU95" s="16"/>
      <c r="AV95" s="16"/>
      <c r="AW95" s="16">
        <f t="shared" si="101"/>
        <v>0</v>
      </c>
      <c r="AX95" s="16"/>
      <c r="AY95" s="1">
        <v>4400</v>
      </c>
      <c r="AZ95" s="16">
        <v>1800</v>
      </c>
      <c r="BA95" s="16">
        <v>6200</v>
      </c>
      <c r="BB95" s="16">
        <v>3500</v>
      </c>
      <c r="BC95" s="16">
        <v>2000</v>
      </c>
      <c r="BD95" s="16">
        <v>5500</v>
      </c>
      <c r="BE95" s="16">
        <v>6350</v>
      </c>
      <c r="BF95" s="16">
        <v>3000</v>
      </c>
      <c r="BG95" s="16">
        <v>9350</v>
      </c>
      <c r="BH95" s="17"/>
      <c r="BI95" s="17"/>
      <c r="BJ95" s="17"/>
      <c r="BK95" s="17"/>
      <c r="BL95" s="21"/>
      <c r="BM95" s="24"/>
      <c r="BN95" s="20"/>
      <c r="BO95" s="21"/>
      <c r="BP95" s="22"/>
    </row>
    <row r="96" spans="1:68" ht="24.75" customHeight="1" x14ac:dyDescent="0.25">
      <c r="A96" s="36" t="s">
        <v>64</v>
      </c>
      <c r="B96" s="9" t="s">
        <v>8</v>
      </c>
      <c r="C96" s="16">
        <v>2068</v>
      </c>
      <c r="D96" s="16"/>
      <c r="E96" s="16">
        <v>2068</v>
      </c>
      <c r="F96" s="16">
        <v>12500</v>
      </c>
      <c r="G96" s="16">
        <v>-3500</v>
      </c>
      <c r="H96" s="16">
        <v>9000</v>
      </c>
      <c r="I96" s="16">
        <v>5000</v>
      </c>
      <c r="J96" s="16">
        <v>0</v>
      </c>
      <c r="K96" s="16">
        <v>5000</v>
      </c>
      <c r="L96" s="16">
        <v>37366</v>
      </c>
      <c r="M96" s="16"/>
      <c r="N96" s="16">
        <v>37336</v>
      </c>
      <c r="O96" s="16">
        <v>5500</v>
      </c>
      <c r="P96" s="16">
        <v>2</v>
      </c>
      <c r="Q96" s="16">
        <v>5502</v>
      </c>
      <c r="R96" s="16">
        <v>6000</v>
      </c>
      <c r="S96" s="16">
        <v>0</v>
      </c>
      <c r="T96" s="16">
        <v>6000</v>
      </c>
      <c r="U96" s="16">
        <v>4150</v>
      </c>
      <c r="V96" s="16">
        <v>0</v>
      </c>
      <c r="W96" s="16">
        <v>4150</v>
      </c>
      <c r="X96" s="16">
        <v>2200</v>
      </c>
      <c r="Y96" s="16"/>
      <c r="Z96" s="16">
        <v>2200</v>
      </c>
      <c r="AA96" s="16">
        <v>4000</v>
      </c>
      <c r="AB96" s="16">
        <v>-500</v>
      </c>
      <c r="AC96" s="16">
        <v>3500</v>
      </c>
      <c r="AD96" s="16">
        <v>1000</v>
      </c>
      <c r="AE96" s="16">
        <v>1932</v>
      </c>
      <c r="AF96" s="16">
        <v>2932</v>
      </c>
      <c r="AG96" s="16">
        <v>3254</v>
      </c>
      <c r="AH96" s="16">
        <v>46</v>
      </c>
      <c r="AI96" s="16">
        <v>3300</v>
      </c>
      <c r="AJ96" s="16">
        <v>500</v>
      </c>
      <c r="AK96" s="16">
        <v>300</v>
      </c>
      <c r="AL96" s="16">
        <v>800</v>
      </c>
      <c r="AM96" s="16">
        <v>779</v>
      </c>
      <c r="AN96" s="16">
        <v>0</v>
      </c>
      <c r="AO96" s="16">
        <v>779</v>
      </c>
      <c r="AP96" s="16">
        <v>6500</v>
      </c>
      <c r="AQ96" s="16">
        <v>0</v>
      </c>
      <c r="AR96" s="16">
        <v>6500</v>
      </c>
      <c r="AS96" s="16">
        <v>12800</v>
      </c>
      <c r="AT96" s="16">
        <v>-1900</v>
      </c>
      <c r="AU96" s="16">
        <v>10900</v>
      </c>
      <c r="AV96" s="16">
        <v>856</v>
      </c>
      <c r="AW96" s="16">
        <f t="shared" si="101"/>
        <v>6897</v>
      </c>
      <c r="AX96" s="16">
        <v>7753</v>
      </c>
      <c r="AY96" s="1">
        <v>530</v>
      </c>
      <c r="AZ96" s="16">
        <v>325</v>
      </c>
      <c r="BA96" s="16">
        <v>855</v>
      </c>
      <c r="BB96" s="16">
        <v>600</v>
      </c>
      <c r="BC96" s="16">
        <v>200</v>
      </c>
      <c r="BD96" s="16">
        <v>800</v>
      </c>
      <c r="BE96" s="16">
        <v>500</v>
      </c>
      <c r="BF96" s="16">
        <v>0</v>
      </c>
      <c r="BG96" s="16">
        <v>500</v>
      </c>
      <c r="BH96" s="17">
        <v>100</v>
      </c>
      <c r="BI96" s="17">
        <v>0</v>
      </c>
      <c r="BJ96" s="17">
        <v>100</v>
      </c>
      <c r="BK96" s="17"/>
      <c r="BL96" s="21"/>
      <c r="BM96" s="24"/>
      <c r="BN96" s="20"/>
      <c r="BO96" s="21"/>
      <c r="BP96" s="22"/>
    </row>
    <row r="97" spans="1:68" ht="24.75" customHeight="1" x14ac:dyDescent="0.25">
      <c r="A97" s="23" t="s">
        <v>65</v>
      </c>
      <c r="B97" s="9" t="s">
        <v>66</v>
      </c>
      <c r="C97" s="16">
        <v>2068</v>
      </c>
      <c r="D97" s="16"/>
      <c r="E97" s="16">
        <v>2068</v>
      </c>
      <c r="F97" s="16"/>
      <c r="G97" s="16">
        <v>0</v>
      </c>
      <c r="H97" s="16"/>
      <c r="I97" s="16"/>
      <c r="J97" s="16"/>
      <c r="K97" s="16"/>
      <c r="L97" s="16">
        <v>37336</v>
      </c>
      <c r="M97" s="16"/>
      <c r="N97" s="16">
        <v>37336</v>
      </c>
      <c r="O97" s="16"/>
      <c r="P97" s="16"/>
      <c r="Q97" s="16"/>
      <c r="R97" s="16">
        <v>6000</v>
      </c>
      <c r="S97" s="16">
        <v>0</v>
      </c>
      <c r="T97" s="16">
        <v>6000</v>
      </c>
      <c r="U97" s="16"/>
      <c r="V97" s="16"/>
      <c r="W97" s="16"/>
      <c r="X97" s="16"/>
      <c r="Y97" s="16"/>
      <c r="Z97" s="16"/>
      <c r="AA97" s="16">
        <v>4000</v>
      </c>
      <c r="AB97" s="16">
        <v>-500</v>
      </c>
      <c r="AC97" s="16">
        <v>3500</v>
      </c>
      <c r="AD97" s="16"/>
      <c r="AE97" s="16"/>
      <c r="AF97" s="16"/>
      <c r="AG97" s="16"/>
      <c r="AH97" s="16">
        <v>0</v>
      </c>
      <c r="AI97" s="16"/>
      <c r="AJ97" s="16"/>
      <c r="AK97" s="16"/>
      <c r="AL97" s="16"/>
      <c r="AM97" s="16">
        <v>779</v>
      </c>
      <c r="AN97" s="16">
        <v>0</v>
      </c>
      <c r="AO97" s="16">
        <v>779</v>
      </c>
      <c r="AP97" s="16">
        <v>6500</v>
      </c>
      <c r="AQ97" s="16">
        <v>0</v>
      </c>
      <c r="AR97" s="16">
        <v>6500</v>
      </c>
      <c r="AS97" s="16"/>
      <c r="AT97" s="16">
        <v>0</v>
      </c>
      <c r="AU97" s="16"/>
      <c r="AV97" s="16"/>
      <c r="AW97" s="16">
        <f t="shared" si="101"/>
        <v>0</v>
      </c>
      <c r="AX97" s="16"/>
      <c r="AY97" s="1">
        <v>530</v>
      </c>
      <c r="AZ97" s="16">
        <v>325</v>
      </c>
      <c r="BA97" s="16">
        <v>855</v>
      </c>
      <c r="BB97" s="16">
        <v>600</v>
      </c>
      <c r="BC97" s="16">
        <v>200</v>
      </c>
      <c r="BD97" s="16">
        <v>800</v>
      </c>
      <c r="BE97" s="16">
        <v>500</v>
      </c>
      <c r="BF97" s="16">
        <v>0</v>
      </c>
      <c r="BG97" s="16">
        <v>500</v>
      </c>
      <c r="BH97" s="17"/>
      <c r="BI97" s="17"/>
      <c r="BJ97" s="17"/>
      <c r="BK97" s="17"/>
      <c r="BL97" s="21"/>
      <c r="BM97" s="24"/>
      <c r="BN97" s="20"/>
      <c r="BO97" s="21"/>
      <c r="BP97" s="22"/>
    </row>
    <row r="98" spans="1:68" ht="24.75" customHeight="1" x14ac:dyDescent="0.25">
      <c r="A98" s="23">
        <v>36</v>
      </c>
      <c r="B98" s="9" t="s">
        <v>12</v>
      </c>
      <c r="C98" s="16"/>
      <c r="D98" s="16"/>
      <c r="E98" s="16"/>
      <c r="F98" s="16"/>
      <c r="G98" s="16">
        <v>0</v>
      </c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>
        <v>0</v>
      </c>
      <c r="AI98" s="16"/>
      <c r="AJ98" s="16"/>
      <c r="AK98" s="16"/>
      <c r="AL98" s="16"/>
      <c r="AM98" s="16">
        <v>0</v>
      </c>
      <c r="AN98" s="16">
        <v>0</v>
      </c>
      <c r="AO98" s="16">
        <v>0</v>
      </c>
      <c r="AP98" s="16">
        <v>0</v>
      </c>
      <c r="AQ98" s="16">
        <v>0</v>
      </c>
      <c r="AR98" s="16">
        <v>0</v>
      </c>
      <c r="AS98" s="16"/>
      <c r="AT98" s="16">
        <v>0</v>
      </c>
      <c r="AU98" s="16"/>
      <c r="AV98" s="16"/>
      <c r="AW98" s="16">
        <f t="shared" si="101"/>
        <v>0</v>
      </c>
      <c r="AX98" s="16"/>
      <c r="AY98" s="1">
        <v>0</v>
      </c>
      <c r="AZ98" s="16">
        <v>0</v>
      </c>
      <c r="BA98" s="16">
        <v>0</v>
      </c>
      <c r="BB98" s="16"/>
      <c r="BC98" s="16"/>
      <c r="BD98" s="16"/>
      <c r="BE98" s="16"/>
      <c r="BF98" s="16"/>
      <c r="BG98" s="16"/>
      <c r="BH98" s="17">
        <v>0</v>
      </c>
      <c r="BI98" s="17">
        <v>0</v>
      </c>
      <c r="BJ98" s="17">
        <v>0</v>
      </c>
      <c r="BK98" s="17"/>
      <c r="BL98" s="21"/>
      <c r="BM98" s="24"/>
      <c r="BN98" s="20"/>
      <c r="BO98" s="21"/>
      <c r="BP98" s="22"/>
    </row>
    <row r="99" spans="1:68" ht="24.75" customHeight="1" x14ac:dyDescent="0.25">
      <c r="A99" s="36" t="s">
        <v>72</v>
      </c>
      <c r="B99" s="9" t="s">
        <v>15</v>
      </c>
      <c r="C99" s="16"/>
      <c r="D99" s="16"/>
      <c r="E99" s="16"/>
      <c r="F99" s="16">
        <v>15000</v>
      </c>
      <c r="G99" s="16">
        <v>-15000</v>
      </c>
      <c r="H99" s="16">
        <v>0</v>
      </c>
      <c r="I99" s="16"/>
      <c r="J99" s="16"/>
      <c r="K99" s="16"/>
      <c r="L99" s="16">
        <v>26544</v>
      </c>
      <c r="M99" s="16"/>
      <c r="N99" s="16">
        <v>26544</v>
      </c>
      <c r="O99" s="16"/>
      <c r="P99" s="16">
        <v>3000</v>
      </c>
      <c r="Q99" s="16">
        <v>3000</v>
      </c>
      <c r="R99" s="16">
        <v>12000</v>
      </c>
      <c r="S99" s="16">
        <v>0</v>
      </c>
      <c r="T99" s="16">
        <v>12000</v>
      </c>
      <c r="U99" s="16">
        <v>3000</v>
      </c>
      <c r="V99" s="16">
        <v>0</v>
      </c>
      <c r="W99" s="16">
        <v>3000</v>
      </c>
      <c r="X99" s="16">
        <v>2654</v>
      </c>
      <c r="Y99" s="16"/>
      <c r="Z99" s="16">
        <v>2654</v>
      </c>
      <c r="AA99" s="16">
        <v>10000</v>
      </c>
      <c r="AB99" s="16">
        <v>-5000</v>
      </c>
      <c r="AC99" s="16">
        <v>5000</v>
      </c>
      <c r="AD99" s="16">
        <v>5000</v>
      </c>
      <c r="AE99" s="16">
        <v>0</v>
      </c>
      <c r="AF99" s="16">
        <v>5000</v>
      </c>
      <c r="AG99" s="16"/>
      <c r="AH99" s="16">
        <v>0</v>
      </c>
      <c r="AI99" s="16"/>
      <c r="AJ99" s="16"/>
      <c r="AK99" s="16"/>
      <c r="AL99" s="16"/>
      <c r="AM99" s="16">
        <v>6450</v>
      </c>
      <c r="AN99" s="16">
        <v>0</v>
      </c>
      <c r="AO99" s="16">
        <v>6450</v>
      </c>
      <c r="AP99" s="16">
        <v>500</v>
      </c>
      <c r="AQ99" s="16">
        <v>7200</v>
      </c>
      <c r="AR99" s="16">
        <v>7700</v>
      </c>
      <c r="AS99" s="16">
        <v>1300</v>
      </c>
      <c r="AT99" s="16">
        <v>6000</v>
      </c>
      <c r="AU99" s="16">
        <v>7300</v>
      </c>
      <c r="AV99" s="16"/>
      <c r="AW99" s="16">
        <f t="shared" si="101"/>
        <v>4928</v>
      </c>
      <c r="AX99" s="16">
        <v>4928</v>
      </c>
      <c r="AY99" s="1">
        <v>800</v>
      </c>
      <c r="AZ99" s="16">
        <v>-300</v>
      </c>
      <c r="BA99" s="16">
        <v>500</v>
      </c>
      <c r="BB99" s="16"/>
      <c r="BC99" s="16"/>
      <c r="BD99" s="16"/>
      <c r="BE99" s="16">
        <v>1000</v>
      </c>
      <c r="BF99" s="16">
        <v>2000</v>
      </c>
      <c r="BG99" s="16">
        <v>3000</v>
      </c>
      <c r="BH99" s="17">
        <v>15000</v>
      </c>
      <c r="BI99" s="17">
        <v>2000</v>
      </c>
      <c r="BJ99" s="17">
        <v>17000</v>
      </c>
      <c r="BK99" s="17"/>
      <c r="BL99" s="21"/>
      <c r="BM99" s="24"/>
      <c r="BN99" s="20"/>
      <c r="BO99" s="21"/>
      <c r="BP99" s="22"/>
    </row>
    <row r="100" spans="1:68" ht="24.75" customHeight="1" x14ac:dyDescent="0.25">
      <c r="A100" s="23" t="s">
        <v>73</v>
      </c>
      <c r="B100" s="9" t="s">
        <v>74</v>
      </c>
      <c r="C100" s="16"/>
      <c r="D100" s="16"/>
      <c r="E100" s="16"/>
      <c r="F100" s="16"/>
      <c r="G100" s="16">
        <v>0</v>
      </c>
      <c r="H100" s="16"/>
      <c r="I100" s="16"/>
      <c r="J100" s="16"/>
      <c r="K100" s="16"/>
      <c r="L100" s="16">
        <v>26544</v>
      </c>
      <c r="M100" s="16"/>
      <c r="N100" s="16">
        <v>26544</v>
      </c>
      <c r="O100" s="16"/>
      <c r="P100" s="16"/>
      <c r="Q100" s="16"/>
      <c r="R100" s="16">
        <v>12000</v>
      </c>
      <c r="S100" s="16">
        <v>0</v>
      </c>
      <c r="T100" s="16">
        <v>12000</v>
      </c>
      <c r="U100" s="16">
        <v>3000</v>
      </c>
      <c r="V100" s="16">
        <v>0</v>
      </c>
      <c r="W100" s="16">
        <v>3000</v>
      </c>
      <c r="X100" s="16"/>
      <c r="Y100" s="16"/>
      <c r="Z100" s="16"/>
      <c r="AA100" s="16">
        <v>10000</v>
      </c>
      <c r="AB100" s="16">
        <v>-5000</v>
      </c>
      <c r="AC100" s="16">
        <v>5000</v>
      </c>
      <c r="AD100" s="16"/>
      <c r="AE100" s="16"/>
      <c r="AF100" s="16"/>
      <c r="AG100" s="16"/>
      <c r="AH100" s="16">
        <v>0</v>
      </c>
      <c r="AI100" s="16"/>
      <c r="AJ100" s="16"/>
      <c r="AK100" s="16"/>
      <c r="AL100" s="16"/>
      <c r="AM100" s="16">
        <v>6450</v>
      </c>
      <c r="AN100" s="16">
        <v>0</v>
      </c>
      <c r="AO100" s="16">
        <v>6450</v>
      </c>
      <c r="AP100" s="16">
        <v>500</v>
      </c>
      <c r="AQ100" s="16">
        <v>7200</v>
      </c>
      <c r="AR100" s="16">
        <v>7700</v>
      </c>
      <c r="AS100" s="16"/>
      <c r="AT100" s="16">
        <v>0</v>
      </c>
      <c r="AU100" s="16"/>
      <c r="AV100" s="16"/>
      <c r="AW100" s="16">
        <f t="shared" si="101"/>
        <v>0</v>
      </c>
      <c r="AX100" s="16"/>
      <c r="AY100" s="1">
        <v>800</v>
      </c>
      <c r="AZ100" s="16">
        <v>-300</v>
      </c>
      <c r="BA100" s="16">
        <v>500</v>
      </c>
      <c r="BB100" s="16"/>
      <c r="BC100" s="16"/>
      <c r="BD100" s="16"/>
      <c r="BE100" s="16">
        <v>1000</v>
      </c>
      <c r="BF100" s="16">
        <v>2000</v>
      </c>
      <c r="BG100" s="16">
        <v>3000</v>
      </c>
      <c r="BH100" s="17"/>
      <c r="BI100" s="17"/>
      <c r="BJ100" s="17"/>
      <c r="BK100" s="17"/>
      <c r="BL100" s="21"/>
      <c r="BM100" s="24"/>
      <c r="BN100" s="20"/>
      <c r="BO100" s="21"/>
      <c r="BP100" s="22"/>
    </row>
    <row r="101" spans="1:68" ht="24.75" customHeight="1" x14ac:dyDescent="0.25">
      <c r="A101" s="36">
        <v>38</v>
      </c>
      <c r="B101" s="9" t="s">
        <v>67</v>
      </c>
      <c r="C101" s="16"/>
      <c r="D101" s="16"/>
      <c r="E101" s="16"/>
      <c r="F101" s="16"/>
      <c r="G101" s="16">
        <v>0</v>
      </c>
      <c r="H101" s="16">
        <v>0</v>
      </c>
      <c r="I101" s="16">
        <v>2000</v>
      </c>
      <c r="J101" s="16">
        <v>0</v>
      </c>
      <c r="K101" s="16">
        <v>2000</v>
      </c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>
        <v>1330</v>
      </c>
      <c r="Z101" s="16">
        <v>1330</v>
      </c>
      <c r="AA101" s="16">
        <v>10000</v>
      </c>
      <c r="AB101" s="16">
        <v>21000</v>
      </c>
      <c r="AC101" s="16">
        <v>31000</v>
      </c>
      <c r="AD101" s="16">
        <v>1500</v>
      </c>
      <c r="AE101" s="16">
        <v>700</v>
      </c>
      <c r="AF101" s="16">
        <v>2200</v>
      </c>
      <c r="AG101" s="16"/>
      <c r="AH101" s="16">
        <v>0</v>
      </c>
      <c r="AI101" s="16"/>
      <c r="AJ101" s="16"/>
      <c r="AK101" s="16"/>
      <c r="AL101" s="16"/>
      <c r="AM101" s="16">
        <v>300</v>
      </c>
      <c r="AN101" s="16">
        <v>0</v>
      </c>
      <c r="AO101" s="16">
        <v>300</v>
      </c>
      <c r="AP101" s="16">
        <v>4500</v>
      </c>
      <c r="AQ101" s="16">
        <v>0</v>
      </c>
      <c r="AR101" s="16">
        <v>4500</v>
      </c>
      <c r="AS101" s="16">
        <v>1000</v>
      </c>
      <c r="AT101" s="16">
        <v>-1000</v>
      </c>
      <c r="AU101" s="16">
        <v>0</v>
      </c>
      <c r="AV101" s="16"/>
      <c r="AW101" s="16">
        <f t="shared" si="101"/>
        <v>0</v>
      </c>
      <c r="AX101" s="16"/>
      <c r="AY101" s="1">
        <v>0</v>
      </c>
      <c r="AZ101" s="16">
        <v>0</v>
      </c>
      <c r="BA101" s="16">
        <v>0</v>
      </c>
      <c r="BB101" s="16"/>
      <c r="BC101" s="16"/>
      <c r="BD101" s="16"/>
      <c r="BE101" s="16"/>
      <c r="BF101" s="16"/>
      <c r="BG101" s="16"/>
      <c r="BH101" s="17">
        <v>1000</v>
      </c>
      <c r="BI101" s="17">
        <v>0</v>
      </c>
      <c r="BJ101" s="17">
        <v>1000</v>
      </c>
      <c r="BK101" s="17"/>
      <c r="BL101" s="21"/>
      <c r="BM101" s="24"/>
      <c r="BN101" s="20"/>
      <c r="BO101" s="21"/>
      <c r="BP101" s="22"/>
    </row>
    <row r="102" spans="1:68" ht="24.75" customHeight="1" x14ac:dyDescent="0.25">
      <c r="A102" s="23">
        <v>381</v>
      </c>
      <c r="B102" s="9" t="s">
        <v>77</v>
      </c>
      <c r="C102" s="16"/>
      <c r="D102" s="16"/>
      <c r="E102" s="16"/>
      <c r="F102" s="16"/>
      <c r="G102" s="16">
        <v>0</v>
      </c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>
        <v>10000</v>
      </c>
      <c r="AB102" s="16">
        <v>0</v>
      </c>
      <c r="AC102" s="16">
        <v>10000</v>
      </c>
      <c r="AD102" s="16"/>
      <c r="AE102" s="16"/>
      <c r="AF102" s="16"/>
      <c r="AG102" s="16"/>
      <c r="AH102" s="16">
        <v>0</v>
      </c>
      <c r="AI102" s="16"/>
      <c r="AJ102" s="16"/>
      <c r="AK102" s="16"/>
      <c r="AL102" s="16"/>
      <c r="AM102" s="16">
        <v>300</v>
      </c>
      <c r="AN102" s="16">
        <v>0</v>
      </c>
      <c r="AO102" s="16">
        <v>300</v>
      </c>
      <c r="AP102" s="16">
        <v>4500</v>
      </c>
      <c r="AQ102" s="16">
        <v>0</v>
      </c>
      <c r="AR102" s="16">
        <v>4500</v>
      </c>
      <c r="AS102" s="16"/>
      <c r="AT102" s="16">
        <v>0</v>
      </c>
      <c r="AU102" s="16"/>
      <c r="AV102" s="16"/>
      <c r="AW102" s="16">
        <f t="shared" si="101"/>
        <v>0</v>
      </c>
      <c r="AX102" s="16"/>
      <c r="AY102" s="1">
        <v>0</v>
      </c>
      <c r="AZ102" s="16">
        <v>0</v>
      </c>
      <c r="BA102" s="16">
        <v>0</v>
      </c>
      <c r="BB102" s="16"/>
      <c r="BC102" s="16"/>
      <c r="BD102" s="16"/>
      <c r="BE102" s="16"/>
      <c r="BF102" s="16"/>
      <c r="BG102" s="16"/>
      <c r="BH102" s="17"/>
      <c r="BI102" s="17"/>
      <c r="BJ102" s="17"/>
      <c r="BK102" s="17"/>
      <c r="BL102" s="21"/>
      <c r="BM102" s="24"/>
      <c r="BN102" s="20"/>
      <c r="BO102" s="21"/>
      <c r="BP102" s="22"/>
    </row>
    <row r="103" spans="1:68" ht="24.75" customHeight="1" x14ac:dyDescent="0.25">
      <c r="A103" s="23">
        <v>4</v>
      </c>
      <c r="B103" s="9" t="s">
        <v>2</v>
      </c>
      <c r="C103" s="16">
        <v>85850</v>
      </c>
      <c r="D103" s="16">
        <v>-63449</v>
      </c>
      <c r="E103" s="16">
        <v>22401</v>
      </c>
      <c r="F103" s="16">
        <v>92000</v>
      </c>
      <c r="G103" s="16">
        <v>-89000</v>
      </c>
      <c r="H103" s="16">
        <v>3000</v>
      </c>
      <c r="I103" s="16">
        <v>32000</v>
      </c>
      <c r="J103" s="16">
        <v>-14000</v>
      </c>
      <c r="K103" s="16">
        <v>18000</v>
      </c>
      <c r="L103" s="16">
        <v>1195758</v>
      </c>
      <c r="M103" s="16"/>
      <c r="N103" s="16">
        <v>1195758</v>
      </c>
      <c r="O103" s="16">
        <v>33000</v>
      </c>
      <c r="P103" s="16"/>
      <c r="Q103" s="16">
        <v>33000</v>
      </c>
      <c r="R103" s="16">
        <v>45000</v>
      </c>
      <c r="S103" s="16">
        <v>0</v>
      </c>
      <c r="T103" s="16">
        <v>45000</v>
      </c>
      <c r="U103" s="16">
        <v>35345</v>
      </c>
      <c r="V103" s="16">
        <v>32000</v>
      </c>
      <c r="W103" s="16">
        <v>67345</v>
      </c>
      <c r="X103" s="16"/>
      <c r="Y103" s="16"/>
      <c r="Z103" s="16"/>
      <c r="AA103" s="16">
        <v>602000</v>
      </c>
      <c r="AB103" s="16">
        <v>-369000</v>
      </c>
      <c r="AC103" s="16">
        <v>233000</v>
      </c>
      <c r="AD103" s="16">
        <v>37000</v>
      </c>
      <c r="AE103" s="16">
        <v>-20550</v>
      </c>
      <c r="AF103" s="16">
        <v>16450</v>
      </c>
      <c r="AG103" s="16">
        <v>6000</v>
      </c>
      <c r="AH103" s="16">
        <v>7000</v>
      </c>
      <c r="AI103" s="16">
        <v>13000</v>
      </c>
      <c r="AJ103" s="16">
        <v>8000</v>
      </c>
      <c r="AK103" s="16">
        <v>26000</v>
      </c>
      <c r="AL103" s="16">
        <v>34000</v>
      </c>
      <c r="AM103" s="16">
        <v>4402</v>
      </c>
      <c r="AN103" s="16">
        <v>4300</v>
      </c>
      <c r="AO103" s="16">
        <v>8702</v>
      </c>
      <c r="AP103" s="16">
        <v>358000</v>
      </c>
      <c r="AQ103" s="16">
        <v>-102300</v>
      </c>
      <c r="AR103" s="16">
        <v>255700</v>
      </c>
      <c r="AS103" s="16">
        <v>36400</v>
      </c>
      <c r="AT103" s="16">
        <v>3900</v>
      </c>
      <c r="AU103" s="16">
        <v>40300</v>
      </c>
      <c r="AV103" s="16"/>
      <c r="AW103" s="16">
        <f t="shared" si="101"/>
        <v>0</v>
      </c>
      <c r="AX103" s="16"/>
      <c r="AY103" s="1">
        <v>3900</v>
      </c>
      <c r="AZ103" s="16">
        <v>1950</v>
      </c>
      <c r="BA103" s="16">
        <v>5850</v>
      </c>
      <c r="BB103" s="16">
        <f>BB104+BB106</f>
        <v>3400</v>
      </c>
      <c r="BC103" s="16">
        <f t="shared" ref="BC103:BD103" si="112">BC104+BC106</f>
        <v>-1000</v>
      </c>
      <c r="BD103" s="16">
        <f t="shared" si="112"/>
        <v>2400</v>
      </c>
      <c r="BE103" s="16">
        <v>14500</v>
      </c>
      <c r="BF103" s="16">
        <v>1200</v>
      </c>
      <c r="BG103" s="16">
        <v>15700</v>
      </c>
      <c r="BH103" s="17">
        <f>BH104+BH106</f>
        <v>85000</v>
      </c>
      <c r="BI103" s="17">
        <f t="shared" ref="BI103:BJ103" si="113">BI104+BI106</f>
        <v>-60000</v>
      </c>
      <c r="BJ103" s="17">
        <f t="shared" si="113"/>
        <v>25000</v>
      </c>
      <c r="BK103" s="17"/>
      <c r="BL103" s="21"/>
      <c r="BM103" s="24"/>
      <c r="BN103" s="20"/>
      <c r="BO103" s="21"/>
      <c r="BP103" s="22"/>
    </row>
    <row r="104" spans="1:68" ht="24.75" customHeight="1" x14ac:dyDescent="0.25">
      <c r="A104" s="36">
        <v>41</v>
      </c>
      <c r="B104" s="9" t="s">
        <v>13</v>
      </c>
      <c r="C104" s="16"/>
      <c r="D104" s="16"/>
      <c r="E104" s="16"/>
      <c r="F104" s="16"/>
      <c r="G104" s="16">
        <v>0</v>
      </c>
      <c r="H104" s="16">
        <v>0</v>
      </c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>
        <v>1070</v>
      </c>
      <c r="Y104" s="16">
        <v>-1070</v>
      </c>
      <c r="Z104" s="16">
        <v>0</v>
      </c>
      <c r="AA104" s="16">
        <v>490000</v>
      </c>
      <c r="AB104" s="16">
        <v>-340000</v>
      </c>
      <c r="AC104" s="16">
        <v>150000</v>
      </c>
      <c r="AD104" s="16">
        <v>2000</v>
      </c>
      <c r="AE104" s="16">
        <v>2800</v>
      </c>
      <c r="AF104" s="16">
        <v>4800</v>
      </c>
      <c r="AG104" s="16"/>
      <c r="AH104" s="16">
        <v>0</v>
      </c>
      <c r="AI104" s="16"/>
      <c r="AJ104" s="16">
        <v>0</v>
      </c>
      <c r="AK104" s="16">
        <v>30000</v>
      </c>
      <c r="AL104" s="16">
        <v>30000</v>
      </c>
      <c r="AM104" s="16">
        <v>0</v>
      </c>
      <c r="AN104" s="16">
        <v>0</v>
      </c>
      <c r="AO104" s="16">
        <v>0</v>
      </c>
      <c r="AP104" s="16">
        <v>2500</v>
      </c>
      <c r="AQ104" s="16">
        <v>0</v>
      </c>
      <c r="AR104" s="16">
        <v>2500</v>
      </c>
      <c r="AS104" s="16"/>
      <c r="AT104" s="16">
        <v>0</v>
      </c>
      <c r="AU104" s="16">
        <v>0</v>
      </c>
      <c r="AV104" s="16"/>
      <c r="AW104" s="16">
        <f t="shared" si="101"/>
        <v>0</v>
      </c>
      <c r="AX104" s="16"/>
      <c r="AY104" s="1">
        <v>0</v>
      </c>
      <c r="AZ104" s="16">
        <v>0</v>
      </c>
      <c r="BA104" s="16">
        <v>0</v>
      </c>
      <c r="BB104" s="16"/>
      <c r="BC104" s="16"/>
      <c r="BD104" s="16"/>
      <c r="BE104" s="16"/>
      <c r="BF104" s="16"/>
      <c r="BG104" s="16"/>
      <c r="BH104" s="17">
        <v>0</v>
      </c>
      <c r="BI104" s="17">
        <v>0</v>
      </c>
      <c r="BJ104" s="17">
        <v>0</v>
      </c>
      <c r="BK104" s="17"/>
      <c r="BL104" s="21"/>
      <c r="BM104" s="24"/>
      <c r="BN104" s="20"/>
      <c r="BO104" s="21"/>
      <c r="BP104" s="22"/>
    </row>
    <row r="105" spans="1:68" ht="24.75" customHeight="1" x14ac:dyDescent="0.25">
      <c r="A105" s="23">
        <v>412</v>
      </c>
      <c r="B105" s="9" t="s">
        <v>86</v>
      </c>
      <c r="C105" s="16"/>
      <c r="D105" s="16"/>
      <c r="E105" s="16"/>
      <c r="F105" s="16"/>
      <c r="G105" s="16">
        <v>0</v>
      </c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>
        <v>490000</v>
      </c>
      <c r="AB105" s="16">
        <v>-340000</v>
      </c>
      <c r="AC105" s="16">
        <v>150000</v>
      </c>
      <c r="AD105" s="16"/>
      <c r="AE105" s="16"/>
      <c r="AF105" s="16"/>
      <c r="AG105" s="16"/>
      <c r="AH105" s="16">
        <v>0</v>
      </c>
      <c r="AI105" s="16"/>
      <c r="AJ105" s="16"/>
      <c r="AK105" s="16"/>
      <c r="AL105" s="16"/>
      <c r="AM105" s="16">
        <v>0</v>
      </c>
      <c r="AN105" s="16">
        <v>0</v>
      </c>
      <c r="AO105" s="16">
        <v>0</v>
      </c>
      <c r="AP105" s="16">
        <v>2500</v>
      </c>
      <c r="AQ105" s="16">
        <v>0</v>
      </c>
      <c r="AR105" s="16">
        <v>2500</v>
      </c>
      <c r="AS105" s="16"/>
      <c r="AT105" s="16">
        <v>0</v>
      </c>
      <c r="AU105" s="16"/>
      <c r="AV105" s="16"/>
      <c r="AW105" s="16">
        <f t="shared" si="101"/>
        <v>0</v>
      </c>
      <c r="AX105" s="16"/>
      <c r="AY105" s="1">
        <v>0</v>
      </c>
      <c r="AZ105" s="16">
        <v>0</v>
      </c>
      <c r="BA105" s="16">
        <v>0</v>
      </c>
      <c r="BB105" s="16"/>
      <c r="BC105" s="16"/>
      <c r="BD105" s="16"/>
      <c r="BE105" s="16"/>
      <c r="BF105" s="16"/>
      <c r="BG105" s="16"/>
      <c r="BH105" s="17"/>
      <c r="BI105" s="17"/>
      <c r="BJ105" s="17"/>
      <c r="BK105" s="17"/>
      <c r="BL105" s="21"/>
      <c r="BM105" s="24"/>
      <c r="BN105" s="20"/>
      <c r="BO105" s="21"/>
      <c r="BP105" s="22"/>
    </row>
    <row r="106" spans="1:68" ht="24.75" customHeight="1" x14ac:dyDescent="0.25">
      <c r="A106" s="36" t="s">
        <v>78</v>
      </c>
      <c r="B106" s="9" t="s">
        <v>3</v>
      </c>
      <c r="C106" s="16">
        <v>35850</v>
      </c>
      <c r="D106" s="16">
        <v>-16199</v>
      </c>
      <c r="E106" s="16">
        <v>19651</v>
      </c>
      <c r="F106" s="16">
        <v>92000</v>
      </c>
      <c r="G106" s="16">
        <v>-89000</v>
      </c>
      <c r="H106" s="16">
        <v>3000</v>
      </c>
      <c r="I106" s="16">
        <v>12000</v>
      </c>
      <c r="J106" s="16">
        <v>0</v>
      </c>
      <c r="K106" s="16">
        <v>12000</v>
      </c>
      <c r="L106" s="16">
        <v>218930</v>
      </c>
      <c r="M106" s="16"/>
      <c r="N106" s="16">
        <v>218930</v>
      </c>
      <c r="O106" s="16">
        <v>33000</v>
      </c>
      <c r="P106" s="16">
        <v>0</v>
      </c>
      <c r="Q106" s="16">
        <v>33000</v>
      </c>
      <c r="R106" s="16">
        <v>45000</v>
      </c>
      <c r="S106" s="16">
        <v>0</v>
      </c>
      <c r="T106" s="16">
        <v>45000</v>
      </c>
      <c r="U106" s="16">
        <v>35345</v>
      </c>
      <c r="V106" s="16">
        <v>32000</v>
      </c>
      <c r="W106" s="16">
        <v>67345</v>
      </c>
      <c r="X106" s="16">
        <v>11900</v>
      </c>
      <c r="Y106" s="16">
        <v>15318</v>
      </c>
      <c r="Z106" s="16">
        <v>27218</v>
      </c>
      <c r="AA106" s="16">
        <v>87000</v>
      </c>
      <c r="AB106" s="16">
        <v>-14000</v>
      </c>
      <c r="AC106" s="16">
        <v>73000</v>
      </c>
      <c r="AD106" s="16">
        <v>35000</v>
      </c>
      <c r="AE106" s="16">
        <v>-23350</v>
      </c>
      <c r="AF106" s="16">
        <v>11650</v>
      </c>
      <c r="AG106" s="16">
        <v>6000</v>
      </c>
      <c r="AH106" s="16">
        <v>7000</v>
      </c>
      <c r="AI106" s="16">
        <v>13000</v>
      </c>
      <c r="AJ106" s="16"/>
      <c r="AK106" s="16"/>
      <c r="AL106" s="16"/>
      <c r="AM106" s="16">
        <v>4402</v>
      </c>
      <c r="AN106" s="16">
        <v>4300</v>
      </c>
      <c r="AO106" s="16">
        <v>8702</v>
      </c>
      <c r="AP106" s="16">
        <v>135500</v>
      </c>
      <c r="AQ106" s="16">
        <v>67700</v>
      </c>
      <c r="AR106" s="16">
        <v>203200</v>
      </c>
      <c r="AS106" s="16">
        <v>36400</v>
      </c>
      <c r="AT106" s="16">
        <v>3900</v>
      </c>
      <c r="AU106" s="16">
        <v>40300</v>
      </c>
      <c r="AV106" s="16">
        <v>36845</v>
      </c>
      <c r="AW106" s="16">
        <f t="shared" si="101"/>
        <v>348257</v>
      </c>
      <c r="AX106" s="16">
        <v>385102</v>
      </c>
      <c r="AY106" s="1">
        <v>3900</v>
      </c>
      <c r="AZ106" s="16">
        <v>1950</v>
      </c>
      <c r="BA106" s="16">
        <v>5850</v>
      </c>
      <c r="BB106" s="16">
        <f>BB107+BB108</f>
        <v>3400</v>
      </c>
      <c r="BC106" s="16">
        <f t="shared" ref="BC106:BD106" si="114">BC107+BC108</f>
        <v>-1000</v>
      </c>
      <c r="BD106" s="16">
        <f t="shared" si="114"/>
        <v>2400</v>
      </c>
      <c r="BE106" s="16">
        <v>14500</v>
      </c>
      <c r="BF106" s="16">
        <v>1200</v>
      </c>
      <c r="BG106" s="16">
        <v>15700</v>
      </c>
      <c r="BH106" s="17">
        <v>85000</v>
      </c>
      <c r="BI106" s="17">
        <v>-60000</v>
      </c>
      <c r="BJ106" s="17">
        <v>25000</v>
      </c>
      <c r="BK106" s="17"/>
      <c r="BL106" s="21"/>
      <c r="BM106" s="24"/>
      <c r="BN106" s="20"/>
      <c r="BO106" s="21"/>
      <c r="BP106" s="22"/>
    </row>
    <row r="107" spans="1:68" ht="24.75" customHeight="1" x14ac:dyDescent="0.25">
      <c r="A107" s="23" t="s">
        <v>79</v>
      </c>
      <c r="B107" s="9" t="s">
        <v>69</v>
      </c>
      <c r="C107" s="16">
        <v>34350</v>
      </c>
      <c r="D107" s="16">
        <v>-16199</v>
      </c>
      <c r="E107" s="16">
        <v>18151</v>
      </c>
      <c r="F107" s="16"/>
      <c r="G107" s="16">
        <v>0</v>
      </c>
      <c r="H107" s="16"/>
      <c r="I107" s="16"/>
      <c r="J107" s="16"/>
      <c r="K107" s="16"/>
      <c r="L107" s="16">
        <v>190355</v>
      </c>
      <c r="M107" s="16"/>
      <c r="N107" s="16">
        <v>190355</v>
      </c>
      <c r="O107" s="16"/>
      <c r="P107" s="16"/>
      <c r="Q107" s="16"/>
      <c r="R107" s="16">
        <v>30000</v>
      </c>
      <c r="S107" s="16">
        <v>0</v>
      </c>
      <c r="T107" s="16">
        <v>30000</v>
      </c>
      <c r="U107" s="16"/>
      <c r="V107" s="16"/>
      <c r="W107" s="16"/>
      <c r="X107" s="16"/>
      <c r="Y107" s="16"/>
      <c r="Z107" s="16"/>
      <c r="AA107" s="16">
        <v>72000</v>
      </c>
      <c r="AB107" s="16">
        <v>-6000</v>
      </c>
      <c r="AC107" s="16">
        <v>66000</v>
      </c>
      <c r="AD107" s="16"/>
      <c r="AE107" s="16"/>
      <c r="AF107" s="16"/>
      <c r="AG107" s="16"/>
      <c r="AH107" s="16">
        <v>0</v>
      </c>
      <c r="AI107" s="16"/>
      <c r="AJ107" s="16"/>
      <c r="AK107" s="16"/>
      <c r="AL107" s="16"/>
      <c r="AM107" s="16">
        <v>3402</v>
      </c>
      <c r="AN107" s="16">
        <v>4300</v>
      </c>
      <c r="AO107" s="16">
        <v>7702</v>
      </c>
      <c r="AP107" s="16">
        <v>119600</v>
      </c>
      <c r="AQ107" s="16">
        <v>60200</v>
      </c>
      <c r="AR107" s="16">
        <v>179800</v>
      </c>
      <c r="AS107" s="16"/>
      <c r="AT107" s="16">
        <v>0</v>
      </c>
      <c r="AU107" s="16"/>
      <c r="AV107" s="16"/>
      <c r="AW107" s="16">
        <f t="shared" si="101"/>
        <v>0</v>
      </c>
      <c r="AX107" s="16"/>
      <c r="AY107" s="1">
        <v>3800</v>
      </c>
      <c r="AZ107" s="16">
        <v>1950</v>
      </c>
      <c r="BA107" s="16">
        <v>5750</v>
      </c>
      <c r="BB107" s="16">
        <v>2500</v>
      </c>
      <c r="BC107" s="16">
        <v>-500</v>
      </c>
      <c r="BD107" s="16">
        <v>2000</v>
      </c>
      <c r="BE107" s="16">
        <v>14000</v>
      </c>
      <c r="BF107" s="16">
        <v>1000</v>
      </c>
      <c r="BG107" s="16">
        <v>15000</v>
      </c>
      <c r="BH107" s="17"/>
      <c r="BI107" s="17"/>
      <c r="BJ107" s="17"/>
      <c r="BK107" s="17"/>
      <c r="BL107" s="21"/>
      <c r="BM107" s="24"/>
      <c r="BN107" s="20"/>
      <c r="BO107" s="21"/>
      <c r="BP107" s="22"/>
    </row>
    <row r="108" spans="1:68" ht="24.75" customHeight="1" x14ac:dyDescent="0.25">
      <c r="A108" s="23">
        <v>424</v>
      </c>
      <c r="B108" s="9" t="s">
        <v>70</v>
      </c>
      <c r="C108" s="16">
        <v>1500</v>
      </c>
      <c r="D108" s="16"/>
      <c r="E108" s="16">
        <v>1500</v>
      </c>
      <c r="F108" s="16"/>
      <c r="G108" s="16">
        <v>0</v>
      </c>
      <c r="H108" s="16"/>
      <c r="I108" s="16"/>
      <c r="J108" s="16"/>
      <c r="K108" s="16"/>
      <c r="L108" s="16">
        <v>7375</v>
      </c>
      <c r="M108" s="16"/>
      <c r="N108" s="16">
        <v>7375</v>
      </c>
      <c r="O108" s="16"/>
      <c r="P108" s="16"/>
      <c r="Q108" s="16"/>
      <c r="R108" s="16">
        <v>15000</v>
      </c>
      <c r="S108" s="16">
        <v>0</v>
      </c>
      <c r="T108" s="16">
        <v>15000</v>
      </c>
      <c r="U108" s="16"/>
      <c r="V108" s="16"/>
      <c r="W108" s="16"/>
      <c r="X108" s="16"/>
      <c r="Y108" s="16"/>
      <c r="Z108" s="16"/>
      <c r="AA108" s="16">
        <v>5000</v>
      </c>
      <c r="AB108" s="16">
        <v>0</v>
      </c>
      <c r="AC108" s="16">
        <v>5000</v>
      </c>
      <c r="AD108" s="16"/>
      <c r="AE108" s="16"/>
      <c r="AF108" s="16"/>
      <c r="AG108" s="16"/>
      <c r="AH108" s="16">
        <v>0</v>
      </c>
      <c r="AI108" s="16"/>
      <c r="AJ108" s="16">
        <v>2000</v>
      </c>
      <c r="AK108" s="16">
        <v>2000</v>
      </c>
      <c r="AL108" s="16">
        <v>4000</v>
      </c>
      <c r="AM108" s="16">
        <v>1000</v>
      </c>
      <c r="AN108" s="16">
        <v>0</v>
      </c>
      <c r="AO108" s="16">
        <v>1000</v>
      </c>
      <c r="AP108" s="16">
        <v>550</v>
      </c>
      <c r="AQ108" s="16">
        <v>4000</v>
      </c>
      <c r="AR108" s="16">
        <v>4550</v>
      </c>
      <c r="AS108" s="16"/>
      <c r="AT108" s="16">
        <v>0</v>
      </c>
      <c r="AU108" s="16"/>
      <c r="AV108" s="16"/>
      <c r="AW108" s="16">
        <f t="shared" si="101"/>
        <v>0</v>
      </c>
      <c r="AX108" s="16"/>
      <c r="AY108" s="1">
        <v>100</v>
      </c>
      <c r="AZ108" s="16">
        <v>0</v>
      </c>
      <c r="BA108" s="16">
        <v>100</v>
      </c>
      <c r="BB108" s="16">
        <v>900</v>
      </c>
      <c r="BC108" s="16">
        <v>-500</v>
      </c>
      <c r="BD108" s="16">
        <v>400</v>
      </c>
      <c r="BE108" s="16">
        <v>500</v>
      </c>
      <c r="BF108" s="16">
        <v>200</v>
      </c>
      <c r="BG108" s="16">
        <v>700</v>
      </c>
      <c r="BH108" s="17"/>
      <c r="BI108" s="17"/>
      <c r="BJ108" s="17"/>
      <c r="BK108" s="17"/>
      <c r="BL108" s="21"/>
      <c r="BM108" s="24"/>
      <c r="BN108" s="20"/>
      <c r="BO108" s="21"/>
      <c r="BP108" s="22"/>
    </row>
    <row r="109" spans="1:68" ht="24.75" customHeight="1" x14ac:dyDescent="0.25">
      <c r="A109" s="23">
        <v>426</v>
      </c>
      <c r="B109" s="9" t="s">
        <v>87</v>
      </c>
      <c r="C109" s="16"/>
      <c r="D109" s="16"/>
      <c r="E109" s="16"/>
      <c r="F109" s="16"/>
      <c r="G109" s="16">
        <v>0</v>
      </c>
      <c r="H109" s="16"/>
      <c r="I109" s="16"/>
      <c r="J109" s="16"/>
      <c r="K109" s="16"/>
      <c r="L109" s="16">
        <v>21200</v>
      </c>
      <c r="M109" s="16"/>
      <c r="N109" s="16">
        <v>21200</v>
      </c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>
        <v>10000</v>
      </c>
      <c r="AB109" s="16">
        <v>-8000</v>
      </c>
      <c r="AC109" s="16">
        <v>2000</v>
      </c>
      <c r="AD109" s="16"/>
      <c r="AE109" s="16"/>
      <c r="AF109" s="16"/>
      <c r="AG109" s="16"/>
      <c r="AH109" s="16">
        <v>0</v>
      </c>
      <c r="AI109" s="16"/>
      <c r="AJ109" s="16">
        <v>6000</v>
      </c>
      <c r="AK109" s="16">
        <v>-6000</v>
      </c>
      <c r="AL109" s="16">
        <v>0</v>
      </c>
      <c r="AM109" s="16">
        <v>0</v>
      </c>
      <c r="AN109" s="16">
        <v>0</v>
      </c>
      <c r="AO109" s="16">
        <v>0</v>
      </c>
      <c r="AP109" s="16">
        <v>15350</v>
      </c>
      <c r="AQ109" s="16">
        <v>3500</v>
      </c>
      <c r="AR109" s="16">
        <v>18850</v>
      </c>
      <c r="AS109" s="16"/>
      <c r="AT109" s="16">
        <v>0</v>
      </c>
      <c r="AU109" s="16"/>
      <c r="AV109" s="16"/>
      <c r="AW109" s="16">
        <f t="shared" si="101"/>
        <v>0</v>
      </c>
      <c r="AX109" s="16"/>
      <c r="AY109" s="1">
        <v>0</v>
      </c>
      <c r="AZ109" s="16">
        <v>0</v>
      </c>
      <c r="BA109" s="16">
        <v>0</v>
      </c>
      <c r="BB109" s="16"/>
      <c r="BC109" s="16"/>
      <c r="BD109" s="16"/>
      <c r="BE109" s="16"/>
      <c r="BF109" s="16"/>
      <c r="BG109" s="16"/>
      <c r="BH109" s="17"/>
      <c r="BI109" s="17"/>
      <c r="BJ109" s="17"/>
      <c r="BK109" s="17"/>
      <c r="BL109" s="21"/>
      <c r="BM109" s="24"/>
      <c r="BN109" s="20"/>
      <c r="BO109" s="21"/>
      <c r="BP109" s="22"/>
    </row>
    <row r="110" spans="1:68" ht="24.75" customHeight="1" x14ac:dyDescent="0.25">
      <c r="A110" s="36" t="s">
        <v>81</v>
      </c>
      <c r="B110" s="9" t="s">
        <v>9</v>
      </c>
      <c r="C110" s="16">
        <v>50000</v>
      </c>
      <c r="D110" s="16">
        <v>-47250</v>
      </c>
      <c r="E110" s="16">
        <v>2750</v>
      </c>
      <c r="F110" s="16"/>
      <c r="G110" s="16">
        <v>0</v>
      </c>
      <c r="H110" s="16"/>
      <c r="I110" s="16">
        <v>20000</v>
      </c>
      <c r="J110" s="16">
        <v>-14000</v>
      </c>
      <c r="K110" s="16">
        <v>6000</v>
      </c>
      <c r="L110" s="16">
        <v>976828</v>
      </c>
      <c r="M110" s="16"/>
      <c r="N110" s="16">
        <v>976828</v>
      </c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>
        <v>15392</v>
      </c>
      <c r="Z110" s="16">
        <v>15392</v>
      </c>
      <c r="AA110" s="16">
        <v>25000</v>
      </c>
      <c r="AB110" s="16">
        <v>-15000</v>
      </c>
      <c r="AC110" s="16">
        <v>10000</v>
      </c>
      <c r="AD110" s="16"/>
      <c r="AE110" s="16"/>
      <c r="AF110" s="16"/>
      <c r="AG110" s="16"/>
      <c r="AH110" s="16">
        <v>0</v>
      </c>
      <c r="AI110" s="16"/>
      <c r="AJ110" s="16"/>
      <c r="AK110" s="16"/>
      <c r="AL110" s="16"/>
      <c r="AM110" s="16">
        <v>0</v>
      </c>
      <c r="AN110" s="16">
        <v>0</v>
      </c>
      <c r="AO110" s="16">
        <v>0</v>
      </c>
      <c r="AP110" s="16">
        <v>220000</v>
      </c>
      <c r="AQ110" s="16">
        <v>-170000</v>
      </c>
      <c r="AR110" s="16">
        <v>50000</v>
      </c>
      <c r="AS110" s="16"/>
      <c r="AT110" s="16">
        <v>0</v>
      </c>
      <c r="AU110" s="16"/>
      <c r="AV110" s="16"/>
      <c r="AW110" s="16">
        <f t="shared" si="101"/>
        <v>0</v>
      </c>
      <c r="AX110" s="16"/>
      <c r="AY110" s="1">
        <v>0</v>
      </c>
      <c r="AZ110" s="16">
        <v>0</v>
      </c>
      <c r="BA110" s="16">
        <v>0</v>
      </c>
      <c r="BB110" s="16"/>
      <c r="BC110" s="16"/>
      <c r="BD110" s="16"/>
      <c r="BE110" s="16"/>
      <c r="BF110" s="16"/>
      <c r="BG110" s="16"/>
      <c r="BH110" s="17">
        <v>0</v>
      </c>
      <c r="BI110" s="17">
        <v>0</v>
      </c>
      <c r="BJ110" s="17">
        <v>0</v>
      </c>
      <c r="BK110" s="17"/>
      <c r="BL110" s="21"/>
      <c r="BM110" s="24"/>
      <c r="BN110" s="20"/>
      <c r="BO110" s="21"/>
      <c r="BP110" s="22"/>
    </row>
    <row r="111" spans="1:68" ht="24.75" customHeight="1" x14ac:dyDescent="0.25">
      <c r="A111" s="23" t="s">
        <v>82</v>
      </c>
      <c r="B111" s="9" t="s">
        <v>83</v>
      </c>
      <c r="C111" s="1">
        <v>50000</v>
      </c>
      <c r="D111" s="1">
        <v>-47250</v>
      </c>
      <c r="E111" s="1">
        <v>2750</v>
      </c>
      <c r="F111" s="16"/>
      <c r="G111" s="16">
        <v>0</v>
      </c>
      <c r="H111" s="16"/>
      <c r="I111" s="16"/>
      <c r="J111" s="16"/>
      <c r="K111" s="16"/>
      <c r="L111" s="16">
        <v>976828</v>
      </c>
      <c r="M111" s="16"/>
      <c r="N111" s="16">
        <v>976828</v>
      </c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>
        <v>25000</v>
      </c>
      <c r="AB111" s="16">
        <v>-15000</v>
      </c>
      <c r="AC111" s="16">
        <v>10000</v>
      </c>
      <c r="AD111" s="16"/>
      <c r="AE111" s="16"/>
      <c r="AF111" s="16"/>
      <c r="AG111" s="16"/>
      <c r="AH111" s="16">
        <v>0</v>
      </c>
      <c r="AI111" s="16"/>
      <c r="AJ111" s="16"/>
      <c r="AK111" s="16"/>
      <c r="AL111" s="16"/>
      <c r="AM111" s="16">
        <v>0</v>
      </c>
      <c r="AN111" s="16">
        <v>0</v>
      </c>
      <c r="AO111" s="16">
        <v>0</v>
      </c>
      <c r="AP111" s="16">
        <v>220000</v>
      </c>
      <c r="AQ111" s="16">
        <v>-170000</v>
      </c>
      <c r="AR111" s="16">
        <v>50000</v>
      </c>
      <c r="AS111" s="16"/>
      <c r="AT111" s="16">
        <v>0</v>
      </c>
      <c r="AU111" s="16"/>
      <c r="AV111" s="16"/>
      <c r="AW111" s="16">
        <f t="shared" si="101"/>
        <v>0</v>
      </c>
      <c r="AX111" s="16"/>
      <c r="AY111" s="1">
        <v>0</v>
      </c>
      <c r="AZ111" s="16">
        <v>0</v>
      </c>
      <c r="BA111" s="16">
        <v>0</v>
      </c>
      <c r="BB111" s="16"/>
      <c r="BC111" s="16"/>
      <c r="BD111" s="16"/>
      <c r="BE111" s="16"/>
      <c r="BF111" s="16"/>
      <c r="BG111" s="16"/>
      <c r="BH111" s="17"/>
      <c r="BI111" s="17"/>
      <c r="BJ111" s="17"/>
      <c r="BK111" s="17"/>
      <c r="BL111" s="21"/>
      <c r="BM111" s="24"/>
      <c r="BN111" s="20"/>
      <c r="BO111" s="21"/>
      <c r="BP111" s="22"/>
    </row>
    <row r="112" spans="1:68" ht="24.75" customHeight="1" x14ac:dyDescent="0.25">
      <c r="A112" s="35">
        <v>51</v>
      </c>
      <c r="B112" s="9" t="s">
        <v>10</v>
      </c>
      <c r="C112" s="1">
        <v>57457</v>
      </c>
      <c r="D112" s="1"/>
      <c r="E112" s="1">
        <v>57457</v>
      </c>
      <c r="F112" s="16">
        <v>0</v>
      </c>
      <c r="G112" s="16">
        <v>0</v>
      </c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>
        <v>0</v>
      </c>
      <c r="AI112" s="16"/>
      <c r="AJ112" s="16"/>
      <c r="AK112" s="16"/>
      <c r="AL112" s="16"/>
      <c r="AM112" s="16">
        <v>0</v>
      </c>
      <c r="AN112" s="16">
        <v>0</v>
      </c>
      <c r="AO112" s="16">
        <v>0</v>
      </c>
      <c r="AP112" s="16">
        <v>0</v>
      </c>
      <c r="AQ112" s="16">
        <v>0</v>
      </c>
      <c r="AR112" s="16">
        <v>0</v>
      </c>
      <c r="AS112" s="16">
        <v>0</v>
      </c>
      <c r="AT112" s="16">
        <v>0</v>
      </c>
      <c r="AU112" s="16"/>
      <c r="AV112" s="16"/>
      <c r="AW112" s="16">
        <f t="shared" si="101"/>
        <v>0</v>
      </c>
      <c r="AX112" s="16"/>
      <c r="AY112" s="1">
        <v>0</v>
      </c>
      <c r="AZ112" s="16">
        <v>0</v>
      </c>
      <c r="BA112" s="16">
        <v>0</v>
      </c>
      <c r="BB112" s="16"/>
      <c r="BC112" s="16"/>
      <c r="BD112" s="16"/>
      <c r="BE112" s="16"/>
      <c r="BF112" s="16"/>
      <c r="BG112" s="16"/>
      <c r="BH112" s="17"/>
      <c r="BI112" s="17"/>
      <c r="BJ112" s="17"/>
      <c r="BK112" s="17"/>
      <c r="BL112" s="21"/>
      <c r="BM112" s="24"/>
      <c r="BN112" s="20"/>
      <c r="BO112" s="21"/>
      <c r="BP112" s="22"/>
    </row>
    <row r="113" spans="1:68" ht="24.75" customHeight="1" x14ac:dyDescent="0.25">
      <c r="A113" s="35">
        <v>3</v>
      </c>
      <c r="B113" s="9" t="s">
        <v>5</v>
      </c>
      <c r="C113" s="1">
        <v>53057</v>
      </c>
      <c r="D113" s="1"/>
      <c r="E113" s="1">
        <v>53057</v>
      </c>
      <c r="F113" s="16">
        <v>0</v>
      </c>
      <c r="G113" s="16">
        <v>0</v>
      </c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>
        <v>0</v>
      </c>
      <c r="AI113" s="16"/>
      <c r="AJ113" s="16"/>
      <c r="AK113" s="16"/>
      <c r="AL113" s="16"/>
      <c r="AM113" s="16">
        <v>0</v>
      </c>
      <c r="AN113" s="16">
        <v>0</v>
      </c>
      <c r="AO113" s="16">
        <v>0</v>
      </c>
      <c r="AP113" s="16"/>
      <c r="AQ113" s="16"/>
      <c r="AR113" s="16"/>
      <c r="AS113" s="16">
        <v>0</v>
      </c>
      <c r="AT113" s="16">
        <v>0</v>
      </c>
      <c r="AU113" s="16"/>
      <c r="AV113" s="16"/>
      <c r="AW113" s="16">
        <f t="shared" si="101"/>
        <v>0</v>
      </c>
      <c r="AX113" s="16"/>
      <c r="AY113" s="1">
        <v>0</v>
      </c>
      <c r="AZ113" s="16">
        <v>0</v>
      </c>
      <c r="BA113" s="16">
        <v>0</v>
      </c>
      <c r="BB113" s="16"/>
      <c r="BC113" s="16"/>
      <c r="BD113" s="16"/>
      <c r="BE113" s="16"/>
      <c r="BF113" s="16"/>
      <c r="BG113" s="16"/>
      <c r="BH113" s="17"/>
      <c r="BI113" s="17"/>
      <c r="BJ113" s="17"/>
      <c r="BK113" s="17"/>
      <c r="BL113" s="21"/>
      <c r="BM113" s="24"/>
      <c r="BN113" s="20"/>
      <c r="BO113" s="21"/>
      <c r="BP113" s="22"/>
    </row>
    <row r="114" spans="1:68" ht="24.75" customHeight="1" x14ac:dyDescent="0.25">
      <c r="A114" s="36">
        <v>31</v>
      </c>
      <c r="B114" s="9" t="s">
        <v>6</v>
      </c>
      <c r="C114" s="1"/>
      <c r="D114" s="1"/>
      <c r="E114" s="1"/>
      <c r="F114" s="16"/>
      <c r="G114" s="16">
        <v>0</v>
      </c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>
        <v>0</v>
      </c>
      <c r="AI114" s="16"/>
      <c r="AJ114" s="16"/>
      <c r="AK114" s="16"/>
      <c r="AL114" s="16"/>
      <c r="AM114" s="16">
        <v>0</v>
      </c>
      <c r="AN114" s="16">
        <v>0</v>
      </c>
      <c r="AO114" s="16">
        <v>0</v>
      </c>
      <c r="AP114" s="16"/>
      <c r="AQ114" s="16"/>
      <c r="AR114" s="16"/>
      <c r="AS114" s="16"/>
      <c r="AT114" s="16">
        <v>0</v>
      </c>
      <c r="AU114" s="16"/>
      <c r="AV114" s="16"/>
      <c r="AW114" s="16">
        <f t="shared" si="101"/>
        <v>0</v>
      </c>
      <c r="AX114" s="16"/>
      <c r="AY114" s="1">
        <v>0</v>
      </c>
      <c r="AZ114" s="16">
        <v>0</v>
      </c>
      <c r="BA114" s="16">
        <v>0</v>
      </c>
      <c r="BB114" s="16"/>
      <c r="BC114" s="16"/>
      <c r="BD114" s="16"/>
      <c r="BE114" s="16"/>
      <c r="BF114" s="16"/>
      <c r="BG114" s="16"/>
      <c r="BH114" s="17"/>
      <c r="BI114" s="17"/>
      <c r="BJ114" s="17"/>
      <c r="BK114" s="17"/>
      <c r="BL114" s="21"/>
      <c r="BM114" s="24"/>
      <c r="BN114" s="20"/>
      <c r="BO114" s="21"/>
      <c r="BP114" s="22"/>
    </row>
    <row r="115" spans="1:68" ht="24.75" customHeight="1" x14ac:dyDescent="0.25">
      <c r="A115" s="36">
        <v>32</v>
      </c>
      <c r="B115" s="9" t="s">
        <v>7</v>
      </c>
      <c r="C115" s="1">
        <v>53057</v>
      </c>
      <c r="D115" s="1"/>
      <c r="E115" s="1">
        <v>53057</v>
      </c>
      <c r="F115" s="16"/>
      <c r="G115" s="16">
        <v>0</v>
      </c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>
        <v>0</v>
      </c>
      <c r="AI115" s="16"/>
      <c r="AJ115" s="16"/>
      <c r="AK115" s="16"/>
      <c r="AL115" s="16"/>
      <c r="AM115" s="16">
        <v>0</v>
      </c>
      <c r="AN115" s="16">
        <v>0</v>
      </c>
      <c r="AO115" s="16">
        <v>0</v>
      </c>
      <c r="AP115" s="16"/>
      <c r="AQ115" s="16"/>
      <c r="AR115" s="16"/>
      <c r="AS115" s="16"/>
      <c r="AT115" s="16">
        <v>0</v>
      </c>
      <c r="AU115" s="16"/>
      <c r="AV115" s="16"/>
      <c r="AW115" s="16">
        <f t="shared" si="101"/>
        <v>0</v>
      </c>
      <c r="AX115" s="16"/>
      <c r="AY115" s="1">
        <v>0</v>
      </c>
      <c r="AZ115" s="16">
        <v>0</v>
      </c>
      <c r="BA115" s="16">
        <v>0</v>
      </c>
      <c r="BB115" s="16"/>
      <c r="BC115" s="16"/>
      <c r="BD115" s="16"/>
      <c r="BE115" s="16"/>
      <c r="BF115" s="16"/>
      <c r="BG115" s="16"/>
      <c r="BH115" s="17"/>
      <c r="BI115" s="17"/>
      <c r="BJ115" s="17"/>
      <c r="BK115" s="17"/>
      <c r="BL115" s="21"/>
      <c r="BM115" s="24"/>
      <c r="BN115" s="20"/>
      <c r="BO115" s="21"/>
      <c r="BP115" s="22"/>
    </row>
    <row r="116" spans="1:68" ht="24.75" customHeight="1" x14ac:dyDescent="0.25">
      <c r="A116" s="36">
        <v>34</v>
      </c>
      <c r="B116" s="9" t="s">
        <v>8</v>
      </c>
      <c r="C116" s="1"/>
      <c r="D116" s="1"/>
      <c r="E116" s="1"/>
      <c r="F116" s="16"/>
      <c r="G116" s="16">
        <v>0</v>
      </c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>
        <v>0</v>
      </c>
      <c r="AI116" s="16"/>
      <c r="AJ116" s="16"/>
      <c r="AK116" s="16"/>
      <c r="AL116" s="16"/>
      <c r="AM116" s="16">
        <v>0</v>
      </c>
      <c r="AN116" s="16">
        <v>0</v>
      </c>
      <c r="AO116" s="16">
        <v>0</v>
      </c>
      <c r="AP116" s="16"/>
      <c r="AQ116" s="16"/>
      <c r="AR116" s="16"/>
      <c r="AS116" s="16"/>
      <c r="AT116" s="16">
        <v>0</v>
      </c>
      <c r="AU116" s="16"/>
      <c r="AV116" s="16"/>
      <c r="AW116" s="16">
        <f t="shared" si="101"/>
        <v>0</v>
      </c>
      <c r="AX116" s="16"/>
      <c r="AY116" s="1">
        <v>0</v>
      </c>
      <c r="AZ116" s="16">
        <v>0</v>
      </c>
      <c r="BA116" s="16">
        <v>0</v>
      </c>
      <c r="BB116" s="16"/>
      <c r="BC116" s="16"/>
      <c r="BD116" s="16"/>
      <c r="BE116" s="16"/>
      <c r="BF116" s="16"/>
      <c r="BG116" s="16"/>
      <c r="BH116" s="17"/>
      <c r="BI116" s="17"/>
      <c r="BJ116" s="17"/>
      <c r="BK116" s="17"/>
      <c r="BL116" s="21"/>
      <c r="BM116" s="24"/>
      <c r="BN116" s="20"/>
      <c r="BO116" s="21"/>
      <c r="BP116" s="22"/>
    </row>
    <row r="117" spans="1:68" ht="24.75" customHeight="1" x14ac:dyDescent="0.25">
      <c r="A117" s="35" t="s">
        <v>88</v>
      </c>
      <c r="B117" s="9" t="s">
        <v>14</v>
      </c>
      <c r="C117" s="1"/>
      <c r="D117" s="1">
        <v>110567</v>
      </c>
      <c r="E117" s="1">
        <v>110567</v>
      </c>
      <c r="F117" s="16">
        <v>3534</v>
      </c>
      <c r="G117" s="16">
        <v>41437</v>
      </c>
      <c r="H117" s="16">
        <v>44971</v>
      </c>
      <c r="I117" s="16">
        <v>2073690</v>
      </c>
      <c r="J117" s="16">
        <v>-99944</v>
      </c>
      <c r="K117" s="16">
        <v>1973746</v>
      </c>
      <c r="L117" s="16">
        <v>53754</v>
      </c>
      <c r="M117" s="16">
        <v>88000</v>
      </c>
      <c r="N117" s="16">
        <v>141754</v>
      </c>
      <c r="O117" s="16">
        <v>197351</v>
      </c>
      <c r="P117" s="16">
        <v>233411</v>
      </c>
      <c r="Q117" s="16">
        <v>430762</v>
      </c>
      <c r="R117" s="16"/>
      <c r="S117" s="16"/>
      <c r="T117" s="16"/>
      <c r="U117" s="16">
        <v>79632</v>
      </c>
      <c r="V117" s="16">
        <v>54830</v>
      </c>
      <c r="W117" s="16">
        <v>134462</v>
      </c>
      <c r="X117" s="16">
        <f>X119+X123+X137</f>
        <v>117830</v>
      </c>
      <c r="Y117" s="16">
        <f t="shared" ref="Y117:Z117" si="115">Y119+Y123+Y137</f>
        <v>25330</v>
      </c>
      <c r="Z117" s="16">
        <f t="shared" si="115"/>
        <v>143160</v>
      </c>
      <c r="AA117" s="16">
        <v>114453</v>
      </c>
      <c r="AB117" s="16">
        <v>-13064</v>
      </c>
      <c r="AC117" s="16">
        <v>101389</v>
      </c>
      <c r="AD117" s="16">
        <v>104290</v>
      </c>
      <c r="AE117" s="16">
        <v>2465</v>
      </c>
      <c r="AF117" s="16">
        <v>106755</v>
      </c>
      <c r="AG117" s="16">
        <v>569386</v>
      </c>
      <c r="AH117" s="16">
        <v>312447</v>
      </c>
      <c r="AI117" s="16">
        <v>881833</v>
      </c>
      <c r="AJ117" s="16">
        <v>8000</v>
      </c>
      <c r="AK117" s="16">
        <v>0</v>
      </c>
      <c r="AL117" s="16">
        <v>8000</v>
      </c>
      <c r="AM117" s="16">
        <v>0</v>
      </c>
      <c r="AN117" s="16">
        <v>5552</v>
      </c>
      <c r="AO117" s="16">
        <v>5552</v>
      </c>
      <c r="AP117" s="25">
        <v>166884</v>
      </c>
      <c r="AQ117" s="25">
        <v>36600</v>
      </c>
      <c r="AR117" s="25">
        <v>203484</v>
      </c>
      <c r="AS117" s="16">
        <v>46000</v>
      </c>
      <c r="AT117" s="16">
        <v>-6220</v>
      </c>
      <c r="AU117" s="16">
        <v>39780</v>
      </c>
      <c r="AV117" s="16"/>
      <c r="AW117" s="16">
        <f t="shared" si="101"/>
        <v>0</v>
      </c>
      <c r="AX117" s="16"/>
      <c r="AY117" s="1">
        <v>0</v>
      </c>
      <c r="AZ117" s="16">
        <v>43110</v>
      </c>
      <c r="BA117" s="16">
        <v>43110</v>
      </c>
      <c r="BB117" s="16">
        <v>30000</v>
      </c>
      <c r="BC117" s="16">
        <v>1913</v>
      </c>
      <c r="BD117" s="16">
        <v>31913</v>
      </c>
      <c r="BE117" s="16">
        <v>0</v>
      </c>
      <c r="BF117" s="16">
        <v>64350</v>
      </c>
      <c r="BG117" s="16">
        <v>64350</v>
      </c>
      <c r="BH117" s="17">
        <v>166503</v>
      </c>
      <c r="BI117" s="17">
        <v>0</v>
      </c>
      <c r="BJ117" s="17">
        <v>166503</v>
      </c>
      <c r="BK117" s="17"/>
      <c r="BL117" s="21"/>
      <c r="BM117" s="24"/>
      <c r="BN117" s="20"/>
      <c r="BO117" s="21"/>
      <c r="BP117" s="22"/>
    </row>
    <row r="118" spans="1:68" ht="24.75" customHeight="1" x14ac:dyDescent="0.25">
      <c r="A118" s="35">
        <v>3</v>
      </c>
      <c r="B118" s="9" t="s">
        <v>5</v>
      </c>
      <c r="C118" s="1"/>
      <c r="D118" s="1">
        <v>110567</v>
      </c>
      <c r="E118" s="1">
        <v>110567</v>
      </c>
      <c r="F118" s="16">
        <v>3534</v>
      </c>
      <c r="G118" s="16">
        <v>41437</v>
      </c>
      <c r="H118" s="16">
        <v>44971</v>
      </c>
      <c r="I118" s="16">
        <v>1184390</v>
      </c>
      <c r="J118" s="16">
        <v>-99944</v>
      </c>
      <c r="K118" s="16">
        <v>1084446</v>
      </c>
      <c r="L118" s="16"/>
      <c r="M118" s="16"/>
      <c r="N118" s="16"/>
      <c r="O118" s="16">
        <v>159300</v>
      </c>
      <c r="P118" s="16">
        <v>184731</v>
      </c>
      <c r="Q118" s="16">
        <v>344031</v>
      </c>
      <c r="R118" s="16"/>
      <c r="S118" s="16"/>
      <c r="T118" s="16"/>
      <c r="U118" s="16">
        <v>79632</v>
      </c>
      <c r="V118" s="16">
        <v>54830</v>
      </c>
      <c r="W118" s="16">
        <v>134462</v>
      </c>
      <c r="X118" s="16"/>
      <c r="Y118" s="16"/>
      <c r="Z118" s="16"/>
      <c r="AA118" s="16">
        <v>114453</v>
      </c>
      <c r="AB118" s="16">
        <v>-13064</v>
      </c>
      <c r="AC118" s="16">
        <v>101389</v>
      </c>
      <c r="AD118" s="16"/>
      <c r="AE118" s="16"/>
      <c r="AF118" s="16"/>
      <c r="AG118" s="16">
        <v>541898</v>
      </c>
      <c r="AH118" s="16">
        <v>178622</v>
      </c>
      <c r="AI118" s="16">
        <v>720520</v>
      </c>
      <c r="AJ118" s="16">
        <v>8000</v>
      </c>
      <c r="AK118" s="16">
        <v>0</v>
      </c>
      <c r="AL118" s="16">
        <v>8000</v>
      </c>
      <c r="AM118" s="16">
        <v>0</v>
      </c>
      <c r="AN118" s="16">
        <v>5552</v>
      </c>
      <c r="AO118" s="16">
        <v>5552</v>
      </c>
      <c r="AP118" s="16">
        <v>108957</v>
      </c>
      <c r="AQ118" s="16">
        <v>-1860</v>
      </c>
      <c r="AR118" s="16">
        <v>107097</v>
      </c>
      <c r="AS118" s="16">
        <v>46000</v>
      </c>
      <c r="AT118" s="16">
        <v>-6220</v>
      </c>
      <c r="AU118" s="16">
        <v>39780</v>
      </c>
      <c r="AV118" s="16"/>
      <c r="AW118" s="16">
        <f t="shared" si="101"/>
        <v>0</v>
      </c>
      <c r="AX118" s="16"/>
      <c r="AY118" s="1">
        <v>0</v>
      </c>
      <c r="AZ118" s="16">
        <v>41110</v>
      </c>
      <c r="BA118" s="16">
        <v>41110</v>
      </c>
      <c r="BB118" s="16"/>
      <c r="BC118" s="16"/>
      <c r="BD118" s="16"/>
      <c r="BE118" s="16">
        <v>0</v>
      </c>
      <c r="BF118" s="16">
        <v>41846</v>
      </c>
      <c r="BG118" s="16">
        <v>41846</v>
      </c>
      <c r="BH118" s="17">
        <v>166503</v>
      </c>
      <c r="BI118" s="17">
        <v>0</v>
      </c>
      <c r="BJ118" s="17">
        <v>166503</v>
      </c>
      <c r="BK118" s="17"/>
      <c r="BL118" s="21"/>
      <c r="BM118" s="24"/>
      <c r="BN118" s="20"/>
      <c r="BO118" s="21"/>
      <c r="BP118" s="22"/>
    </row>
    <row r="119" spans="1:68" ht="24.75" customHeight="1" x14ac:dyDescent="0.25">
      <c r="A119" s="36" t="s">
        <v>36</v>
      </c>
      <c r="B119" s="9" t="s">
        <v>6</v>
      </c>
      <c r="C119" s="1"/>
      <c r="D119" s="1">
        <v>19000</v>
      </c>
      <c r="E119" s="1">
        <v>19000</v>
      </c>
      <c r="F119" s="16">
        <v>0</v>
      </c>
      <c r="G119" s="16">
        <v>4570</v>
      </c>
      <c r="H119" s="16">
        <v>4570</v>
      </c>
      <c r="I119" s="16">
        <v>132973</v>
      </c>
      <c r="J119" s="16">
        <v>71912</v>
      </c>
      <c r="K119" s="16">
        <v>204885</v>
      </c>
      <c r="L119" s="16"/>
      <c r="M119" s="16">
        <v>113000</v>
      </c>
      <c r="N119" s="16">
        <v>113000</v>
      </c>
      <c r="O119" s="16">
        <v>123700</v>
      </c>
      <c r="P119" s="16">
        <v>116500</v>
      </c>
      <c r="Q119" s="16">
        <v>240200</v>
      </c>
      <c r="R119" s="16"/>
      <c r="S119" s="16"/>
      <c r="T119" s="16"/>
      <c r="U119" s="16">
        <v>38445</v>
      </c>
      <c r="V119" s="16">
        <v>5030</v>
      </c>
      <c r="W119" s="16">
        <v>43475</v>
      </c>
      <c r="X119" s="16">
        <v>93205</v>
      </c>
      <c r="Y119" s="16">
        <v>3330</v>
      </c>
      <c r="Z119" s="16">
        <v>96535</v>
      </c>
      <c r="AA119" s="16">
        <v>0</v>
      </c>
      <c r="AB119" s="16">
        <v>5419</v>
      </c>
      <c r="AC119" s="16">
        <v>5419</v>
      </c>
      <c r="AD119" s="16">
        <v>58000</v>
      </c>
      <c r="AE119" s="16">
        <v>1200</v>
      </c>
      <c r="AF119" s="16">
        <v>59200</v>
      </c>
      <c r="AG119" s="16">
        <v>464925</v>
      </c>
      <c r="AH119" s="16">
        <v>166757</v>
      </c>
      <c r="AI119" s="16">
        <v>631682</v>
      </c>
      <c r="AJ119" s="16"/>
      <c r="AK119" s="16"/>
      <c r="AL119" s="16"/>
      <c r="AM119" s="16">
        <v>0</v>
      </c>
      <c r="AN119" s="16">
        <v>0</v>
      </c>
      <c r="AO119" s="16">
        <v>0</v>
      </c>
      <c r="AP119" s="16">
        <v>3640</v>
      </c>
      <c r="AQ119" s="16">
        <v>24300</v>
      </c>
      <c r="AR119" s="16">
        <v>27940</v>
      </c>
      <c r="AS119" s="16">
        <v>29700</v>
      </c>
      <c r="AT119" s="16">
        <v>-4730</v>
      </c>
      <c r="AU119" s="16">
        <v>24970</v>
      </c>
      <c r="AV119" s="16">
        <v>29830</v>
      </c>
      <c r="AW119" s="16">
        <f t="shared" si="101"/>
        <v>78632</v>
      </c>
      <c r="AX119" s="16">
        <v>108462</v>
      </c>
      <c r="AY119" s="1">
        <v>0</v>
      </c>
      <c r="AZ119" s="16">
        <v>5270</v>
      </c>
      <c r="BA119" s="16">
        <v>5270</v>
      </c>
      <c r="BB119" s="16"/>
      <c r="BC119" s="16"/>
      <c r="BD119" s="16"/>
      <c r="BE119" s="16">
        <v>0</v>
      </c>
      <c r="BF119" s="16">
        <v>12676</v>
      </c>
      <c r="BG119" s="16">
        <v>12676</v>
      </c>
      <c r="BH119" s="17"/>
      <c r="BI119" s="17"/>
      <c r="BJ119" s="17"/>
      <c r="BK119" s="17"/>
      <c r="BL119" s="21"/>
      <c r="BM119" s="24"/>
      <c r="BN119" s="20"/>
      <c r="BO119" s="21"/>
      <c r="BP119" s="22"/>
    </row>
    <row r="120" spans="1:68" ht="24.75" customHeight="1" x14ac:dyDescent="0.25">
      <c r="A120" s="23" t="s">
        <v>37</v>
      </c>
      <c r="B120" s="9" t="s">
        <v>38</v>
      </c>
      <c r="C120" s="16"/>
      <c r="D120" s="16"/>
      <c r="E120" s="16"/>
      <c r="F120" s="16"/>
      <c r="G120" s="16">
        <v>0</v>
      </c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>
        <v>0</v>
      </c>
      <c r="AB120" s="16">
        <v>4308</v>
      </c>
      <c r="AC120" s="16">
        <v>4308</v>
      </c>
      <c r="AD120" s="16"/>
      <c r="AE120" s="16"/>
      <c r="AF120" s="16"/>
      <c r="AG120" s="16"/>
      <c r="AH120" s="16">
        <v>0</v>
      </c>
      <c r="AI120" s="16"/>
      <c r="AJ120" s="16"/>
      <c r="AK120" s="16"/>
      <c r="AL120" s="16"/>
      <c r="AM120" s="16">
        <v>0</v>
      </c>
      <c r="AN120" s="16">
        <v>0</v>
      </c>
      <c r="AO120" s="16">
        <v>0</v>
      </c>
      <c r="AP120" s="16">
        <v>3240</v>
      </c>
      <c r="AQ120" s="16">
        <v>19000</v>
      </c>
      <c r="AR120" s="16">
        <v>22240</v>
      </c>
      <c r="AS120" s="16"/>
      <c r="AT120" s="16">
        <v>0</v>
      </c>
      <c r="AU120" s="16"/>
      <c r="AV120" s="16"/>
      <c r="AW120" s="16">
        <f t="shared" si="101"/>
        <v>0</v>
      </c>
      <c r="AX120" s="16"/>
      <c r="AY120" s="1">
        <v>0</v>
      </c>
      <c r="AZ120" s="16">
        <v>4020</v>
      </c>
      <c r="BA120" s="16">
        <v>4020</v>
      </c>
      <c r="BB120" s="16">
        <v>30000</v>
      </c>
      <c r="BC120" s="16">
        <v>1913</v>
      </c>
      <c r="BD120" s="16">
        <v>31913</v>
      </c>
      <c r="BE120" s="16"/>
      <c r="BF120" s="16">
        <v>10795</v>
      </c>
      <c r="BG120" s="16">
        <v>10795</v>
      </c>
      <c r="BH120" s="17"/>
      <c r="BI120" s="17"/>
      <c r="BJ120" s="17"/>
      <c r="BK120" s="17"/>
      <c r="BL120" s="21"/>
      <c r="BM120" s="24"/>
      <c r="BN120" s="20"/>
      <c r="BO120" s="21"/>
      <c r="BP120" s="22"/>
    </row>
    <row r="121" spans="1:68" ht="24.75" customHeight="1" x14ac:dyDescent="0.25">
      <c r="A121" s="23" t="s">
        <v>39</v>
      </c>
      <c r="B121" s="9" t="s">
        <v>40</v>
      </c>
      <c r="C121" s="16"/>
      <c r="D121" s="16">
        <v>19000</v>
      </c>
      <c r="E121" s="16">
        <v>19000</v>
      </c>
      <c r="F121" s="16"/>
      <c r="G121" s="16">
        <v>0</v>
      </c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>
        <v>0</v>
      </c>
      <c r="AB121" s="16">
        <v>400</v>
      </c>
      <c r="AC121" s="16">
        <v>400</v>
      </c>
      <c r="AD121" s="16"/>
      <c r="AE121" s="16"/>
      <c r="AF121" s="16"/>
      <c r="AG121" s="16"/>
      <c r="AH121" s="16">
        <v>0</v>
      </c>
      <c r="AI121" s="16"/>
      <c r="AJ121" s="16"/>
      <c r="AK121" s="16"/>
      <c r="AL121" s="16"/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v>0</v>
      </c>
      <c r="AS121" s="16"/>
      <c r="AT121" s="16">
        <v>0</v>
      </c>
      <c r="AU121" s="16"/>
      <c r="AV121" s="16"/>
      <c r="AW121" s="16">
        <f t="shared" si="101"/>
        <v>0</v>
      </c>
      <c r="AX121" s="16"/>
      <c r="AY121" s="1">
        <v>0</v>
      </c>
      <c r="AZ121" s="16">
        <v>600</v>
      </c>
      <c r="BA121" s="16">
        <v>600</v>
      </c>
      <c r="BB121" s="16"/>
      <c r="BC121" s="16"/>
      <c r="BD121" s="16"/>
      <c r="BE121" s="16"/>
      <c r="BF121" s="16">
        <v>100</v>
      </c>
      <c r="BG121" s="16">
        <v>100</v>
      </c>
      <c r="BH121" s="17"/>
      <c r="BI121" s="17"/>
      <c r="BJ121" s="17"/>
      <c r="BK121" s="17"/>
      <c r="BL121" s="21"/>
      <c r="BM121" s="24"/>
      <c r="BN121" s="20"/>
      <c r="BO121" s="21"/>
      <c r="BP121" s="22"/>
    </row>
    <row r="122" spans="1:68" ht="24.75" customHeight="1" x14ac:dyDescent="0.25">
      <c r="A122" s="23" t="s">
        <v>41</v>
      </c>
      <c r="B122" s="9" t="s">
        <v>42</v>
      </c>
      <c r="C122" s="16"/>
      <c r="D122" s="16"/>
      <c r="E122" s="16"/>
      <c r="F122" s="16"/>
      <c r="G122" s="16">
        <v>0</v>
      </c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>
        <v>0</v>
      </c>
      <c r="AB122" s="16">
        <v>711</v>
      </c>
      <c r="AC122" s="16">
        <v>711</v>
      </c>
      <c r="AD122" s="16"/>
      <c r="AE122" s="16"/>
      <c r="AF122" s="16"/>
      <c r="AG122" s="16"/>
      <c r="AH122" s="16">
        <v>0</v>
      </c>
      <c r="AI122" s="16"/>
      <c r="AJ122" s="16"/>
      <c r="AK122" s="16"/>
      <c r="AL122" s="16"/>
      <c r="AM122" s="16">
        <v>0</v>
      </c>
      <c r="AN122" s="16">
        <v>0</v>
      </c>
      <c r="AO122" s="16">
        <v>0</v>
      </c>
      <c r="AP122" s="16">
        <v>400</v>
      </c>
      <c r="AQ122" s="16">
        <v>5300</v>
      </c>
      <c r="AR122" s="16">
        <v>5700</v>
      </c>
      <c r="AS122" s="16"/>
      <c r="AT122" s="16">
        <v>0</v>
      </c>
      <c r="AU122" s="16"/>
      <c r="AV122" s="16"/>
      <c r="AW122" s="16">
        <f t="shared" si="101"/>
        <v>0</v>
      </c>
      <c r="AX122" s="16"/>
      <c r="AY122" s="1">
        <v>0</v>
      </c>
      <c r="AZ122" s="16">
        <v>650</v>
      </c>
      <c r="BA122" s="16">
        <v>650</v>
      </c>
      <c r="BB122" s="16"/>
      <c r="BC122" s="16"/>
      <c r="BD122" s="16"/>
      <c r="BE122" s="16"/>
      <c r="BF122" s="16">
        <v>1781</v>
      </c>
      <c r="BG122" s="16">
        <v>1781</v>
      </c>
      <c r="BH122" s="17"/>
      <c r="BI122" s="17"/>
      <c r="BJ122" s="17"/>
      <c r="BK122" s="17"/>
      <c r="BL122" s="21"/>
      <c r="BM122" s="24"/>
      <c r="BN122" s="20"/>
      <c r="BO122" s="21"/>
      <c r="BP122" s="22"/>
    </row>
    <row r="123" spans="1:68" ht="24.75" customHeight="1" x14ac:dyDescent="0.25">
      <c r="A123" s="36" t="s">
        <v>43</v>
      </c>
      <c r="B123" s="9" t="s">
        <v>7</v>
      </c>
      <c r="C123" s="16"/>
      <c r="D123" s="16">
        <v>91567</v>
      </c>
      <c r="E123" s="16">
        <v>91567</v>
      </c>
      <c r="F123" s="16">
        <v>3534</v>
      </c>
      <c r="G123" s="16">
        <v>36867</v>
      </c>
      <c r="H123" s="16">
        <v>40401</v>
      </c>
      <c r="I123" s="16">
        <v>31417</v>
      </c>
      <c r="J123" s="16">
        <v>38900</v>
      </c>
      <c r="K123" s="16">
        <v>70317</v>
      </c>
      <c r="L123" s="16"/>
      <c r="M123" s="16">
        <v>113000</v>
      </c>
      <c r="N123" s="16">
        <v>113000</v>
      </c>
      <c r="O123" s="16">
        <v>35600</v>
      </c>
      <c r="P123" s="16">
        <v>56410</v>
      </c>
      <c r="Q123" s="16">
        <v>92010</v>
      </c>
      <c r="R123" s="16"/>
      <c r="S123" s="16"/>
      <c r="T123" s="16"/>
      <c r="U123" s="16">
        <v>41187</v>
      </c>
      <c r="V123" s="16">
        <v>49800</v>
      </c>
      <c r="W123" s="16">
        <v>90987</v>
      </c>
      <c r="X123" s="16">
        <v>23298</v>
      </c>
      <c r="Y123" s="16">
        <v>17600</v>
      </c>
      <c r="Z123" s="16">
        <v>40898</v>
      </c>
      <c r="AA123" s="16">
        <v>68000</v>
      </c>
      <c r="AB123" s="16">
        <v>8062</v>
      </c>
      <c r="AC123" s="16">
        <v>76062</v>
      </c>
      <c r="AD123" s="16">
        <v>43290</v>
      </c>
      <c r="AE123" s="16">
        <v>-8435</v>
      </c>
      <c r="AF123" s="16">
        <v>34855</v>
      </c>
      <c r="AG123" s="16">
        <v>76973</v>
      </c>
      <c r="AH123" s="16">
        <v>11865</v>
      </c>
      <c r="AI123" s="16">
        <v>88838</v>
      </c>
      <c r="AJ123" s="16">
        <v>8000</v>
      </c>
      <c r="AK123" s="16">
        <v>0</v>
      </c>
      <c r="AL123" s="16">
        <v>8000</v>
      </c>
      <c r="AM123" s="16">
        <v>0</v>
      </c>
      <c r="AN123" s="16">
        <v>5552</v>
      </c>
      <c r="AO123" s="16">
        <v>5552</v>
      </c>
      <c r="AP123" s="16">
        <v>103327</v>
      </c>
      <c r="AQ123" s="16">
        <v>-26160</v>
      </c>
      <c r="AR123" s="16">
        <v>77167</v>
      </c>
      <c r="AS123" s="16">
        <v>16300</v>
      </c>
      <c r="AT123" s="16">
        <v>-1490</v>
      </c>
      <c r="AU123" s="16">
        <v>14810</v>
      </c>
      <c r="AV123" s="16">
        <v>15924</v>
      </c>
      <c r="AW123" s="16">
        <f t="shared" si="101"/>
        <v>176957</v>
      </c>
      <c r="AX123" s="16">
        <v>192881</v>
      </c>
      <c r="AY123" s="1">
        <v>0</v>
      </c>
      <c r="AZ123" s="16">
        <v>35840</v>
      </c>
      <c r="BA123" s="16">
        <v>35840</v>
      </c>
      <c r="BB123" s="16"/>
      <c r="BC123" s="16"/>
      <c r="BD123" s="16"/>
      <c r="BE123" s="16">
        <v>0</v>
      </c>
      <c r="BF123" s="16">
        <v>29100</v>
      </c>
      <c r="BG123" s="16">
        <v>29100</v>
      </c>
      <c r="BH123" s="17">
        <v>1000</v>
      </c>
      <c r="BI123" s="17">
        <v>0</v>
      </c>
      <c r="BJ123" s="17">
        <v>10000</v>
      </c>
      <c r="BK123" s="17"/>
      <c r="BL123" s="21"/>
      <c r="BM123" s="24"/>
      <c r="BN123" s="20"/>
      <c r="BO123" s="21"/>
      <c r="BP123" s="22"/>
    </row>
    <row r="124" spans="1:68" ht="24.75" customHeight="1" x14ac:dyDescent="0.25">
      <c r="A124" s="23" t="s">
        <v>44</v>
      </c>
      <c r="B124" s="9" t="s">
        <v>45</v>
      </c>
      <c r="C124" s="16"/>
      <c r="D124" s="16">
        <v>48300</v>
      </c>
      <c r="E124" s="16">
        <v>48300</v>
      </c>
      <c r="F124" s="16"/>
      <c r="G124" s="16">
        <v>0</v>
      </c>
      <c r="H124" s="16"/>
      <c r="I124" s="16"/>
      <c r="J124" s="16"/>
      <c r="K124" s="16"/>
      <c r="L124" s="16"/>
      <c r="M124" s="16">
        <v>9200</v>
      </c>
      <c r="N124" s="16">
        <v>9200</v>
      </c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>
        <v>26000</v>
      </c>
      <c r="AB124" s="16">
        <v>7616</v>
      </c>
      <c r="AC124" s="16">
        <v>33616</v>
      </c>
      <c r="AD124" s="16"/>
      <c r="AE124" s="16"/>
      <c r="AF124" s="16"/>
      <c r="AG124" s="16"/>
      <c r="AH124" s="16">
        <v>0</v>
      </c>
      <c r="AI124" s="16"/>
      <c r="AJ124" s="16"/>
      <c r="AK124" s="16"/>
      <c r="AL124" s="16"/>
      <c r="AM124" s="16">
        <v>0</v>
      </c>
      <c r="AN124" s="16">
        <v>3252</v>
      </c>
      <c r="AO124" s="16">
        <v>3252</v>
      </c>
      <c r="AP124" s="16">
        <v>44886</v>
      </c>
      <c r="AQ124" s="16">
        <v>-25000</v>
      </c>
      <c r="AR124" s="16">
        <v>19886</v>
      </c>
      <c r="AS124" s="16"/>
      <c r="AT124" s="16">
        <v>0</v>
      </c>
      <c r="AU124" s="16"/>
      <c r="AV124" s="16"/>
      <c r="AW124" s="16">
        <f t="shared" ref="AW124:AW155" si="116">AX124-AV124</f>
        <v>0</v>
      </c>
      <c r="AX124" s="16"/>
      <c r="AY124" s="1">
        <v>0</v>
      </c>
      <c r="AZ124" s="16">
        <v>16680</v>
      </c>
      <c r="BA124" s="16">
        <v>16680</v>
      </c>
      <c r="BB124" s="16"/>
      <c r="BC124" s="16"/>
      <c r="BD124" s="16"/>
      <c r="BE124" s="16"/>
      <c r="BF124" s="16">
        <v>12000</v>
      </c>
      <c r="BG124" s="16">
        <v>12000</v>
      </c>
      <c r="BH124" s="17"/>
      <c r="BI124" s="17"/>
      <c r="BJ124" s="17"/>
      <c r="BK124" s="17"/>
      <c r="BL124" s="21"/>
      <c r="BM124" s="24"/>
      <c r="BN124" s="20"/>
      <c r="BO124" s="21"/>
      <c r="BP124" s="22"/>
    </row>
    <row r="125" spans="1:68" ht="24.75" customHeight="1" x14ac:dyDescent="0.25">
      <c r="A125" s="23" t="s">
        <v>60</v>
      </c>
      <c r="B125" s="9" t="s">
        <v>61</v>
      </c>
      <c r="C125" s="16"/>
      <c r="D125" s="16">
        <v>8750</v>
      </c>
      <c r="E125" s="16">
        <v>8750</v>
      </c>
      <c r="F125" s="16"/>
      <c r="G125" s="16">
        <v>0</v>
      </c>
      <c r="H125" s="16"/>
      <c r="I125" s="16"/>
      <c r="J125" s="16"/>
      <c r="K125" s="16"/>
      <c r="L125" s="16"/>
      <c r="M125" s="16">
        <v>89425</v>
      </c>
      <c r="N125" s="16">
        <v>89425</v>
      </c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>
        <v>0</v>
      </c>
      <c r="AB125" s="16">
        <v>7015</v>
      </c>
      <c r="AC125" s="16">
        <v>17015</v>
      </c>
      <c r="AD125" s="16"/>
      <c r="AE125" s="16"/>
      <c r="AF125" s="16"/>
      <c r="AG125" s="16"/>
      <c r="AH125" s="16">
        <v>0</v>
      </c>
      <c r="AI125" s="16"/>
      <c r="AJ125" s="16">
        <v>8000</v>
      </c>
      <c r="AK125" s="16">
        <v>0</v>
      </c>
      <c r="AL125" s="16">
        <v>8000</v>
      </c>
      <c r="AM125" s="16">
        <v>0</v>
      </c>
      <c r="AN125" s="16">
        <v>765</v>
      </c>
      <c r="AO125" s="16">
        <v>765</v>
      </c>
      <c r="AP125" s="16">
        <v>14634</v>
      </c>
      <c r="AQ125" s="16">
        <v>-7000</v>
      </c>
      <c r="AR125" s="16">
        <v>7634</v>
      </c>
      <c r="AS125" s="16"/>
      <c r="AT125" s="16">
        <v>0</v>
      </c>
      <c r="AU125" s="16"/>
      <c r="AV125" s="16"/>
      <c r="AW125" s="16">
        <f t="shared" si="116"/>
        <v>0</v>
      </c>
      <c r="AX125" s="16"/>
      <c r="AY125" s="1">
        <v>0</v>
      </c>
      <c r="AZ125" s="16">
        <v>17000</v>
      </c>
      <c r="BA125" s="16">
        <v>17000</v>
      </c>
      <c r="BB125" s="16"/>
      <c r="BC125" s="16"/>
      <c r="BD125" s="16"/>
      <c r="BE125" s="16"/>
      <c r="BF125" s="16">
        <v>13000</v>
      </c>
      <c r="BG125" s="16">
        <v>13000</v>
      </c>
      <c r="BH125" s="17"/>
      <c r="BI125" s="17"/>
      <c r="BJ125" s="17"/>
      <c r="BK125" s="17"/>
      <c r="BL125" s="21"/>
      <c r="BM125" s="24"/>
      <c r="BN125" s="20"/>
      <c r="BO125" s="21"/>
      <c r="BP125" s="22"/>
    </row>
    <row r="126" spans="1:68" ht="24.75" customHeight="1" x14ac:dyDescent="0.25">
      <c r="A126" s="23" t="s">
        <v>46</v>
      </c>
      <c r="B126" s="9" t="s">
        <v>47</v>
      </c>
      <c r="C126" s="16"/>
      <c r="D126" s="16">
        <v>27600</v>
      </c>
      <c r="E126" s="16">
        <v>27600</v>
      </c>
      <c r="F126" s="16"/>
      <c r="G126" s="16">
        <v>0</v>
      </c>
      <c r="H126" s="16"/>
      <c r="I126" s="16"/>
      <c r="J126" s="16"/>
      <c r="K126" s="16"/>
      <c r="L126" s="16"/>
      <c r="M126" s="16">
        <v>8375</v>
      </c>
      <c r="N126" s="16">
        <v>8375</v>
      </c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>
        <v>11000</v>
      </c>
      <c r="AB126" s="16">
        <v>11930</v>
      </c>
      <c r="AC126" s="16">
        <v>22930</v>
      </c>
      <c r="AD126" s="16"/>
      <c r="AE126" s="16"/>
      <c r="AF126" s="16"/>
      <c r="AG126" s="16"/>
      <c r="AH126" s="16">
        <v>0</v>
      </c>
      <c r="AI126" s="16"/>
      <c r="AJ126" s="16"/>
      <c r="AK126" s="16"/>
      <c r="AL126" s="16"/>
      <c r="AM126" s="16">
        <v>0</v>
      </c>
      <c r="AN126" s="16">
        <v>0</v>
      </c>
      <c r="AO126" s="16">
        <v>0</v>
      </c>
      <c r="AP126" s="16">
        <v>39907</v>
      </c>
      <c r="AQ126" s="16">
        <v>514</v>
      </c>
      <c r="AR126" s="16">
        <v>40421</v>
      </c>
      <c r="AS126" s="16"/>
      <c r="AT126" s="16">
        <v>0</v>
      </c>
      <c r="AU126" s="16"/>
      <c r="AV126" s="16"/>
      <c r="AW126" s="16">
        <f t="shared" si="116"/>
        <v>0</v>
      </c>
      <c r="AX126" s="16"/>
      <c r="AY126" s="1">
        <v>0</v>
      </c>
      <c r="AZ126" s="16">
        <v>2160</v>
      </c>
      <c r="BA126" s="16">
        <v>2160</v>
      </c>
      <c r="BB126" s="16"/>
      <c r="BC126" s="16"/>
      <c r="BD126" s="16"/>
      <c r="BE126" s="16"/>
      <c r="BF126" s="16">
        <v>4000</v>
      </c>
      <c r="BG126" s="16">
        <v>4000</v>
      </c>
      <c r="BH126" s="17"/>
      <c r="BI126" s="17"/>
      <c r="BJ126" s="17"/>
      <c r="BK126" s="17"/>
      <c r="BL126" s="21"/>
      <c r="BM126" s="24"/>
      <c r="BN126" s="20"/>
      <c r="BO126" s="21"/>
      <c r="BP126" s="22"/>
    </row>
    <row r="127" spans="1:68" ht="24.75" customHeight="1" x14ac:dyDescent="0.25">
      <c r="A127" s="23" t="s">
        <v>62</v>
      </c>
      <c r="B127" s="9" t="s">
        <v>63</v>
      </c>
      <c r="C127" s="16"/>
      <c r="D127" s="16">
        <v>5267</v>
      </c>
      <c r="E127" s="16">
        <v>5267</v>
      </c>
      <c r="F127" s="16"/>
      <c r="G127" s="16">
        <v>0</v>
      </c>
      <c r="H127" s="16"/>
      <c r="I127" s="16"/>
      <c r="J127" s="16"/>
      <c r="K127" s="16"/>
      <c r="L127" s="16"/>
      <c r="M127" s="16">
        <v>6000</v>
      </c>
      <c r="N127" s="16">
        <v>6000</v>
      </c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>
        <v>25000</v>
      </c>
      <c r="AB127" s="16">
        <v>-23499</v>
      </c>
      <c r="AC127" s="16">
        <v>1501</v>
      </c>
      <c r="AD127" s="16"/>
      <c r="AE127" s="16"/>
      <c r="AF127" s="16"/>
      <c r="AG127" s="16"/>
      <c r="AH127" s="16">
        <v>0</v>
      </c>
      <c r="AI127" s="16"/>
      <c r="AJ127" s="16"/>
      <c r="AK127" s="16"/>
      <c r="AL127" s="16"/>
      <c r="AM127" s="16">
        <v>0</v>
      </c>
      <c r="AN127" s="16">
        <v>0</v>
      </c>
      <c r="AO127" s="16">
        <v>0</v>
      </c>
      <c r="AP127" s="16">
        <v>0</v>
      </c>
      <c r="AQ127" s="16">
        <v>0</v>
      </c>
      <c r="AR127" s="16">
        <v>0</v>
      </c>
      <c r="AS127" s="16"/>
      <c r="AT127" s="16">
        <v>0</v>
      </c>
      <c r="AU127" s="16"/>
      <c r="AV127" s="16"/>
      <c r="AW127" s="16">
        <f t="shared" si="116"/>
        <v>0</v>
      </c>
      <c r="AX127" s="16"/>
      <c r="AY127" s="1">
        <v>0</v>
      </c>
      <c r="AZ127" s="16">
        <v>0</v>
      </c>
      <c r="BA127" s="16">
        <v>0</v>
      </c>
      <c r="BB127" s="16"/>
      <c r="BC127" s="16"/>
      <c r="BD127" s="16"/>
      <c r="BE127" s="16"/>
      <c r="BF127" s="16"/>
      <c r="BG127" s="16"/>
      <c r="BH127" s="17"/>
      <c r="BI127" s="17"/>
      <c r="BJ127" s="17"/>
      <c r="BK127" s="17"/>
      <c r="BL127" s="21"/>
      <c r="BM127" s="24"/>
      <c r="BN127" s="20"/>
      <c r="BO127" s="21"/>
      <c r="BP127" s="22"/>
    </row>
    <row r="128" spans="1:68" ht="24.75" customHeight="1" x14ac:dyDescent="0.25">
      <c r="A128" s="23" t="s">
        <v>57</v>
      </c>
      <c r="B128" s="9" t="s">
        <v>48</v>
      </c>
      <c r="C128" s="16"/>
      <c r="D128" s="16">
        <v>1650</v>
      </c>
      <c r="E128" s="16">
        <v>1650</v>
      </c>
      <c r="F128" s="16"/>
      <c r="G128" s="16">
        <v>0</v>
      </c>
      <c r="H128" s="16"/>
      <c r="I128" s="16"/>
      <c r="J128" s="16"/>
      <c r="K128" s="16"/>
      <c r="L128" s="16"/>
      <c r="M128" s="16">
        <v>0</v>
      </c>
      <c r="N128" s="16">
        <v>0</v>
      </c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>
        <v>6000</v>
      </c>
      <c r="AB128" s="16">
        <v>5000</v>
      </c>
      <c r="AC128" s="16">
        <v>1000</v>
      </c>
      <c r="AD128" s="16"/>
      <c r="AE128" s="16"/>
      <c r="AF128" s="16"/>
      <c r="AG128" s="16"/>
      <c r="AH128" s="16">
        <v>0</v>
      </c>
      <c r="AI128" s="16"/>
      <c r="AJ128" s="16"/>
      <c r="AK128" s="16"/>
      <c r="AL128" s="16"/>
      <c r="AM128" s="16">
        <v>0</v>
      </c>
      <c r="AN128" s="16">
        <v>1535</v>
      </c>
      <c r="AO128" s="16">
        <v>1535</v>
      </c>
      <c r="AP128" s="16">
        <v>3900</v>
      </c>
      <c r="AQ128" s="16">
        <v>5326</v>
      </c>
      <c r="AR128" s="16">
        <v>9226</v>
      </c>
      <c r="AS128" s="16"/>
      <c r="AT128" s="16">
        <v>0</v>
      </c>
      <c r="AU128" s="16"/>
      <c r="AV128" s="16"/>
      <c r="AW128" s="16">
        <f t="shared" si="116"/>
        <v>0</v>
      </c>
      <c r="AX128" s="16"/>
      <c r="AY128" s="1">
        <v>0</v>
      </c>
      <c r="AZ128" s="16">
        <v>0</v>
      </c>
      <c r="BA128" s="16">
        <v>0</v>
      </c>
      <c r="BB128" s="16"/>
      <c r="BC128" s="16"/>
      <c r="BD128" s="16"/>
      <c r="BE128" s="16"/>
      <c r="BF128" s="16">
        <v>100</v>
      </c>
      <c r="BG128" s="16">
        <v>100</v>
      </c>
      <c r="BH128" s="17"/>
      <c r="BI128" s="17"/>
      <c r="BJ128" s="17"/>
      <c r="BK128" s="17"/>
      <c r="BL128" s="21"/>
      <c r="BM128" s="24"/>
      <c r="BN128" s="20"/>
      <c r="BO128" s="21"/>
      <c r="BP128" s="22"/>
    </row>
    <row r="129" spans="1:68" ht="24.75" customHeight="1" x14ac:dyDescent="0.25">
      <c r="A129" s="36">
        <v>34</v>
      </c>
      <c r="B129" s="9" t="s">
        <v>8</v>
      </c>
      <c r="C129" s="16"/>
      <c r="D129" s="16"/>
      <c r="E129" s="16"/>
      <c r="F129" s="16"/>
      <c r="G129" s="16">
        <v>0</v>
      </c>
      <c r="H129" s="16"/>
      <c r="I129" s="16"/>
      <c r="J129" s="16"/>
      <c r="K129" s="16"/>
      <c r="L129" s="16"/>
      <c r="M129" s="16"/>
      <c r="N129" s="16"/>
      <c r="O129" s="16">
        <v>0</v>
      </c>
      <c r="P129" s="16">
        <v>20</v>
      </c>
      <c r="Q129" s="16">
        <v>20</v>
      </c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>
        <v>0</v>
      </c>
      <c r="AI129" s="16"/>
      <c r="AJ129" s="16"/>
      <c r="AK129" s="16"/>
      <c r="AL129" s="16"/>
      <c r="AM129" s="16">
        <v>0</v>
      </c>
      <c r="AN129" s="16">
        <v>0</v>
      </c>
      <c r="AO129" s="16">
        <v>0</v>
      </c>
      <c r="AP129" s="16">
        <v>0</v>
      </c>
      <c r="AQ129" s="16">
        <v>0</v>
      </c>
      <c r="AR129" s="16">
        <v>0</v>
      </c>
      <c r="AS129" s="16"/>
      <c r="AT129" s="16">
        <v>0</v>
      </c>
      <c r="AU129" s="16"/>
      <c r="AV129" s="16"/>
      <c r="AW129" s="16">
        <f t="shared" si="116"/>
        <v>250</v>
      </c>
      <c r="AX129" s="16">
        <v>250</v>
      </c>
      <c r="AY129" s="1">
        <v>0</v>
      </c>
      <c r="AZ129" s="16">
        <v>0</v>
      </c>
      <c r="BA129" s="16">
        <v>0</v>
      </c>
      <c r="BB129" s="16"/>
      <c r="BC129" s="16"/>
      <c r="BD129" s="16"/>
      <c r="BE129" s="16"/>
      <c r="BF129" s="16">
        <v>70</v>
      </c>
      <c r="BG129" s="16">
        <v>70</v>
      </c>
      <c r="BH129" s="17"/>
      <c r="BI129" s="17"/>
      <c r="BJ129" s="17"/>
      <c r="BK129" s="17"/>
      <c r="BL129" s="21"/>
      <c r="BM129" s="24"/>
      <c r="BN129" s="20"/>
      <c r="BO129" s="21"/>
      <c r="BP129" s="22"/>
    </row>
    <row r="130" spans="1:68" ht="24.75" customHeight="1" x14ac:dyDescent="0.25">
      <c r="A130" s="36">
        <v>35</v>
      </c>
      <c r="B130" s="9" t="s">
        <v>11</v>
      </c>
      <c r="C130" s="16"/>
      <c r="D130" s="16"/>
      <c r="E130" s="16"/>
      <c r="F130" s="16"/>
      <c r="G130" s="16">
        <v>0</v>
      </c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>
        <v>0</v>
      </c>
      <c r="AI130" s="16"/>
      <c r="AJ130" s="16"/>
      <c r="AK130" s="16"/>
      <c r="AL130" s="16"/>
      <c r="AM130" s="16">
        <v>0</v>
      </c>
      <c r="AN130" s="16">
        <v>0</v>
      </c>
      <c r="AO130" s="16">
        <v>0</v>
      </c>
      <c r="AP130" s="16">
        <v>0</v>
      </c>
      <c r="AQ130" s="16">
        <v>0</v>
      </c>
      <c r="AR130" s="16">
        <v>0</v>
      </c>
      <c r="AS130" s="16"/>
      <c r="AT130" s="16">
        <v>0</v>
      </c>
      <c r="AU130" s="16"/>
      <c r="AV130" s="16"/>
      <c r="AW130" s="16">
        <f t="shared" si="116"/>
        <v>0</v>
      </c>
      <c r="AX130" s="16"/>
      <c r="AY130" s="1">
        <v>0</v>
      </c>
      <c r="AZ130" s="16">
        <v>0</v>
      </c>
      <c r="BA130" s="16">
        <v>0</v>
      </c>
      <c r="BB130" s="16"/>
      <c r="BC130" s="16"/>
      <c r="BD130" s="16"/>
      <c r="BE130" s="16"/>
      <c r="BF130" s="16"/>
      <c r="BG130" s="16"/>
      <c r="BH130" s="17"/>
      <c r="BI130" s="17"/>
      <c r="BJ130" s="17"/>
      <c r="BK130" s="17"/>
      <c r="BL130" s="21"/>
      <c r="BM130" s="24"/>
      <c r="BN130" s="20"/>
      <c r="BO130" s="21"/>
      <c r="BP130" s="22"/>
    </row>
    <row r="131" spans="1:68" ht="24.75" customHeight="1" x14ac:dyDescent="0.25">
      <c r="A131" s="36">
        <v>36</v>
      </c>
      <c r="B131" s="9" t="s">
        <v>12</v>
      </c>
      <c r="C131" s="16"/>
      <c r="D131" s="16"/>
      <c r="E131" s="16"/>
      <c r="F131" s="16"/>
      <c r="G131" s="16">
        <v>0</v>
      </c>
      <c r="H131" s="16"/>
      <c r="I131" s="16">
        <v>500000</v>
      </c>
      <c r="J131" s="16">
        <v>0</v>
      </c>
      <c r="K131" s="16">
        <v>500000</v>
      </c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>
        <v>0</v>
      </c>
      <c r="AI131" s="16"/>
      <c r="AJ131" s="16"/>
      <c r="AK131" s="16"/>
      <c r="AL131" s="16"/>
      <c r="AM131" s="16">
        <v>0</v>
      </c>
      <c r="AN131" s="16">
        <v>0</v>
      </c>
      <c r="AO131" s="16">
        <v>0</v>
      </c>
      <c r="AP131" s="16">
        <v>0</v>
      </c>
      <c r="AQ131" s="16">
        <v>0</v>
      </c>
      <c r="AR131" s="16">
        <v>0</v>
      </c>
      <c r="AS131" s="16"/>
      <c r="AT131" s="16">
        <v>0</v>
      </c>
      <c r="AU131" s="16"/>
      <c r="AV131" s="16"/>
      <c r="AW131" s="16">
        <f t="shared" si="116"/>
        <v>0</v>
      </c>
      <c r="AX131" s="16"/>
      <c r="AY131" s="1">
        <v>0</v>
      </c>
      <c r="AZ131" s="16">
        <v>0</v>
      </c>
      <c r="BA131" s="16">
        <v>0</v>
      </c>
      <c r="BB131" s="16"/>
      <c r="BC131" s="16"/>
      <c r="BD131" s="16"/>
      <c r="BE131" s="16"/>
      <c r="BF131" s="16"/>
      <c r="BG131" s="16"/>
      <c r="BH131" s="17"/>
      <c r="BI131" s="17"/>
      <c r="BJ131" s="17"/>
      <c r="BK131" s="17"/>
      <c r="BL131" s="21"/>
      <c r="BM131" s="24"/>
      <c r="BN131" s="20"/>
      <c r="BO131" s="21"/>
      <c r="BP131" s="22"/>
    </row>
    <row r="132" spans="1:68" ht="24.75" customHeight="1" x14ac:dyDescent="0.25">
      <c r="A132" s="36" t="s">
        <v>72</v>
      </c>
      <c r="B132" s="9" t="s">
        <v>15</v>
      </c>
      <c r="C132" s="16"/>
      <c r="D132" s="16"/>
      <c r="E132" s="16"/>
      <c r="F132" s="16"/>
      <c r="G132" s="16">
        <v>0</v>
      </c>
      <c r="H132" s="16"/>
      <c r="I132" s="16">
        <v>520000</v>
      </c>
      <c r="J132" s="16">
        <v>-210756</v>
      </c>
      <c r="K132" s="16">
        <v>309244</v>
      </c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>
        <v>46453</v>
      </c>
      <c r="AB132" s="16">
        <v>-26545</v>
      </c>
      <c r="AC132" s="16">
        <v>19908</v>
      </c>
      <c r="AD132" s="16"/>
      <c r="AE132" s="16"/>
      <c r="AF132" s="16"/>
      <c r="AG132" s="16"/>
      <c r="AH132" s="16">
        <v>0</v>
      </c>
      <c r="AI132" s="16"/>
      <c r="AJ132" s="16"/>
      <c r="AK132" s="16"/>
      <c r="AL132" s="16"/>
      <c r="AM132" s="16">
        <v>0</v>
      </c>
      <c r="AN132" s="16">
        <v>0</v>
      </c>
      <c r="AO132" s="16">
        <v>0</v>
      </c>
      <c r="AP132" s="16">
        <v>1990</v>
      </c>
      <c r="AQ132" s="16">
        <v>0</v>
      </c>
      <c r="AR132" s="16">
        <v>1990</v>
      </c>
      <c r="AS132" s="16"/>
      <c r="AT132" s="16">
        <v>0</v>
      </c>
      <c r="AU132" s="16"/>
      <c r="AV132" s="16">
        <v>291990</v>
      </c>
      <c r="AW132" s="16">
        <f t="shared" si="116"/>
        <v>-152631</v>
      </c>
      <c r="AX132" s="16">
        <v>139359</v>
      </c>
      <c r="AY132" s="1">
        <v>0</v>
      </c>
      <c r="AZ132" s="16">
        <v>0</v>
      </c>
      <c r="BA132" s="16">
        <v>0</v>
      </c>
      <c r="BB132" s="16"/>
      <c r="BC132" s="16"/>
      <c r="BD132" s="16"/>
      <c r="BE132" s="16"/>
      <c r="BF132" s="16"/>
      <c r="BG132" s="16"/>
      <c r="BH132" s="17">
        <v>165503</v>
      </c>
      <c r="BI132" s="17">
        <v>0</v>
      </c>
      <c r="BJ132" s="17">
        <v>165503</v>
      </c>
      <c r="BK132" s="17"/>
      <c r="BL132" s="21"/>
      <c r="BM132" s="24"/>
      <c r="BN132" s="20"/>
      <c r="BO132" s="21"/>
      <c r="BP132" s="22"/>
    </row>
    <row r="133" spans="1:68" ht="24.75" customHeight="1" x14ac:dyDescent="0.25">
      <c r="A133" s="23" t="s">
        <v>73</v>
      </c>
      <c r="B133" s="9" t="s">
        <v>74</v>
      </c>
      <c r="C133" s="16"/>
      <c r="D133" s="16"/>
      <c r="E133" s="16"/>
      <c r="F133" s="16"/>
      <c r="G133" s="16">
        <v>0</v>
      </c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>
        <v>46453</v>
      </c>
      <c r="AB133" s="16">
        <v>-26545</v>
      </c>
      <c r="AC133" s="16">
        <v>19908</v>
      </c>
      <c r="AD133" s="16"/>
      <c r="AE133" s="16"/>
      <c r="AF133" s="16"/>
      <c r="AG133" s="16"/>
      <c r="AH133" s="16">
        <v>0</v>
      </c>
      <c r="AI133" s="16"/>
      <c r="AJ133" s="16"/>
      <c r="AK133" s="16"/>
      <c r="AL133" s="16"/>
      <c r="AM133" s="16">
        <v>0</v>
      </c>
      <c r="AN133" s="16">
        <v>0</v>
      </c>
      <c r="AO133" s="16">
        <v>0</v>
      </c>
      <c r="AP133" s="16">
        <v>1990</v>
      </c>
      <c r="AQ133" s="16">
        <v>0</v>
      </c>
      <c r="AR133" s="16">
        <v>1990</v>
      </c>
      <c r="AS133" s="16"/>
      <c r="AT133" s="16">
        <v>0</v>
      </c>
      <c r="AU133" s="16"/>
      <c r="AV133" s="16"/>
      <c r="AW133" s="16">
        <f t="shared" si="116"/>
        <v>0</v>
      </c>
      <c r="AX133" s="16"/>
      <c r="AY133" s="1">
        <v>0</v>
      </c>
      <c r="AZ133" s="16">
        <v>0</v>
      </c>
      <c r="BA133" s="16">
        <v>0</v>
      </c>
      <c r="BB133" s="16"/>
      <c r="BC133" s="16"/>
      <c r="BD133" s="16"/>
      <c r="BE133" s="16"/>
      <c r="BF133" s="16"/>
      <c r="BG133" s="16"/>
      <c r="BH133" s="17"/>
      <c r="BI133" s="17"/>
      <c r="BJ133" s="17"/>
      <c r="BK133" s="17"/>
      <c r="BL133" s="21"/>
      <c r="BM133" s="24"/>
      <c r="BN133" s="20"/>
      <c r="BO133" s="21"/>
      <c r="BP133" s="22"/>
    </row>
    <row r="134" spans="1:68" ht="24.75" customHeight="1" x14ac:dyDescent="0.25">
      <c r="A134" s="23">
        <v>38</v>
      </c>
      <c r="B134" s="9" t="s">
        <v>16</v>
      </c>
      <c r="C134" s="16"/>
      <c r="D134" s="16"/>
      <c r="E134" s="16"/>
      <c r="F134" s="16"/>
      <c r="G134" s="16">
        <v>0</v>
      </c>
      <c r="H134" s="16"/>
      <c r="I134" s="16"/>
      <c r="J134" s="16"/>
      <c r="K134" s="16"/>
      <c r="L134" s="16"/>
      <c r="M134" s="16"/>
      <c r="N134" s="16"/>
      <c r="O134" s="16">
        <v>0</v>
      </c>
      <c r="P134" s="16">
        <v>11801</v>
      </c>
      <c r="Q134" s="16">
        <v>11801</v>
      </c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>
        <v>0</v>
      </c>
      <c r="AI134" s="16"/>
      <c r="AJ134" s="16"/>
      <c r="AK134" s="16"/>
      <c r="AL134" s="16"/>
      <c r="AM134" s="16">
        <v>0</v>
      </c>
      <c r="AN134" s="16">
        <v>0</v>
      </c>
      <c r="AO134" s="16">
        <v>0</v>
      </c>
      <c r="AP134" s="16">
        <v>0</v>
      </c>
      <c r="AQ134" s="16">
        <v>0</v>
      </c>
      <c r="AR134" s="16">
        <v>0</v>
      </c>
      <c r="AS134" s="16"/>
      <c r="AT134" s="16">
        <v>0</v>
      </c>
      <c r="AU134" s="16"/>
      <c r="AV134" s="16"/>
      <c r="AW134" s="16">
        <f t="shared" si="116"/>
        <v>0</v>
      </c>
      <c r="AX134" s="16"/>
      <c r="AY134" s="1">
        <v>0</v>
      </c>
      <c r="AZ134" s="16">
        <v>0</v>
      </c>
      <c r="BA134" s="16">
        <v>0</v>
      </c>
      <c r="BB134" s="16"/>
      <c r="BC134" s="16"/>
      <c r="BD134" s="16"/>
      <c r="BE134" s="16"/>
      <c r="BF134" s="16"/>
      <c r="BG134" s="16"/>
      <c r="BH134" s="17"/>
      <c r="BI134" s="17"/>
      <c r="BJ134" s="17"/>
      <c r="BK134" s="17"/>
      <c r="BL134" s="21"/>
      <c r="BM134" s="24"/>
      <c r="BN134" s="20"/>
      <c r="BO134" s="21"/>
      <c r="BP134" s="22"/>
    </row>
    <row r="135" spans="1:68" ht="24.75" customHeight="1" x14ac:dyDescent="0.25">
      <c r="A135" s="23">
        <v>4</v>
      </c>
      <c r="B135" s="9"/>
      <c r="C135" s="16"/>
      <c r="D135" s="16"/>
      <c r="E135" s="16"/>
      <c r="F135" s="16">
        <v>0</v>
      </c>
      <c r="G135" s="16">
        <v>0</v>
      </c>
      <c r="H135" s="16"/>
      <c r="I135" s="16">
        <v>889300</v>
      </c>
      <c r="J135" s="16">
        <v>0</v>
      </c>
      <c r="K135" s="16">
        <v>889300</v>
      </c>
      <c r="L135" s="16">
        <v>53754</v>
      </c>
      <c r="M135" s="16">
        <v>-25000</v>
      </c>
      <c r="N135" s="16">
        <v>28754</v>
      </c>
      <c r="O135" s="16">
        <v>38051</v>
      </c>
      <c r="P135" s="16">
        <v>48680</v>
      </c>
      <c r="Q135" s="16">
        <v>86731</v>
      </c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>
        <v>27488</v>
      </c>
      <c r="AH135" s="16">
        <v>133825</v>
      </c>
      <c r="AI135" s="16">
        <v>161313</v>
      </c>
      <c r="AJ135" s="16"/>
      <c r="AK135" s="16"/>
      <c r="AL135" s="16"/>
      <c r="AM135" s="16">
        <v>0</v>
      </c>
      <c r="AN135" s="16">
        <v>0</v>
      </c>
      <c r="AO135" s="16">
        <v>0</v>
      </c>
      <c r="AP135" s="16">
        <v>57927</v>
      </c>
      <c r="AQ135" s="16">
        <v>-28900</v>
      </c>
      <c r="AR135" s="16">
        <v>29027</v>
      </c>
      <c r="AS135" s="16">
        <v>0</v>
      </c>
      <c r="AT135" s="16">
        <v>0</v>
      </c>
      <c r="AU135" s="16"/>
      <c r="AV135" s="16"/>
      <c r="AW135" s="16">
        <f t="shared" si="116"/>
        <v>0</v>
      </c>
      <c r="AX135" s="16"/>
      <c r="AY135" s="1">
        <v>0</v>
      </c>
      <c r="AZ135" s="16">
        <v>2000</v>
      </c>
      <c r="BA135" s="16">
        <v>2000</v>
      </c>
      <c r="BB135" s="16"/>
      <c r="BC135" s="16"/>
      <c r="BD135" s="16"/>
      <c r="BE135" s="16">
        <v>0</v>
      </c>
      <c r="BF135" s="16">
        <v>22404</v>
      </c>
      <c r="BG135" s="16">
        <v>22404</v>
      </c>
      <c r="BH135" s="17"/>
      <c r="BI135" s="17"/>
      <c r="BJ135" s="17"/>
      <c r="BK135" s="17"/>
      <c r="BL135" s="21"/>
      <c r="BM135" s="24"/>
      <c r="BN135" s="20"/>
      <c r="BO135" s="21"/>
      <c r="BP135" s="22"/>
    </row>
    <row r="136" spans="1:68" ht="24.75" customHeight="1" x14ac:dyDescent="0.25">
      <c r="A136" s="36">
        <v>41</v>
      </c>
      <c r="B136" s="9" t="s">
        <v>13</v>
      </c>
      <c r="C136" s="16"/>
      <c r="D136" s="16"/>
      <c r="E136" s="16"/>
      <c r="F136" s="16"/>
      <c r="G136" s="16">
        <v>0</v>
      </c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>
        <v>0</v>
      </c>
      <c r="AI136" s="16"/>
      <c r="AJ136" s="16"/>
      <c r="AK136" s="16"/>
      <c r="AL136" s="16"/>
      <c r="AM136" s="16">
        <v>0</v>
      </c>
      <c r="AN136" s="16">
        <v>0</v>
      </c>
      <c r="AO136" s="16">
        <v>0</v>
      </c>
      <c r="AP136" s="16">
        <v>0</v>
      </c>
      <c r="AQ136" s="16">
        <v>0</v>
      </c>
      <c r="AR136" s="16">
        <v>0</v>
      </c>
      <c r="AS136" s="16"/>
      <c r="AT136" s="16">
        <v>0</v>
      </c>
      <c r="AU136" s="16"/>
      <c r="AV136" s="16"/>
      <c r="AW136" s="16">
        <f t="shared" si="116"/>
        <v>2345</v>
      </c>
      <c r="AX136" s="16">
        <v>2345</v>
      </c>
      <c r="AY136" s="1">
        <v>0</v>
      </c>
      <c r="AZ136" s="16">
        <v>0</v>
      </c>
      <c r="BA136" s="16">
        <v>0</v>
      </c>
      <c r="BB136" s="16"/>
      <c r="BC136" s="16"/>
      <c r="BD136" s="16"/>
      <c r="BE136" s="16"/>
      <c r="BF136" s="16"/>
      <c r="BG136" s="16"/>
      <c r="BH136" s="17"/>
      <c r="BI136" s="17"/>
      <c r="BJ136" s="17"/>
      <c r="BK136" s="17"/>
      <c r="BL136" s="21"/>
      <c r="BM136" s="24"/>
      <c r="BN136" s="20"/>
      <c r="BO136" s="21"/>
      <c r="BP136" s="22"/>
    </row>
    <row r="137" spans="1:68" ht="24.75" customHeight="1" x14ac:dyDescent="0.25">
      <c r="A137" s="36" t="s">
        <v>78</v>
      </c>
      <c r="B137" s="9" t="s">
        <v>3</v>
      </c>
      <c r="C137" s="16"/>
      <c r="D137" s="16"/>
      <c r="E137" s="16"/>
      <c r="F137" s="16">
        <v>0</v>
      </c>
      <c r="G137" s="16">
        <v>0</v>
      </c>
      <c r="H137" s="16"/>
      <c r="I137" s="16">
        <v>889300</v>
      </c>
      <c r="J137" s="16">
        <v>0</v>
      </c>
      <c r="K137" s="16">
        <v>889300</v>
      </c>
      <c r="L137" s="16">
        <v>53754</v>
      </c>
      <c r="M137" s="16">
        <v>-25000</v>
      </c>
      <c r="N137" s="16">
        <v>28754</v>
      </c>
      <c r="O137" s="16">
        <v>38051</v>
      </c>
      <c r="P137" s="16">
        <v>48680</v>
      </c>
      <c r="Q137" s="16">
        <v>86731</v>
      </c>
      <c r="R137" s="16"/>
      <c r="S137" s="16"/>
      <c r="T137" s="16"/>
      <c r="U137" s="16"/>
      <c r="V137" s="16"/>
      <c r="W137" s="16"/>
      <c r="X137" s="16">
        <v>1327</v>
      </c>
      <c r="Y137" s="16">
        <v>4400</v>
      </c>
      <c r="Z137" s="16">
        <v>5727</v>
      </c>
      <c r="AA137" s="16"/>
      <c r="AB137" s="16"/>
      <c r="AC137" s="16"/>
      <c r="AD137" s="16">
        <v>3000</v>
      </c>
      <c r="AE137" s="16">
        <v>9700</v>
      </c>
      <c r="AF137" s="16">
        <v>12700</v>
      </c>
      <c r="AG137" s="16">
        <v>27488</v>
      </c>
      <c r="AH137" s="16">
        <v>133825</v>
      </c>
      <c r="AI137" s="16">
        <v>161313</v>
      </c>
      <c r="AJ137" s="16"/>
      <c r="AK137" s="16"/>
      <c r="AL137" s="16"/>
      <c r="AM137" s="16">
        <v>0</v>
      </c>
      <c r="AN137" s="16">
        <v>0</v>
      </c>
      <c r="AO137" s="16">
        <v>0</v>
      </c>
      <c r="AP137" s="16">
        <v>57927</v>
      </c>
      <c r="AQ137" s="16">
        <v>-28900</v>
      </c>
      <c r="AR137" s="16">
        <v>29027</v>
      </c>
      <c r="AS137" s="16">
        <v>0</v>
      </c>
      <c r="AT137" s="16">
        <v>0</v>
      </c>
      <c r="AU137" s="16"/>
      <c r="AV137" s="16">
        <v>12631</v>
      </c>
      <c r="AW137" s="16">
        <f t="shared" si="116"/>
        <v>32913</v>
      </c>
      <c r="AX137" s="16">
        <v>45544</v>
      </c>
      <c r="AY137" s="1">
        <v>0</v>
      </c>
      <c r="AZ137" s="16">
        <v>2000</v>
      </c>
      <c r="BA137" s="16">
        <v>2000</v>
      </c>
      <c r="BB137" s="16"/>
      <c r="BC137" s="16"/>
      <c r="BD137" s="16"/>
      <c r="BE137" s="16">
        <v>0</v>
      </c>
      <c r="BF137" s="16">
        <v>22404</v>
      </c>
      <c r="BG137" s="16">
        <v>22404</v>
      </c>
      <c r="BH137" s="17"/>
      <c r="BI137" s="17"/>
      <c r="BJ137" s="17"/>
      <c r="BK137" s="17"/>
      <c r="BL137" s="21"/>
      <c r="BM137" s="24"/>
      <c r="BN137" s="20"/>
      <c r="BO137" s="21"/>
      <c r="BP137" s="22"/>
    </row>
    <row r="138" spans="1:68" ht="24.75" customHeight="1" x14ac:dyDescent="0.25">
      <c r="A138" s="23" t="s">
        <v>79</v>
      </c>
      <c r="B138" s="9" t="s">
        <v>69</v>
      </c>
      <c r="C138" s="1"/>
      <c r="D138" s="1"/>
      <c r="E138" s="1"/>
      <c r="F138" s="16"/>
      <c r="G138" s="16">
        <v>0</v>
      </c>
      <c r="H138" s="16"/>
      <c r="I138" s="16"/>
      <c r="J138" s="16"/>
      <c r="K138" s="16"/>
      <c r="L138" s="16">
        <v>53754</v>
      </c>
      <c r="M138" s="16">
        <v>-25000</v>
      </c>
      <c r="N138" s="16">
        <v>28754</v>
      </c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>
        <v>0</v>
      </c>
      <c r="AI138" s="16"/>
      <c r="AJ138" s="16"/>
      <c r="AK138" s="16"/>
      <c r="AL138" s="16"/>
      <c r="AM138" s="16">
        <v>0</v>
      </c>
      <c r="AN138" s="16">
        <v>0</v>
      </c>
      <c r="AO138" s="16">
        <v>0</v>
      </c>
      <c r="AP138" s="16">
        <v>57927</v>
      </c>
      <c r="AQ138" s="16">
        <v>-28900</v>
      </c>
      <c r="AR138" s="16">
        <v>29027</v>
      </c>
      <c r="AS138" s="16"/>
      <c r="AT138" s="16">
        <v>0</v>
      </c>
      <c r="AU138" s="16"/>
      <c r="AV138" s="16"/>
      <c r="AW138" s="16">
        <f t="shared" si="116"/>
        <v>0</v>
      </c>
      <c r="AX138" s="16"/>
      <c r="AY138" s="1">
        <v>0</v>
      </c>
      <c r="AZ138" s="16">
        <v>2000</v>
      </c>
      <c r="BA138" s="16">
        <v>2000</v>
      </c>
      <c r="BB138" s="16"/>
      <c r="BC138" s="16"/>
      <c r="BD138" s="16"/>
      <c r="BE138" s="16"/>
      <c r="BF138" s="16">
        <v>22404</v>
      </c>
      <c r="BG138" s="16">
        <v>22404</v>
      </c>
      <c r="BH138" s="17"/>
      <c r="BI138" s="17"/>
      <c r="BJ138" s="17"/>
      <c r="BK138" s="17"/>
      <c r="BL138" s="21"/>
      <c r="BM138" s="24"/>
      <c r="BN138" s="20"/>
      <c r="BO138" s="21"/>
      <c r="BP138" s="22"/>
    </row>
    <row r="139" spans="1:68" ht="24.75" customHeight="1" x14ac:dyDescent="0.25">
      <c r="A139" s="23">
        <v>45</v>
      </c>
      <c r="B139" s="9" t="s">
        <v>9</v>
      </c>
      <c r="C139" s="1"/>
      <c r="D139" s="1"/>
      <c r="E139" s="1"/>
      <c r="F139" s="16"/>
      <c r="G139" s="16">
        <v>0</v>
      </c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>
        <v>0</v>
      </c>
      <c r="AI139" s="16"/>
      <c r="AJ139" s="16"/>
      <c r="AK139" s="16"/>
      <c r="AL139" s="16"/>
      <c r="AM139" s="16">
        <v>0</v>
      </c>
      <c r="AN139" s="16">
        <v>0</v>
      </c>
      <c r="AO139" s="16">
        <v>0</v>
      </c>
      <c r="AP139" s="16">
        <v>0</v>
      </c>
      <c r="AQ139" s="16">
        <v>0</v>
      </c>
      <c r="AR139" s="16">
        <v>0</v>
      </c>
      <c r="AS139" s="16"/>
      <c r="AT139" s="16">
        <v>0</v>
      </c>
      <c r="AU139" s="16"/>
      <c r="AV139" s="16"/>
      <c r="AW139" s="16">
        <f t="shared" si="116"/>
        <v>0</v>
      </c>
      <c r="AX139" s="16"/>
      <c r="AY139" s="1">
        <v>0</v>
      </c>
      <c r="AZ139" s="16">
        <v>0</v>
      </c>
      <c r="BA139" s="16">
        <v>0</v>
      </c>
      <c r="BB139" s="16"/>
      <c r="BC139" s="16"/>
      <c r="BD139" s="16"/>
      <c r="BE139" s="16"/>
      <c r="BF139" s="16"/>
      <c r="BG139" s="16"/>
      <c r="BH139" s="17"/>
      <c r="BI139" s="17"/>
      <c r="BJ139" s="17"/>
      <c r="BK139" s="17"/>
      <c r="BL139" s="21"/>
      <c r="BM139" s="24"/>
      <c r="BN139" s="20"/>
      <c r="BO139" s="21"/>
      <c r="BP139" s="22"/>
    </row>
    <row r="140" spans="1:68" ht="24.75" customHeight="1" x14ac:dyDescent="0.25">
      <c r="A140" s="42" t="s">
        <v>89</v>
      </c>
      <c r="B140" s="43" t="s">
        <v>17</v>
      </c>
      <c r="C140" s="1"/>
      <c r="D140" s="1">
        <v>20250</v>
      </c>
      <c r="E140" s="1">
        <v>20250</v>
      </c>
      <c r="F140" s="16">
        <v>0</v>
      </c>
      <c r="G140" s="16">
        <v>21358</v>
      </c>
      <c r="H140" s="16">
        <v>21358</v>
      </c>
      <c r="I140" s="16">
        <v>0</v>
      </c>
      <c r="J140" s="16">
        <v>20734</v>
      </c>
      <c r="K140" s="16">
        <v>20735</v>
      </c>
      <c r="L140" s="16"/>
      <c r="M140" s="16"/>
      <c r="N140" s="16"/>
      <c r="O140" s="16">
        <v>365112</v>
      </c>
      <c r="P140" s="16">
        <v>130606</v>
      </c>
      <c r="Q140" s="16">
        <v>495718</v>
      </c>
      <c r="R140" s="16">
        <v>0</v>
      </c>
      <c r="S140" s="16">
        <v>3080</v>
      </c>
      <c r="T140" s="16">
        <v>3080</v>
      </c>
      <c r="U140" s="16">
        <v>0</v>
      </c>
      <c r="V140" s="16">
        <v>1216</v>
      </c>
      <c r="W140" s="16">
        <v>1216</v>
      </c>
      <c r="X140" s="16"/>
      <c r="Y140" s="16">
        <v>1036</v>
      </c>
      <c r="Z140" s="16">
        <v>1036</v>
      </c>
      <c r="AA140" s="16"/>
      <c r="AB140" s="16"/>
      <c r="AC140" s="16"/>
      <c r="AD140" s="16"/>
      <c r="AE140" s="16"/>
      <c r="AF140" s="16"/>
      <c r="AG140" s="16"/>
      <c r="AH140" s="16">
        <v>0</v>
      </c>
      <c r="AI140" s="16"/>
      <c r="AJ140" s="16"/>
      <c r="AK140" s="16"/>
      <c r="AL140" s="16"/>
      <c r="AM140" s="16">
        <v>0</v>
      </c>
      <c r="AN140" s="16">
        <v>0</v>
      </c>
      <c r="AO140" s="16">
        <v>0</v>
      </c>
      <c r="AP140" s="25">
        <v>4400</v>
      </c>
      <c r="AQ140" s="25">
        <v>10200</v>
      </c>
      <c r="AR140" s="25">
        <v>14600</v>
      </c>
      <c r="AS140" s="16">
        <v>0</v>
      </c>
      <c r="AT140" s="16">
        <v>400</v>
      </c>
      <c r="AU140" s="16">
        <v>400</v>
      </c>
      <c r="AV140" s="16"/>
      <c r="AW140" s="16">
        <f t="shared" si="116"/>
        <v>0</v>
      </c>
      <c r="AX140" s="16"/>
      <c r="AY140" s="1">
        <v>0</v>
      </c>
      <c r="AZ140" s="16">
        <v>0</v>
      </c>
      <c r="BA140" s="16">
        <v>0</v>
      </c>
      <c r="BB140" s="16"/>
      <c r="BC140" s="16"/>
      <c r="BD140" s="16"/>
      <c r="BE140" s="16">
        <v>0</v>
      </c>
      <c r="BF140" s="16">
        <v>10883</v>
      </c>
      <c r="BG140" s="16">
        <v>10883</v>
      </c>
      <c r="BH140" s="17"/>
      <c r="BI140" s="17"/>
      <c r="BJ140" s="17"/>
      <c r="BK140" s="17"/>
      <c r="BL140" s="21"/>
      <c r="BM140" s="24"/>
      <c r="BN140" s="20"/>
      <c r="BO140" s="21"/>
      <c r="BP140" s="22"/>
    </row>
    <row r="141" spans="1:68" ht="24.75" customHeight="1" x14ac:dyDescent="0.25">
      <c r="A141" s="42">
        <v>3</v>
      </c>
      <c r="B141" s="43" t="s">
        <v>5</v>
      </c>
      <c r="C141" s="1"/>
      <c r="D141" s="1"/>
      <c r="E141" s="1"/>
      <c r="F141" s="16">
        <v>0</v>
      </c>
      <c r="G141" s="16">
        <v>20683</v>
      </c>
      <c r="H141" s="16">
        <v>20683</v>
      </c>
      <c r="I141" s="16">
        <v>0</v>
      </c>
      <c r="J141" s="16">
        <v>20734</v>
      </c>
      <c r="K141" s="16">
        <v>20735</v>
      </c>
      <c r="L141" s="16"/>
      <c r="M141" s="16"/>
      <c r="N141" s="16"/>
      <c r="O141" s="16">
        <v>243838</v>
      </c>
      <c r="P141" s="16">
        <v>32380</v>
      </c>
      <c r="Q141" s="16">
        <v>276218</v>
      </c>
      <c r="R141" s="16">
        <v>0</v>
      </c>
      <c r="S141" s="16">
        <v>3080</v>
      </c>
      <c r="T141" s="16">
        <v>3080</v>
      </c>
      <c r="U141" s="16">
        <v>0</v>
      </c>
      <c r="V141" s="16">
        <v>1216</v>
      </c>
      <c r="W141" s="16">
        <v>1216</v>
      </c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>
        <v>0</v>
      </c>
      <c r="AI141" s="16"/>
      <c r="AJ141" s="16"/>
      <c r="AK141" s="16"/>
      <c r="AL141" s="16"/>
      <c r="AM141" s="16">
        <v>0</v>
      </c>
      <c r="AN141" s="16">
        <v>0</v>
      </c>
      <c r="AO141" s="16">
        <v>0</v>
      </c>
      <c r="AP141" s="16">
        <v>4400</v>
      </c>
      <c r="AQ141" s="16">
        <v>10200</v>
      </c>
      <c r="AR141" s="16">
        <v>14600</v>
      </c>
      <c r="AS141" s="16">
        <v>0</v>
      </c>
      <c r="AT141" s="16">
        <v>400</v>
      </c>
      <c r="AU141" s="16">
        <v>400</v>
      </c>
      <c r="AV141" s="16"/>
      <c r="AW141" s="16">
        <f t="shared" si="116"/>
        <v>0</v>
      </c>
      <c r="AX141" s="16"/>
      <c r="AY141" s="1">
        <v>0</v>
      </c>
      <c r="AZ141" s="16">
        <v>0</v>
      </c>
      <c r="BA141" s="16">
        <v>0</v>
      </c>
      <c r="BB141" s="16"/>
      <c r="BC141" s="16"/>
      <c r="BD141" s="16"/>
      <c r="BE141" s="16">
        <v>0</v>
      </c>
      <c r="BF141" s="16">
        <v>533</v>
      </c>
      <c r="BG141" s="16">
        <v>533</v>
      </c>
      <c r="BH141" s="17"/>
      <c r="BI141" s="17"/>
      <c r="BJ141" s="17"/>
      <c r="BK141" s="17"/>
      <c r="BL141" s="21"/>
      <c r="BM141" s="24"/>
      <c r="BN141" s="20"/>
      <c r="BO141" s="21"/>
      <c r="BP141" s="22"/>
    </row>
    <row r="142" spans="1:68" ht="24.75" customHeight="1" x14ac:dyDescent="0.25">
      <c r="A142" s="44">
        <v>31</v>
      </c>
      <c r="B142" s="43" t="s">
        <v>6</v>
      </c>
      <c r="C142" s="1"/>
      <c r="D142" s="1"/>
      <c r="E142" s="1"/>
      <c r="F142" s="16"/>
      <c r="G142" s="16">
        <v>0</v>
      </c>
      <c r="H142" s="16"/>
      <c r="I142" s="16">
        <v>0</v>
      </c>
      <c r="J142" s="16">
        <v>17888</v>
      </c>
      <c r="K142" s="16">
        <v>17888</v>
      </c>
      <c r="L142" s="16"/>
      <c r="M142" s="16"/>
      <c r="N142" s="16"/>
      <c r="O142" s="16">
        <v>162025</v>
      </c>
      <c r="P142" s="16">
        <v>0</v>
      </c>
      <c r="Q142" s="16">
        <v>162025</v>
      </c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>
        <v>0</v>
      </c>
      <c r="AI142" s="16"/>
      <c r="AJ142" s="16"/>
      <c r="AK142" s="16"/>
      <c r="AL142" s="16"/>
      <c r="AM142" s="16">
        <v>0</v>
      </c>
      <c r="AN142" s="16">
        <v>0</v>
      </c>
      <c r="AO142" s="16">
        <v>0</v>
      </c>
      <c r="AP142" s="16">
        <v>0</v>
      </c>
      <c r="AQ142" s="16">
        <v>0</v>
      </c>
      <c r="AR142" s="16">
        <v>0</v>
      </c>
      <c r="AS142" s="16"/>
      <c r="AT142" s="16">
        <v>0</v>
      </c>
      <c r="AU142" s="16"/>
      <c r="AV142" s="16"/>
      <c r="AW142" s="16">
        <f t="shared" si="116"/>
        <v>56097</v>
      </c>
      <c r="AX142" s="16">
        <v>56097</v>
      </c>
      <c r="AY142" s="1">
        <v>0</v>
      </c>
      <c r="AZ142" s="16">
        <v>0</v>
      </c>
      <c r="BA142" s="16">
        <v>0</v>
      </c>
      <c r="BB142" s="16"/>
      <c r="BC142" s="16"/>
      <c r="BD142" s="16"/>
      <c r="BE142" s="16"/>
      <c r="BF142" s="16"/>
      <c r="BG142" s="16"/>
      <c r="BH142" s="17"/>
      <c r="BI142" s="17"/>
      <c r="BJ142" s="17"/>
      <c r="BK142" s="17"/>
      <c r="BL142" s="21"/>
      <c r="BM142" s="24"/>
      <c r="BN142" s="20"/>
      <c r="BO142" s="21"/>
      <c r="BP142" s="22"/>
    </row>
    <row r="143" spans="1:68" ht="24.75" customHeight="1" x14ac:dyDescent="0.25">
      <c r="A143" s="44" t="s">
        <v>43</v>
      </c>
      <c r="B143" s="43" t="s">
        <v>7</v>
      </c>
      <c r="C143" s="16"/>
      <c r="D143" s="16"/>
      <c r="E143" s="16"/>
      <c r="F143" s="16"/>
      <c r="G143" s="16">
        <v>20683</v>
      </c>
      <c r="H143" s="16">
        <v>20683</v>
      </c>
      <c r="I143" s="16">
        <v>0</v>
      </c>
      <c r="J143" s="16">
        <v>2835</v>
      </c>
      <c r="K143" s="16">
        <v>2835</v>
      </c>
      <c r="L143" s="16"/>
      <c r="M143" s="16"/>
      <c r="N143" s="16"/>
      <c r="O143" s="16">
        <v>71813</v>
      </c>
      <c r="P143" s="16">
        <v>26380</v>
      </c>
      <c r="Q143" s="16">
        <v>98193</v>
      </c>
      <c r="R143" s="16"/>
      <c r="S143" s="16"/>
      <c r="T143" s="16"/>
      <c r="U143" s="16">
        <v>0</v>
      </c>
      <c r="V143" s="16">
        <v>1216</v>
      </c>
      <c r="W143" s="16">
        <v>1216</v>
      </c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>
        <v>0</v>
      </c>
      <c r="AI143" s="16"/>
      <c r="AJ143" s="16"/>
      <c r="AK143" s="16"/>
      <c r="AL143" s="16"/>
      <c r="AM143" s="16">
        <v>0</v>
      </c>
      <c r="AN143" s="16">
        <v>0</v>
      </c>
      <c r="AO143" s="16">
        <v>0</v>
      </c>
      <c r="AP143" s="16">
        <v>4400</v>
      </c>
      <c r="AQ143" s="16">
        <v>10200</v>
      </c>
      <c r="AR143" s="16">
        <v>14600</v>
      </c>
      <c r="AS143" s="16"/>
      <c r="AT143" s="16">
        <v>400</v>
      </c>
      <c r="AU143" s="16">
        <v>400</v>
      </c>
      <c r="AV143" s="16"/>
      <c r="AW143" s="16">
        <f t="shared" si="116"/>
        <v>2256</v>
      </c>
      <c r="AX143" s="16">
        <v>2256</v>
      </c>
      <c r="AY143" s="1">
        <v>0</v>
      </c>
      <c r="AZ143" s="16">
        <v>0</v>
      </c>
      <c r="BA143" s="16">
        <v>0</v>
      </c>
      <c r="BB143" s="16"/>
      <c r="BC143" s="16"/>
      <c r="BD143" s="16"/>
      <c r="BE143" s="16">
        <v>0</v>
      </c>
      <c r="BF143" s="16">
        <v>533</v>
      </c>
      <c r="BG143" s="16">
        <v>533</v>
      </c>
      <c r="BH143" s="17"/>
      <c r="BI143" s="17"/>
      <c r="BJ143" s="17"/>
      <c r="BK143" s="17"/>
      <c r="BL143" s="21"/>
      <c r="BM143" s="24"/>
      <c r="BN143" s="20"/>
      <c r="BO143" s="21"/>
      <c r="BP143" s="22"/>
    </row>
    <row r="144" spans="1:68" ht="24.75" customHeight="1" x14ac:dyDescent="0.25">
      <c r="A144" s="45">
        <v>322</v>
      </c>
      <c r="B144" s="43" t="s">
        <v>61</v>
      </c>
      <c r="C144" s="16"/>
      <c r="D144" s="16"/>
      <c r="E144" s="16"/>
      <c r="F144" s="16"/>
      <c r="G144" s="16">
        <v>0</v>
      </c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>
        <v>0</v>
      </c>
      <c r="AI144" s="16"/>
      <c r="AJ144" s="16"/>
      <c r="AK144" s="16"/>
      <c r="AL144" s="16"/>
      <c r="AM144" s="16">
        <v>0</v>
      </c>
      <c r="AN144" s="16">
        <v>0</v>
      </c>
      <c r="AO144" s="16">
        <v>0</v>
      </c>
      <c r="AP144" s="16">
        <v>2050</v>
      </c>
      <c r="AQ144" s="16">
        <v>4200</v>
      </c>
      <c r="AR144" s="16">
        <v>6250</v>
      </c>
      <c r="AS144" s="16"/>
      <c r="AT144" s="16">
        <v>0</v>
      </c>
      <c r="AU144" s="16"/>
      <c r="AV144" s="16"/>
      <c r="AW144" s="16">
        <f t="shared" si="116"/>
        <v>0</v>
      </c>
      <c r="AX144" s="16"/>
      <c r="AY144" s="1">
        <v>0</v>
      </c>
      <c r="AZ144" s="16">
        <v>0</v>
      </c>
      <c r="BA144" s="16">
        <v>0</v>
      </c>
      <c r="BB144" s="16"/>
      <c r="BC144" s="16"/>
      <c r="BD144" s="16"/>
      <c r="BE144" s="16"/>
      <c r="BF144" s="16">
        <v>233</v>
      </c>
      <c r="BG144" s="16">
        <v>233</v>
      </c>
      <c r="BH144" s="17"/>
      <c r="BI144" s="17"/>
      <c r="BJ144" s="17"/>
      <c r="BK144" s="17"/>
      <c r="BL144" s="21"/>
      <c r="BM144" s="24"/>
      <c r="BN144" s="20"/>
      <c r="BO144" s="21"/>
      <c r="BP144" s="22"/>
    </row>
    <row r="145" spans="1:68" ht="24.75" customHeight="1" x14ac:dyDescent="0.25">
      <c r="A145" s="45">
        <v>323</v>
      </c>
      <c r="B145" s="43" t="s">
        <v>47</v>
      </c>
      <c r="C145" s="16"/>
      <c r="D145" s="16">
        <v>16015</v>
      </c>
      <c r="E145" s="16">
        <v>16015</v>
      </c>
      <c r="F145" s="16"/>
      <c r="G145" s="16">
        <v>0</v>
      </c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>
        <v>0</v>
      </c>
      <c r="S145" s="16">
        <v>500</v>
      </c>
      <c r="T145" s="16">
        <v>500</v>
      </c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>
        <v>0</v>
      </c>
      <c r="AI145" s="16"/>
      <c r="AJ145" s="16"/>
      <c r="AK145" s="16"/>
      <c r="AL145" s="16"/>
      <c r="AM145" s="16">
        <v>0</v>
      </c>
      <c r="AN145" s="16">
        <v>0</v>
      </c>
      <c r="AO145" s="16">
        <v>0</v>
      </c>
      <c r="AP145" s="16">
        <v>2350</v>
      </c>
      <c r="AQ145" s="16">
        <v>6000</v>
      </c>
      <c r="AR145" s="16">
        <v>8350</v>
      </c>
      <c r="AS145" s="16"/>
      <c r="AT145" s="16">
        <v>0</v>
      </c>
      <c r="AU145" s="16"/>
      <c r="AV145" s="16"/>
      <c r="AW145" s="16">
        <f t="shared" si="116"/>
        <v>0</v>
      </c>
      <c r="AX145" s="16"/>
      <c r="AY145" s="1">
        <v>0</v>
      </c>
      <c r="AZ145" s="16">
        <v>0</v>
      </c>
      <c r="BA145" s="16">
        <v>0</v>
      </c>
      <c r="BB145" s="16"/>
      <c r="BC145" s="16"/>
      <c r="BD145" s="16"/>
      <c r="BE145" s="16"/>
      <c r="BF145" s="16">
        <v>300</v>
      </c>
      <c r="BG145" s="16">
        <v>300</v>
      </c>
      <c r="BH145" s="17"/>
      <c r="BI145" s="17"/>
      <c r="BJ145" s="17"/>
      <c r="BK145" s="17"/>
      <c r="BL145" s="21"/>
      <c r="BM145" s="24"/>
      <c r="BN145" s="20"/>
      <c r="BO145" s="21"/>
      <c r="BP145" s="22"/>
    </row>
    <row r="146" spans="1:68" ht="24.75" customHeight="1" x14ac:dyDescent="0.25">
      <c r="A146" s="45" t="s">
        <v>57</v>
      </c>
      <c r="B146" s="43" t="s">
        <v>48</v>
      </c>
      <c r="C146" s="16"/>
      <c r="D146" s="16"/>
      <c r="E146" s="16"/>
      <c r="F146" s="16"/>
      <c r="G146" s="16">
        <v>0</v>
      </c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>
        <v>0</v>
      </c>
      <c r="S146" s="16">
        <v>2580</v>
      </c>
      <c r="T146" s="16">
        <v>2580</v>
      </c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>
        <v>0</v>
      </c>
      <c r="AI146" s="16"/>
      <c r="AJ146" s="16"/>
      <c r="AK146" s="16"/>
      <c r="AL146" s="16"/>
      <c r="AM146" s="16">
        <v>0</v>
      </c>
      <c r="AN146" s="16">
        <v>0</v>
      </c>
      <c r="AO146" s="16">
        <v>0</v>
      </c>
      <c r="AP146" s="16">
        <v>0</v>
      </c>
      <c r="AQ146" s="16">
        <v>0</v>
      </c>
      <c r="AR146" s="16">
        <v>0</v>
      </c>
      <c r="AS146" s="16"/>
      <c r="AT146" s="16">
        <v>0</v>
      </c>
      <c r="AU146" s="16"/>
      <c r="AV146" s="16"/>
      <c r="AW146" s="16">
        <f t="shared" si="116"/>
        <v>0</v>
      </c>
      <c r="AX146" s="16"/>
      <c r="AY146" s="1">
        <v>0</v>
      </c>
      <c r="AZ146" s="16">
        <v>0</v>
      </c>
      <c r="BA146" s="16">
        <v>0</v>
      </c>
      <c r="BB146" s="16"/>
      <c r="BC146" s="16"/>
      <c r="BD146" s="16"/>
      <c r="BE146" s="16"/>
      <c r="BF146" s="16"/>
      <c r="BG146" s="16"/>
      <c r="BH146" s="17"/>
      <c r="BI146" s="17"/>
      <c r="BJ146" s="17"/>
      <c r="BK146" s="17"/>
      <c r="BL146" s="21"/>
      <c r="BM146" s="24"/>
      <c r="BN146" s="20"/>
      <c r="BO146" s="21"/>
      <c r="BP146" s="22"/>
    </row>
    <row r="147" spans="1:68" ht="24.75" customHeight="1" x14ac:dyDescent="0.25">
      <c r="A147" s="44">
        <v>34</v>
      </c>
      <c r="B147" s="43" t="s">
        <v>8</v>
      </c>
      <c r="C147" s="16"/>
      <c r="D147" s="16"/>
      <c r="E147" s="16"/>
      <c r="F147" s="16"/>
      <c r="G147" s="16">
        <v>0</v>
      </c>
      <c r="H147" s="16"/>
      <c r="I147" s="16">
        <v>0</v>
      </c>
      <c r="J147" s="16">
        <v>11</v>
      </c>
      <c r="K147" s="16">
        <v>11</v>
      </c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>
        <v>0</v>
      </c>
      <c r="AI147" s="16"/>
      <c r="AJ147" s="16"/>
      <c r="AK147" s="16"/>
      <c r="AL147" s="16"/>
      <c r="AM147" s="16">
        <v>0</v>
      </c>
      <c r="AN147" s="16">
        <v>0</v>
      </c>
      <c r="AO147" s="16">
        <v>0</v>
      </c>
      <c r="AP147" s="16">
        <v>0</v>
      </c>
      <c r="AQ147" s="16">
        <v>0</v>
      </c>
      <c r="AR147" s="16">
        <v>0</v>
      </c>
      <c r="AS147" s="16"/>
      <c r="AT147" s="16">
        <v>0</v>
      </c>
      <c r="AU147" s="16"/>
      <c r="AV147" s="16"/>
      <c r="AW147" s="16">
        <f t="shared" si="116"/>
        <v>0</v>
      </c>
      <c r="AX147" s="16"/>
      <c r="AY147" s="1">
        <v>0</v>
      </c>
      <c r="AZ147" s="16">
        <v>0</v>
      </c>
      <c r="BA147" s="16">
        <v>0</v>
      </c>
      <c r="BB147" s="16"/>
      <c r="BC147" s="16"/>
      <c r="BD147" s="16"/>
      <c r="BE147" s="16"/>
      <c r="BF147" s="16"/>
      <c r="BG147" s="16"/>
      <c r="BH147" s="17"/>
      <c r="BI147" s="17"/>
      <c r="BJ147" s="17"/>
      <c r="BK147" s="17"/>
      <c r="BL147" s="21"/>
      <c r="BM147" s="24"/>
      <c r="BN147" s="20"/>
      <c r="BO147" s="21"/>
      <c r="BP147" s="22"/>
    </row>
    <row r="148" spans="1:68" ht="24.75" customHeight="1" x14ac:dyDescent="0.25">
      <c r="A148" s="44">
        <v>37</v>
      </c>
      <c r="B148" s="43" t="s">
        <v>15</v>
      </c>
      <c r="C148" s="16"/>
      <c r="D148" s="16"/>
      <c r="E148" s="16"/>
      <c r="F148" s="16"/>
      <c r="G148" s="16">
        <v>0</v>
      </c>
      <c r="H148" s="16"/>
      <c r="I148" s="16"/>
      <c r="J148" s="16"/>
      <c r="K148" s="16"/>
      <c r="L148" s="16"/>
      <c r="M148" s="16"/>
      <c r="N148" s="16"/>
      <c r="O148" s="16">
        <v>10000</v>
      </c>
      <c r="P148" s="16">
        <v>6000</v>
      </c>
      <c r="Q148" s="16">
        <v>16000</v>
      </c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>
        <v>0</v>
      </c>
      <c r="AI148" s="16"/>
      <c r="AJ148" s="16"/>
      <c r="AK148" s="16"/>
      <c r="AL148" s="16"/>
      <c r="AM148" s="16">
        <v>0</v>
      </c>
      <c r="AN148" s="16">
        <v>0</v>
      </c>
      <c r="AO148" s="16">
        <v>0</v>
      </c>
      <c r="AP148" s="16">
        <v>0</v>
      </c>
      <c r="AQ148" s="16">
        <v>0</v>
      </c>
      <c r="AR148" s="16">
        <v>0</v>
      </c>
      <c r="AS148" s="16"/>
      <c r="AT148" s="16">
        <v>0</v>
      </c>
      <c r="AU148" s="16"/>
      <c r="AV148" s="16"/>
      <c r="AW148" s="16">
        <f t="shared" si="116"/>
        <v>0</v>
      </c>
      <c r="AX148" s="16"/>
      <c r="AY148" s="1">
        <v>0</v>
      </c>
      <c r="AZ148" s="16">
        <v>0</v>
      </c>
      <c r="BA148" s="16">
        <v>0</v>
      </c>
      <c r="BB148" s="16"/>
      <c r="BC148" s="16"/>
      <c r="BD148" s="16"/>
      <c r="BE148" s="16"/>
      <c r="BF148" s="16"/>
      <c r="BG148" s="16"/>
      <c r="BH148" s="17"/>
      <c r="BI148" s="17"/>
      <c r="BJ148" s="17"/>
      <c r="BK148" s="17"/>
      <c r="BL148" s="21"/>
      <c r="BM148" s="24"/>
      <c r="BN148" s="20"/>
      <c r="BO148" s="21"/>
      <c r="BP148" s="22"/>
    </row>
    <row r="149" spans="1:68" ht="24.75" customHeight="1" x14ac:dyDescent="0.25">
      <c r="A149" s="45">
        <v>4</v>
      </c>
      <c r="B149" s="43" t="s">
        <v>68</v>
      </c>
      <c r="C149" s="16"/>
      <c r="D149" s="16"/>
      <c r="E149" s="16"/>
      <c r="F149" s="16">
        <v>0</v>
      </c>
      <c r="G149" s="16">
        <v>675</v>
      </c>
      <c r="H149" s="16">
        <v>675</v>
      </c>
      <c r="I149" s="16"/>
      <c r="J149" s="16"/>
      <c r="K149" s="16"/>
      <c r="L149" s="16"/>
      <c r="M149" s="16"/>
      <c r="N149" s="16"/>
      <c r="O149" s="16">
        <v>121274</v>
      </c>
      <c r="P149" s="16">
        <v>98226</v>
      </c>
      <c r="Q149" s="16">
        <v>219500</v>
      </c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>
        <v>0</v>
      </c>
      <c r="AI149" s="16"/>
      <c r="AJ149" s="16"/>
      <c r="AK149" s="16"/>
      <c r="AL149" s="16"/>
      <c r="AM149" s="16">
        <v>0</v>
      </c>
      <c r="AN149" s="16">
        <v>0</v>
      </c>
      <c r="AO149" s="16">
        <v>0</v>
      </c>
      <c r="AP149" s="16">
        <v>0</v>
      </c>
      <c r="AQ149" s="16">
        <v>0</v>
      </c>
      <c r="AR149" s="16">
        <v>0</v>
      </c>
      <c r="AS149" s="16">
        <v>0</v>
      </c>
      <c r="AT149" s="16">
        <v>0</v>
      </c>
      <c r="AU149" s="16">
        <v>0</v>
      </c>
      <c r="AV149" s="16"/>
      <c r="AW149" s="16">
        <f t="shared" si="116"/>
        <v>0</v>
      </c>
      <c r="AX149" s="16"/>
      <c r="AY149" s="1">
        <v>0</v>
      </c>
      <c r="AZ149" s="16">
        <v>0</v>
      </c>
      <c r="BA149" s="16">
        <v>0</v>
      </c>
      <c r="BB149" s="16"/>
      <c r="BC149" s="16"/>
      <c r="BD149" s="16"/>
      <c r="BE149" s="16">
        <v>0</v>
      </c>
      <c r="BF149" s="16">
        <v>10350</v>
      </c>
      <c r="BG149" s="16">
        <v>10350</v>
      </c>
      <c r="BH149" s="17"/>
      <c r="BI149" s="17"/>
      <c r="BJ149" s="17"/>
      <c r="BK149" s="17"/>
      <c r="BL149" s="21"/>
      <c r="BM149" s="24"/>
      <c r="BN149" s="20"/>
      <c r="BO149" s="21"/>
      <c r="BP149" s="22"/>
    </row>
    <row r="150" spans="1:68" ht="24.75" customHeight="1" x14ac:dyDescent="0.25">
      <c r="A150" s="44">
        <v>42</v>
      </c>
      <c r="B150" s="43" t="s">
        <v>3</v>
      </c>
      <c r="C150" s="16"/>
      <c r="D150" s="16"/>
      <c r="E150" s="16"/>
      <c r="F150" s="16"/>
      <c r="G150" s="16">
        <v>675</v>
      </c>
      <c r="H150" s="16">
        <v>675</v>
      </c>
      <c r="I150" s="16"/>
      <c r="J150" s="16"/>
      <c r="K150" s="16"/>
      <c r="L150" s="16"/>
      <c r="M150" s="16"/>
      <c r="N150" s="16"/>
      <c r="O150" s="16">
        <v>121274</v>
      </c>
      <c r="P150" s="16">
        <v>98226</v>
      </c>
      <c r="Q150" s="16">
        <v>219500</v>
      </c>
      <c r="R150" s="16"/>
      <c r="S150" s="16"/>
      <c r="T150" s="16"/>
      <c r="U150" s="16"/>
      <c r="V150" s="16"/>
      <c r="W150" s="16"/>
      <c r="X150" s="16"/>
      <c r="Y150" s="16">
        <v>1036</v>
      </c>
      <c r="Z150" s="16">
        <v>1036</v>
      </c>
      <c r="AA150" s="16"/>
      <c r="AB150" s="16"/>
      <c r="AC150" s="16"/>
      <c r="AD150" s="16"/>
      <c r="AE150" s="16"/>
      <c r="AF150" s="16"/>
      <c r="AG150" s="16"/>
      <c r="AH150" s="16">
        <v>0</v>
      </c>
      <c r="AI150" s="16"/>
      <c r="AJ150" s="16"/>
      <c r="AK150" s="16"/>
      <c r="AL150" s="16"/>
      <c r="AM150" s="16">
        <v>0</v>
      </c>
      <c r="AN150" s="16">
        <v>0</v>
      </c>
      <c r="AO150" s="16">
        <v>0</v>
      </c>
      <c r="AP150" s="16">
        <v>0</v>
      </c>
      <c r="AQ150" s="16">
        <v>0</v>
      </c>
      <c r="AR150" s="16">
        <v>0</v>
      </c>
      <c r="AS150" s="16"/>
      <c r="AT150" s="16"/>
      <c r="AU150" s="16"/>
      <c r="AV150" s="16"/>
      <c r="AW150" s="16">
        <f t="shared" si="116"/>
        <v>8140</v>
      </c>
      <c r="AX150" s="16">
        <v>8140</v>
      </c>
      <c r="AY150" s="1">
        <v>0</v>
      </c>
      <c r="AZ150" s="16">
        <v>0</v>
      </c>
      <c r="BA150" s="16">
        <v>0</v>
      </c>
      <c r="BB150" s="16"/>
      <c r="BC150" s="16"/>
      <c r="BD150" s="16"/>
      <c r="BE150" s="16"/>
      <c r="BF150" s="16">
        <v>10350</v>
      </c>
      <c r="BG150" s="16">
        <v>10350</v>
      </c>
      <c r="BH150" s="17"/>
      <c r="BI150" s="17"/>
      <c r="BJ150" s="17"/>
      <c r="BK150" s="17"/>
      <c r="BL150" s="21"/>
      <c r="BM150" s="24"/>
      <c r="BN150" s="20"/>
      <c r="BO150" s="21"/>
      <c r="BP150" s="22"/>
    </row>
    <row r="151" spans="1:68" ht="24.75" customHeight="1" x14ac:dyDescent="0.25">
      <c r="A151" s="42" t="s">
        <v>90</v>
      </c>
      <c r="B151" s="43" t="s">
        <v>91</v>
      </c>
      <c r="C151" s="16"/>
      <c r="D151" s="16"/>
      <c r="E151" s="16"/>
      <c r="F151" s="16">
        <v>210</v>
      </c>
      <c r="G151" s="16">
        <v>390</v>
      </c>
      <c r="H151" s="16">
        <v>600</v>
      </c>
      <c r="I151" s="16"/>
      <c r="J151" s="16"/>
      <c r="K151" s="16"/>
      <c r="L151" s="16"/>
      <c r="M151" s="16"/>
      <c r="N151" s="16"/>
      <c r="O151" s="16">
        <v>270</v>
      </c>
      <c r="P151" s="16">
        <v>0</v>
      </c>
      <c r="Q151" s="16">
        <v>270</v>
      </c>
      <c r="R151" s="16">
        <v>300</v>
      </c>
      <c r="S151" s="16">
        <v>0</v>
      </c>
      <c r="T151" s="16">
        <v>300</v>
      </c>
      <c r="U151" s="16"/>
      <c r="V151" s="16"/>
      <c r="W151" s="16"/>
      <c r="X151" s="16"/>
      <c r="Y151" s="16"/>
      <c r="Z151" s="16"/>
      <c r="AA151" s="16">
        <v>0</v>
      </c>
      <c r="AB151" s="16">
        <v>1507</v>
      </c>
      <c r="AC151" s="16">
        <v>1507</v>
      </c>
      <c r="AD151" s="16"/>
      <c r="AE151" s="16"/>
      <c r="AF151" s="16"/>
      <c r="AG151" s="16"/>
      <c r="AH151" s="16">
        <v>0</v>
      </c>
      <c r="AI151" s="16"/>
      <c r="AJ151" s="16"/>
      <c r="AK151" s="16"/>
      <c r="AL151" s="16"/>
      <c r="AM151" s="16">
        <v>0</v>
      </c>
      <c r="AN151" s="16">
        <v>0</v>
      </c>
      <c r="AO151" s="16">
        <v>0</v>
      </c>
      <c r="AP151" s="16">
        <v>0</v>
      </c>
      <c r="AQ151" s="16">
        <v>0</v>
      </c>
      <c r="AR151" s="16">
        <v>0</v>
      </c>
      <c r="AS151" s="16"/>
      <c r="AT151" s="16"/>
      <c r="AU151" s="16"/>
      <c r="AV151" s="16">
        <v>335</v>
      </c>
      <c r="AW151" s="16">
        <f t="shared" si="116"/>
        <v>-335</v>
      </c>
      <c r="AX151" s="16"/>
      <c r="AY151" s="1">
        <v>0</v>
      </c>
      <c r="AZ151" s="16">
        <v>0</v>
      </c>
      <c r="BA151" s="16">
        <v>0</v>
      </c>
      <c r="BB151" s="16"/>
      <c r="BC151" s="16"/>
      <c r="BD151" s="16"/>
      <c r="BE151" s="16"/>
      <c r="BF151" s="16"/>
      <c r="BG151" s="16"/>
      <c r="BH151" s="17"/>
      <c r="BI151" s="17"/>
      <c r="BJ151" s="17"/>
      <c r="BK151" s="17"/>
      <c r="BL151" s="21"/>
      <c r="BM151" s="24"/>
      <c r="BN151" s="20"/>
      <c r="BO151" s="21"/>
      <c r="BP151" s="22"/>
    </row>
    <row r="152" spans="1:68" ht="24.75" customHeight="1" x14ac:dyDescent="0.25">
      <c r="A152" s="44">
        <v>38</v>
      </c>
      <c r="B152" s="43" t="s">
        <v>67</v>
      </c>
      <c r="C152" s="16"/>
      <c r="D152" s="16"/>
      <c r="E152" s="16"/>
      <c r="F152" s="16"/>
      <c r="G152" s="16">
        <v>0</v>
      </c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>
        <v>0</v>
      </c>
      <c r="AI152" s="16"/>
      <c r="AJ152" s="16"/>
      <c r="AK152" s="16"/>
      <c r="AL152" s="16"/>
      <c r="AM152" s="16">
        <v>0</v>
      </c>
      <c r="AN152" s="16">
        <v>0</v>
      </c>
      <c r="AO152" s="16">
        <v>0</v>
      </c>
      <c r="AP152" s="16">
        <v>0</v>
      </c>
      <c r="AQ152" s="16">
        <v>0</v>
      </c>
      <c r="AR152" s="16">
        <v>0</v>
      </c>
      <c r="AS152" s="16"/>
      <c r="AT152" s="16">
        <v>0</v>
      </c>
      <c r="AU152" s="16"/>
      <c r="AV152" s="16"/>
      <c r="AW152" s="16">
        <f t="shared" si="116"/>
        <v>0</v>
      </c>
      <c r="AX152" s="16"/>
      <c r="AY152" s="1">
        <v>0</v>
      </c>
      <c r="AZ152" s="16">
        <v>0</v>
      </c>
      <c r="BA152" s="16">
        <v>0</v>
      </c>
      <c r="BB152" s="16"/>
      <c r="BC152" s="16"/>
      <c r="BD152" s="16"/>
      <c r="BE152" s="16"/>
      <c r="BF152" s="16"/>
      <c r="BG152" s="16"/>
      <c r="BH152" s="17"/>
      <c r="BI152" s="17"/>
      <c r="BJ152" s="17"/>
      <c r="BK152" s="17"/>
      <c r="BL152" s="21"/>
      <c r="BM152" s="24"/>
      <c r="BN152" s="20"/>
      <c r="BO152" s="21"/>
      <c r="BP152" s="22"/>
    </row>
    <row r="153" spans="1:68" ht="24.75" customHeight="1" x14ac:dyDescent="0.25">
      <c r="A153" s="44">
        <v>4</v>
      </c>
      <c r="B153" s="43" t="s">
        <v>2</v>
      </c>
      <c r="C153" s="16"/>
      <c r="D153" s="16"/>
      <c r="E153" s="16"/>
      <c r="F153" s="16">
        <v>210</v>
      </c>
      <c r="G153" s="16">
        <v>390</v>
      </c>
      <c r="H153" s="16">
        <v>600</v>
      </c>
      <c r="I153" s="16"/>
      <c r="J153" s="16"/>
      <c r="K153" s="16"/>
      <c r="L153" s="16"/>
      <c r="M153" s="16"/>
      <c r="N153" s="16"/>
      <c r="O153" s="16">
        <v>270</v>
      </c>
      <c r="P153" s="16">
        <v>0</v>
      </c>
      <c r="Q153" s="16">
        <v>270</v>
      </c>
      <c r="R153" s="16">
        <v>300</v>
      </c>
      <c r="S153" s="16">
        <v>0</v>
      </c>
      <c r="T153" s="16">
        <v>300</v>
      </c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>
        <v>0</v>
      </c>
      <c r="AI153" s="16"/>
      <c r="AJ153" s="16"/>
      <c r="AK153" s="16"/>
      <c r="AL153" s="16"/>
      <c r="AM153" s="16">
        <v>0</v>
      </c>
      <c r="AN153" s="16">
        <v>0</v>
      </c>
      <c r="AO153" s="16">
        <v>0</v>
      </c>
      <c r="AP153" s="16">
        <v>0</v>
      </c>
      <c r="AQ153" s="16">
        <v>0</v>
      </c>
      <c r="AR153" s="16">
        <v>0</v>
      </c>
      <c r="AS153" s="16">
        <v>0</v>
      </c>
      <c r="AT153" s="16">
        <v>0</v>
      </c>
      <c r="AU153" s="16">
        <v>0</v>
      </c>
      <c r="AV153" s="16"/>
      <c r="AW153" s="16">
        <f t="shared" si="116"/>
        <v>0</v>
      </c>
      <c r="AX153" s="16"/>
      <c r="AY153" s="1">
        <v>0</v>
      </c>
      <c r="AZ153" s="16">
        <v>0</v>
      </c>
      <c r="BA153" s="16">
        <v>0</v>
      </c>
      <c r="BB153" s="16"/>
      <c r="BC153" s="16"/>
      <c r="BD153" s="16"/>
      <c r="BE153" s="16"/>
      <c r="BF153" s="16"/>
      <c r="BG153" s="16"/>
      <c r="BH153" s="17"/>
      <c r="BI153" s="17"/>
      <c r="BJ153" s="17"/>
      <c r="BK153" s="17"/>
      <c r="BL153" s="21"/>
      <c r="BM153" s="24"/>
      <c r="BN153" s="20"/>
      <c r="BO153" s="21"/>
      <c r="BP153" s="22"/>
    </row>
    <row r="154" spans="1:68" ht="24.75" customHeight="1" x14ac:dyDescent="0.25">
      <c r="A154" s="36" t="s">
        <v>78</v>
      </c>
      <c r="B154" s="9" t="s">
        <v>3</v>
      </c>
      <c r="C154" s="16"/>
      <c r="D154" s="16"/>
      <c r="E154" s="16"/>
      <c r="F154" s="16">
        <v>210</v>
      </c>
      <c r="G154" s="16">
        <v>390</v>
      </c>
      <c r="H154" s="16">
        <v>600</v>
      </c>
      <c r="I154" s="16"/>
      <c r="J154" s="16"/>
      <c r="K154" s="16"/>
      <c r="L154" s="16"/>
      <c r="M154" s="16"/>
      <c r="N154" s="16"/>
      <c r="O154" s="16">
        <v>270</v>
      </c>
      <c r="P154" s="16">
        <v>0</v>
      </c>
      <c r="Q154" s="16">
        <v>270</v>
      </c>
      <c r="R154" s="16">
        <v>300</v>
      </c>
      <c r="S154" s="16">
        <v>0</v>
      </c>
      <c r="T154" s="16">
        <v>300</v>
      </c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>
        <v>0</v>
      </c>
      <c r="AI154" s="16"/>
      <c r="AJ154" s="16"/>
      <c r="AK154" s="16"/>
      <c r="AL154" s="16"/>
      <c r="AM154" s="16">
        <v>0</v>
      </c>
      <c r="AN154" s="16">
        <v>0</v>
      </c>
      <c r="AO154" s="16">
        <v>0</v>
      </c>
      <c r="AP154" s="16">
        <v>0</v>
      </c>
      <c r="AQ154" s="16">
        <v>0</v>
      </c>
      <c r="AR154" s="16">
        <v>0</v>
      </c>
      <c r="AS154" s="16"/>
      <c r="AT154" s="16"/>
      <c r="AU154" s="16"/>
      <c r="AV154" s="16"/>
      <c r="AW154" s="16">
        <f t="shared" si="116"/>
        <v>100</v>
      </c>
      <c r="AX154" s="16">
        <v>100</v>
      </c>
      <c r="AY154" s="1">
        <v>0</v>
      </c>
      <c r="AZ154" s="16">
        <v>0</v>
      </c>
      <c r="BA154" s="16">
        <v>0</v>
      </c>
      <c r="BB154" s="16"/>
      <c r="BC154" s="16"/>
      <c r="BD154" s="16"/>
      <c r="BE154" s="16"/>
      <c r="BF154" s="16"/>
      <c r="BG154" s="16"/>
      <c r="BH154" s="17"/>
      <c r="BI154" s="17"/>
      <c r="BJ154" s="17"/>
      <c r="BK154" s="17"/>
      <c r="BL154" s="21"/>
      <c r="BM154" s="24"/>
      <c r="BN154" s="20"/>
      <c r="BO154" s="21"/>
      <c r="BP154" s="22"/>
    </row>
    <row r="155" spans="1:68" ht="24.75" customHeight="1" x14ac:dyDescent="0.25">
      <c r="A155" s="23" t="s">
        <v>79</v>
      </c>
      <c r="B155" s="9" t="s">
        <v>69</v>
      </c>
      <c r="C155" s="16"/>
      <c r="D155" s="16"/>
      <c r="E155" s="16"/>
      <c r="F155" s="16"/>
      <c r="G155" s="16">
        <v>0</v>
      </c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>
        <v>300</v>
      </c>
      <c r="S155" s="16">
        <v>0</v>
      </c>
      <c r="T155" s="16">
        <v>300</v>
      </c>
      <c r="U155" s="16"/>
      <c r="V155" s="16"/>
      <c r="W155" s="16"/>
      <c r="X155" s="16"/>
      <c r="Y155" s="16"/>
      <c r="Z155" s="16"/>
      <c r="AA155" s="16">
        <v>0</v>
      </c>
      <c r="AB155" s="16">
        <v>1507</v>
      </c>
      <c r="AC155" s="16">
        <v>1507</v>
      </c>
      <c r="AD155" s="16"/>
      <c r="AE155" s="16"/>
      <c r="AF155" s="16"/>
      <c r="AG155" s="16"/>
      <c r="AH155" s="16">
        <v>0</v>
      </c>
      <c r="AI155" s="16"/>
      <c r="AJ155" s="16"/>
      <c r="AK155" s="16"/>
      <c r="AL155" s="16"/>
      <c r="AM155" s="16">
        <v>0</v>
      </c>
      <c r="AN155" s="16">
        <v>0</v>
      </c>
      <c r="AO155" s="16">
        <v>0</v>
      </c>
      <c r="AP155" s="16">
        <v>0</v>
      </c>
      <c r="AQ155" s="16">
        <v>0</v>
      </c>
      <c r="AR155" s="16">
        <v>0</v>
      </c>
      <c r="AS155" s="16"/>
      <c r="AT155" s="16">
        <v>0</v>
      </c>
      <c r="AU155" s="16"/>
      <c r="AV155" s="16"/>
      <c r="AW155" s="16">
        <f t="shared" si="116"/>
        <v>0</v>
      </c>
      <c r="AX155" s="16"/>
      <c r="AY155" s="1">
        <v>0</v>
      </c>
      <c r="AZ155" s="16">
        <v>0</v>
      </c>
      <c r="BA155" s="16">
        <v>0</v>
      </c>
      <c r="BB155" s="16"/>
      <c r="BC155" s="16"/>
      <c r="BD155" s="16"/>
      <c r="BE155" s="16"/>
      <c r="BF155" s="16"/>
      <c r="BG155" s="16"/>
      <c r="BH155" s="17"/>
      <c r="BI155" s="17"/>
      <c r="BJ155" s="17"/>
      <c r="BK155" s="17"/>
      <c r="BL155" s="21"/>
      <c r="BM155" s="24"/>
      <c r="BN155" s="20"/>
      <c r="BO155" s="21"/>
      <c r="BP155" s="22"/>
    </row>
    <row r="156" spans="1:68" ht="24.75" customHeight="1" x14ac:dyDescent="0.25">
      <c r="A156" s="28" t="s">
        <v>0</v>
      </c>
      <c r="B156" s="29" t="s">
        <v>92</v>
      </c>
      <c r="C156" s="2">
        <f>C157+C168+C179+C190+C199+C203</f>
        <v>0</v>
      </c>
      <c r="D156" s="2">
        <f t="shared" ref="D156:F156" si="117">D157+D168+D179+D190+D199+D203</f>
        <v>0</v>
      </c>
      <c r="E156" s="2">
        <f t="shared" si="117"/>
        <v>0</v>
      </c>
      <c r="F156" s="2">
        <f t="shared" si="117"/>
        <v>168389</v>
      </c>
      <c r="G156" s="2">
        <f>G157+G168+G179+G190+G199+G203</f>
        <v>-53209</v>
      </c>
      <c r="H156" s="2">
        <f t="shared" ref="H156" si="118">H157+H168+H179+H190+H199+H203</f>
        <v>115180</v>
      </c>
      <c r="I156" s="2">
        <f>I157+I168+I179+I190+I199+I203</f>
        <v>115193</v>
      </c>
      <c r="J156" s="2">
        <f t="shared" ref="J156" si="119">J157+J168+J179+J190+J199+J203</f>
        <v>722766</v>
      </c>
      <c r="K156" s="2">
        <f t="shared" ref="K156:L156" si="120">K157+K168+K179+K190+K199+K203</f>
        <v>837959</v>
      </c>
      <c r="L156" s="2">
        <f t="shared" si="120"/>
        <v>0</v>
      </c>
      <c r="M156" s="2">
        <f t="shared" ref="M156" si="121">M157+M168+M179+M190+M199+M203</f>
        <v>0</v>
      </c>
      <c r="N156" s="2">
        <f t="shared" ref="N156" si="122">N157+N168+N179+N190+N199+N203</f>
        <v>0</v>
      </c>
      <c r="O156" s="2">
        <v>1600</v>
      </c>
      <c r="P156" s="2">
        <v>0</v>
      </c>
      <c r="Q156" s="2">
        <v>1600</v>
      </c>
      <c r="R156" s="2">
        <f t="shared" ref="R156" si="123">R157+R168+R179+R190+R199+R203</f>
        <v>189267</v>
      </c>
      <c r="S156" s="2">
        <f t="shared" ref="S156" si="124">S157+S168+S179+S190+S199+S203</f>
        <v>0</v>
      </c>
      <c r="T156" s="2">
        <f t="shared" ref="T156:U156" si="125">T157+T168+T179+T190+T199+T203</f>
        <v>189267</v>
      </c>
      <c r="U156" s="2">
        <f t="shared" si="125"/>
        <v>0</v>
      </c>
      <c r="V156" s="2">
        <f t="shared" ref="V156" si="126">V157+V168+V179+V190+V199+V203</f>
        <v>13629</v>
      </c>
      <c r="W156" s="2">
        <f t="shared" ref="W156" si="127">W157+W168+W179+W190+W199+W203</f>
        <v>13629</v>
      </c>
      <c r="X156" s="2">
        <f t="shared" ref="X156:Y156" si="128">X157+X168+X179+X190+X199+X203</f>
        <v>0</v>
      </c>
      <c r="Y156" s="2">
        <f t="shared" si="128"/>
        <v>5375</v>
      </c>
      <c r="Z156" s="2">
        <f t="shared" ref="Z156" si="129">Z157+Z168+Z179+Z190+Z199+Z203</f>
        <v>5375</v>
      </c>
      <c r="AA156" s="2">
        <f>AA157+AA168+AA179+AA190+AA199+AA203+AA160</f>
        <v>0</v>
      </c>
      <c r="AB156" s="2">
        <f t="shared" ref="AB156:AC156" si="130">AB157+AB168+AB179+AB190+AB199+AB203+AB160</f>
        <v>58503</v>
      </c>
      <c r="AC156" s="2">
        <f t="shared" si="130"/>
        <v>58503</v>
      </c>
      <c r="AD156" s="2">
        <f>AD168+AD199+AD179</f>
        <v>133316</v>
      </c>
      <c r="AE156" s="2">
        <f t="shared" ref="AE156:AF156" si="131">AE168+AE199+AE179</f>
        <v>5166</v>
      </c>
      <c r="AF156" s="2">
        <f t="shared" si="131"/>
        <v>138482</v>
      </c>
      <c r="AG156" s="2">
        <v>60220</v>
      </c>
      <c r="AH156" s="2">
        <v>600976</v>
      </c>
      <c r="AI156" s="2">
        <v>661196</v>
      </c>
      <c r="AJ156" s="2"/>
      <c r="AK156" s="2"/>
      <c r="AL156" s="2"/>
      <c r="AM156" s="2">
        <v>0</v>
      </c>
      <c r="AN156" s="2">
        <v>0</v>
      </c>
      <c r="AO156" s="2">
        <v>0</v>
      </c>
      <c r="AP156" s="2">
        <v>0</v>
      </c>
      <c r="AQ156" s="2">
        <v>11314</v>
      </c>
      <c r="AR156" s="2">
        <v>11314</v>
      </c>
      <c r="AS156" s="2">
        <v>29500</v>
      </c>
      <c r="AT156" s="2">
        <v>57694</v>
      </c>
      <c r="AU156" s="2">
        <v>87194</v>
      </c>
      <c r="AV156" s="2">
        <f>SUM(AV157:AV207)</f>
        <v>124451</v>
      </c>
      <c r="AW156" s="2">
        <v>156983</v>
      </c>
      <c r="AX156" s="2">
        <f t="shared" ref="AX156" si="132">SUM(AX157:AX207)</f>
        <v>281434</v>
      </c>
      <c r="AY156" s="2">
        <v>0</v>
      </c>
      <c r="AZ156" s="2">
        <v>0</v>
      </c>
      <c r="BA156" s="2">
        <v>0</v>
      </c>
      <c r="BB156" s="2"/>
      <c r="BC156" s="2"/>
      <c r="BD156" s="2"/>
      <c r="BE156" s="2"/>
      <c r="BF156" s="2"/>
      <c r="BG156" s="2"/>
      <c r="BH156" s="30">
        <v>517000</v>
      </c>
      <c r="BI156" s="30">
        <v>242194</v>
      </c>
      <c r="BJ156" s="30">
        <v>759194</v>
      </c>
      <c r="BK156" s="30">
        <f>AY156+BB156+BE156+BH156</f>
        <v>517000</v>
      </c>
      <c r="BL156" s="30">
        <f t="shared" ref="BL156" si="133">AZ156+BC156+BF156+BI156</f>
        <v>242194</v>
      </c>
      <c r="BM156" s="31">
        <f t="shared" ref="BM156" si="134">BA156+BD156+BG156+BJ156</f>
        <v>759194</v>
      </c>
      <c r="BN156" s="32">
        <f>C156+F156+I156+L156+O156+R156+U156+X156+AA156+AD156+AG156+AJ156+AM156+AP156+AS156+AV156+BK156</f>
        <v>1338936</v>
      </c>
      <c r="BO156" s="2">
        <f t="shared" ref="BO156" si="135">D156+G156+J156+M156+P156+S156+V156+Y156+AB156+AE156+AH156+AK156+AN156+AQ156+AT156+AW156+BL156</f>
        <v>1821391</v>
      </c>
      <c r="BP156" s="33">
        <f t="shared" ref="BP156" si="136">E156+H156+K156+N156+Q156+T156+W156+Z156+AC156+AF156+AI156+AL156+AO156+AR156+AU156+AX156+BM156</f>
        <v>3160327</v>
      </c>
    </row>
    <row r="157" spans="1:68" ht="24.75" customHeight="1" x14ac:dyDescent="0.25">
      <c r="A157" s="46">
        <v>31</v>
      </c>
      <c r="B157" s="47" t="s">
        <v>1</v>
      </c>
      <c r="C157" s="16"/>
      <c r="D157" s="16"/>
      <c r="E157" s="16"/>
      <c r="F157" s="16"/>
      <c r="G157" s="16">
        <v>0</v>
      </c>
      <c r="H157" s="16"/>
      <c r="I157" s="16">
        <v>0</v>
      </c>
      <c r="J157" s="16">
        <v>86847</v>
      </c>
      <c r="K157" s="16">
        <v>86847</v>
      </c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>
        <f>AA160</f>
        <v>0</v>
      </c>
      <c r="AB157" s="16"/>
      <c r="AC157" s="16"/>
      <c r="AD157" s="16"/>
      <c r="AE157" s="16"/>
      <c r="AF157" s="16"/>
      <c r="AG157" s="16"/>
      <c r="AH157" s="16">
        <v>0</v>
      </c>
      <c r="AI157" s="16"/>
      <c r="AJ157" s="16"/>
      <c r="AK157" s="16"/>
      <c r="AL157" s="16"/>
      <c r="AM157" s="16">
        <v>0</v>
      </c>
      <c r="AN157" s="16">
        <v>0</v>
      </c>
      <c r="AO157" s="16">
        <v>0</v>
      </c>
      <c r="AP157" s="16"/>
      <c r="AQ157" s="16"/>
      <c r="AR157" s="16"/>
      <c r="AS157" s="16"/>
      <c r="AT157" s="16">
        <v>0</v>
      </c>
      <c r="AU157" s="16"/>
      <c r="AV157" s="16"/>
      <c r="AW157" s="16">
        <f>AX157-AV157</f>
        <v>0</v>
      </c>
      <c r="AX157" s="16"/>
      <c r="AY157" s="1">
        <v>0</v>
      </c>
      <c r="AZ157" s="16">
        <v>0</v>
      </c>
      <c r="BA157" s="16">
        <v>0</v>
      </c>
      <c r="BB157" s="16"/>
      <c r="BC157" s="16"/>
      <c r="BD157" s="16"/>
      <c r="BE157" s="16"/>
      <c r="BF157" s="16"/>
      <c r="BG157" s="16"/>
      <c r="BH157" s="17">
        <v>0</v>
      </c>
      <c r="BI157" s="17">
        <v>0</v>
      </c>
      <c r="BJ157" s="17">
        <v>0</v>
      </c>
      <c r="BK157" s="17"/>
      <c r="BL157" s="21"/>
      <c r="BM157" s="24"/>
      <c r="BN157" s="20"/>
      <c r="BO157" s="21"/>
      <c r="BP157" s="22"/>
    </row>
    <row r="158" spans="1:68" ht="24.75" customHeight="1" x14ac:dyDescent="0.25">
      <c r="A158" s="46">
        <v>4</v>
      </c>
      <c r="B158" s="47" t="s">
        <v>2</v>
      </c>
      <c r="C158" s="16"/>
      <c r="D158" s="16"/>
      <c r="E158" s="16"/>
      <c r="F158" s="16"/>
      <c r="G158" s="16">
        <v>0</v>
      </c>
      <c r="H158" s="16"/>
      <c r="I158" s="16">
        <v>0</v>
      </c>
      <c r="J158" s="16">
        <v>86847</v>
      </c>
      <c r="K158" s="16">
        <v>86847</v>
      </c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>
        <v>0</v>
      </c>
      <c r="AI158" s="16"/>
      <c r="AJ158" s="16"/>
      <c r="AK158" s="16"/>
      <c r="AL158" s="16"/>
      <c r="AM158" s="16">
        <v>0</v>
      </c>
      <c r="AN158" s="16">
        <v>0</v>
      </c>
      <c r="AO158" s="16">
        <v>0</v>
      </c>
      <c r="AP158" s="16"/>
      <c r="AQ158" s="16"/>
      <c r="AR158" s="16"/>
      <c r="AS158" s="16"/>
      <c r="AT158" s="16">
        <v>0</v>
      </c>
      <c r="AU158" s="16"/>
      <c r="AV158" s="16"/>
      <c r="AW158" s="16">
        <f t="shared" ref="AW158:AW207" si="137">AX158-AV158</f>
        <v>0</v>
      </c>
      <c r="AX158" s="16"/>
      <c r="AY158" s="1">
        <v>0</v>
      </c>
      <c r="AZ158" s="16">
        <v>0</v>
      </c>
      <c r="BA158" s="16">
        <v>0</v>
      </c>
      <c r="BB158" s="16"/>
      <c r="BC158" s="16"/>
      <c r="BD158" s="16"/>
      <c r="BE158" s="16"/>
      <c r="BF158" s="16"/>
      <c r="BG158" s="16"/>
      <c r="BH158" s="17"/>
      <c r="BI158" s="17"/>
      <c r="BJ158" s="17"/>
      <c r="BK158" s="17"/>
      <c r="BL158" s="21"/>
      <c r="BM158" s="24"/>
      <c r="BN158" s="20"/>
      <c r="BO158" s="21"/>
      <c r="BP158" s="22"/>
    </row>
    <row r="159" spans="1:68" ht="24.75" customHeight="1" x14ac:dyDescent="0.25">
      <c r="A159" s="46">
        <v>42</v>
      </c>
      <c r="B159" s="47" t="s">
        <v>3</v>
      </c>
      <c r="C159" s="16"/>
      <c r="D159" s="16"/>
      <c r="E159" s="16"/>
      <c r="F159" s="16"/>
      <c r="G159" s="16">
        <v>0</v>
      </c>
      <c r="H159" s="16"/>
      <c r="I159" s="16">
        <v>0</v>
      </c>
      <c r="J159" s="16">
        <v>86847</v>
      </c>
      <c r="K159" s="16">
        <v>86847</v>
      </c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>
        <v>0</v>
      </c>
      <c r="AI159" s="16"/>
      <c r="AJ159" s="16"/>
      <c r="AK159" s="16"/>
      <c r="AL159" s="16"/>
      <c r="AM159" s="16">
        <v>0</v>
      </c>
      <c r="AN159" s="16">
        <v>0</v>
      </c>
      <c r="AO159" s="16">
        <v>0</v>
      </c>
      <c r="AP159" s="16"/>
      <c r="AQ159" s="16"/>
      <c r="AR159" s="16"/>
      <c r="AS159" s="16"/>
      <c r="AT159" s="16">
        <v>0</v>
      </c>
      <c r="AU159" s="16"/>
      <c r="AV159" s="16"/>
      <c r="AW159" s="16">
        <f t="shared" si="137"/>
        <v>0</v>
      </c>
      <c r="AX159" s="16"/>
      <c r="AY159" s="1">
        <v>0</v>
      </c>
      <c r="AZ159" s="16">
        <v>0</v>
      </c>
      <c r="BA159" s="16">
        <v>0</v>
      </c>
      <c r="BB159" s="16"/>
      <c r="BC159" s="16"/>
      <c r="BD159" s="16"/>
      <c r="BE159" s="16"/>
      <c r="BF159" s="16"/>
      <c r="BG159" s="16"/>
      <c r="BH159" s="17"/>
      <c r="BI159" s="17"/>
      <c r="BJ159" s="17"/>
      <c r="BK159" s="17"/>
      <c r="BL159" s="21"/>
      <c r="BM159" s="24"/>
      <c r="BN159" s="20"/>
      <c r="BO159" s="21"/>
      <c r="BP159" s="22"/>
    </row>
    <row r="160" spans="1:68" ht="24.75" customHeight="1" x14ac:dyDescent="0.25">
      <c r="A160" s="46">
        <v>43</v>
      </c>
      <c r="B160" s="47" t="s">
        <v>4</v>
      </c>
      <c r="C160" s="16"/>
      <c r="D160" s="16"/>
      <c r="E160" s="16"/>
      <c r="F160" s="16"/>
      <c r="G160" s="16">
        <v>0</v>
      </c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>
        <f>AA162+AA163+AA164+AA165</f>
        <v>0</v>
      </c>
      <c r="AB160" s="16">
        <f t="shared" ref="AB160:AC160" si="138">AB162+AB163+AB164+AB165</f>
        <v>6857</v>
      </c>
      <c r="AC160" s="16">
        <f t="shared" si="138"/>
        <v>6857</v>
      </c>
      <c r="AD160" s="16"/>
      <c r="AE160" s="16"/>
      <c r="AF160" s="16"/>
      <c r="AG160" s="16">
        <v>42000</v>
      </c>
      <c r="AH160" s="16">
        <v>147347</v>
      </c>
      <c r="AI160" s="16">
        <v>189347</v>
      </c>
      <c r="AJ160" s="16"/>
      <c r="AK160" s="16"/>
      <c r="AL160" s="16"/>
      <c r="AM160" s="16">
        <v>0</v>
      </c>
      <c r="AN160" s="16">
        <v>0</v>
      </c>
      <c r="AO160" s="16">
        <v>0</v>
      </c>
      <c r="AP160" s="16"/>
      <c r="AQ160" s="16"/>
      <c r="AR160" s="16"/>
      <c r="AS160" s="16">
        <v>5010</v>
      </c>
      <c r="AT160" s="16">
        <v>3040</v>
      </c>
      <c r="AU160" s="16">
        <v>8050</v>
      </c>
      <c r="AV160" s="16"/>
      <c r="AW160" s="16">
        <f t="shared" si="137"/>
        <v>0</v>
      </c>
      <c r="AX160" s="16"/>
      <c r="AY160" s="1">
        <v>0</v>
      </c>
      <c r="AZ160" s="16">
        <v>0</v>
      </c>
      <c r="BA160" s="16">
        <v>0</v>
      </c>
      <c r="BB160" s="16"/>
      <c r="BC160" s="16"/>
      <c r="BD160" s="16"/>
      <c r="BE160" s="16"/>
      <c r="BF160" s="16"/>
      <c r="BG160" s="16"/>
      <c r="BH160" s="17"/>
      <c r="BI160" s="17"/>
      <c r="BJ160" s="17"/>
      <c r="BK160" s="17"/>
      <c r="BL160" s="21"/>
      <c r="BM160" s="24"/>
      <c r="BN160" s="20"/>
      <c r="BO160" s="21"/>
      <c r="BP160" s="22"/>
    </row>
    <row r="161" spans="1:68" ht="24.75" customHeight="1" x14ac:dyDescent="0.25">
      <c r="A161" s="46">
        <v>3</v>
      </c>
      <c r="B161" s="47" t="s">
        <v>5</v>
      </c>
      <c r="C161" s="16"/>
      <c r="D161" s="16"/>
      <c r="E161" s="16"/>
      <c r="F161" s="16"/>
      <c r="G161" s="16">
        <v>0</v>
      </c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>
        <v>0</v>
      </c>
      <c r="AI161" s="16"/>
      <c r="AJ161" s="16"/>
      <c r="AK161" s="16"/>
      <c r="AL161" s="16"/>
      <c r="AM161" s="16">
        <v>0</v>
      </c>
      <c r="AN161" s="16">
        <v>0</v>
      </c>
      <c r="AO161" s="16">
        <v>0</v>
      </c>
      <c r="AP161" s="16"/>
      <c r="AQ161" s="16"/>
      <c r="AR161" s="16"/>
      <c r="AS161" s="16">
        <v>4910</v>
      </c>
      <c r="AT161" s="16">
        <v>2960</v>
      </c>
      <c r="AU161" s="16">
        <v>7870</v>
      </c>
      <c r="AV161" s="16"/>
      <c r="AW161" s="16">
        <f t="shared" si="137"/>
        <v>0</v>
      </c>
      <c r="AX161" s="16"/>
      <c r="AY161" s="1">
        <v>0</v>
      </c>
      <c r="AZ161" s="16">
        <v>0</v>
      </c>
      <c r="BA161" s="16">
        <v>0</v>
      </c>
      <c r="BB161" s="16"/>
      <c r="BC161" s="16"/>
      <c r="BD161" s="16"/>
      <c r="BE161" s="16"/>
      <c r="BF161" s="16"/>
      <c r="BG161" s="16"/>
      <c r="BH161" s="17"/>
      <c r="BI161" s="17"/>
      <c r="BJ161" s="17"/>
      <c r="BK161" s="17"/>
      <c r="BL161" s="21"/>
      <c r="BM161" s="24"/>
      <c r="BN161" s="20"/>
      <c r="BO161" s="21"/>
      <c r="BP161" s="22"/>
    </row>
    <row r="162" spans="1:68" ht="24.75" customHeight="1" x14ac:dyDescent="0.25">
      <c r="A162" s="46">
        <v>31</v>
      </c>
      <c r="B162" s="47" t="s">
        <v>6</v>
      </c>
      <c r="C162" s="16"/>
      <c r="D162" s="16"/>
      <c r="E162" s="16"/>
      <c r="F162" s="16"/>
      <c r="G162" s="16">
        <v>0</v>
      </c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>
        <v>0</v>
      </c>
      <c r="AB162" s="16">
        <v>6457</v>
      </c>
      <c r="AC162" s="16">
        <v>6457</v>
      </c>
      <c r="AD162" s="16"/>
      <c r="AE162" s="16"/>
      <c r="AF162" s="16"/>
      <c r="AG162" s="16"/>
      <c r="AH162" s="16">
        <v>0</v>
      </c>
      <c r="AI162" s="16"/>
      <c r="AJ162" s="16"/>
      <c r="AK162" s="16"/>
      <c r="AL162" s="16"/>
      <c r="AM162" s="16">
        <v>0</v>
      </c>
      <c r="AN162" s="16">
        <v>0</v>
      </c>
      <c r="AO162" s="16">
        <v>0</v>
      </c>
      <c r="AP162" s="16"/>
      <c r="AQ162" s="16"/>
      <c r="AR162" s="16"/>
      <c r="AS162" s="16">
        <v>500</v>
      </c>
      <c r="AT162" s="16">
        <v>1280</v>
      </c>
      <c r="AU162" s="16">
        <v>1780</v>
      </c>
      <c r="AV162" s="16"/>
      <c r="AW162" s="16">
        <f t="shared" si="137"/>
        <v>0</v>
      </c>
      <c r="AX162" s="16"/>
      <c r="AY162" s="1">
        <v>0</v>
      </c>
      <c r="AZ162" s="16">
        <v>0</v>
      </c>
      <c r="BA162" s="16">
        <v>0</v>
      </c>
      <c r="BB162" s="16"/>
      <c r="BC162" s="16"/>
      <c r="BD162" s="16"/>
      <c r="BE162" s="16"/>
      <c r="BF162" s="16"/>
      <c r="BG162" s="16"/>
      <c r="BH162" s="17"/>
      <c r="BI162" s="17"/>
      <c r="BJ162" s="17"/>
      <c r="BK162" s="17"/>
      <c r="BL162" s="21"/>
      <c r="BM162" s="24"/>
      <c r="BN162" s="20"/>
      <c r="BO162" s="21"/>
      <c r="BP162" s="22"/>
    </row>
    <row r="163" spans="1:68" ht="24.75" customHeight="1" x14ac:dyDescent="0.25">
      <c r="A163" s="46">
        <v>32</v>
      </c>
      <c r="B163" s="47" t="s">
        <v>7</v>
      </c>
      <c r="C163" s="16"/>
      <c r="D163" s="16"/>
      <c r="E163" s="16"/>
      <c r="F163" s="16"/>
      <c r="G163" s="16">
        <v>0</v>
      </c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>
        <v>0</v>
      </c>
      <c r="AB163" s="16">
        <v>400</v>
      </c>
      <c r="AC163" s="16">
        <v>400</v>
      </c>
      <c r="AD163" s="16"/>
      <c r="AE163" s="16"/>
      <c r="AF163" s="16"/>
      <c r="AG163" s="16"/>
      <c r="AH163" s="16">
        <v>0</v>
      </c>
      <c r="AI163" s="16"/>
      <c r="AJ163" s="16"/>
      <c r="AK163" s="16"/>
      <c r="AL163" s="16"/>
      <c r="AM163" s="16">
        <v>0</v>
      </c>
      <c r="AN163" s="16">
        <v>0</v>
      </c>
      <c r="AO163" s="16">
        <v>0</v>
      </c>
      <c r="AP163" s="16"/>
      <c r="AQ163" s="16"/>
      <c r="AR163" s="16"/>
      <c r="AS163" s="16">
        <v>4410</v>
      </c>
      <c r="AT163" s="16">
        <v>1550</v>
      </c>
      <c r="AU163" s="16">
        <v>5960</v>
      </c>
      <c r="AV163" s="16"/>
      <c r="AW163" s="16">
        <f t="shared" si="137"/>
        <v>0</v>
      </c>
      <c r="AX163" s="16"/>
      <c r="AY163" s="1">
        <v>0</v>
      </c>
      <c r="AZ163" s="16">
        <v>0</v>
      </c>
      <c r="BA163" s="16">
        <v>0</v>
      </c>
      <c r="BB163" s="16"/>
      <c r="BC163" s="16"/>
      <c r="BD163" s="16"/>
      <c r="BE163" s="16"/>
      <c r="BF163" s="16"/>
      <c r="BG163" s="16"/>
      <c r="BH163" s="17"/>
      <c r="BI163" s="17"/>
      <c r="BJ163" s="17"/>
      <c r="BK163" s="17"/>
      <c r="BL163" s="21"/>
      <c r="BM163" s="24"/>
      <c r="BN163" s="20"/>
      <c r="BO163" s="21"/>
      <c r="BP163" s="22"/>
    </row>
    <row r="164" spans="1:68" ht="24.75" customHeight="1" x14ac:dyDescent="0.25">
      <c r="A164" s="46">
        <v>34</v>
      </c>
      <c r="B164" s="47" t="s">
        <v>8</v>
      </c>
      <c r="C164" s="16"/>
      <c r="D164" s="16"/>
      <c r="E164" s="16"/>
      <c r="F164" s="16"/>
      <c r="G164" s="16">
        <v>0</v>
      </c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>
        <v>0</v>
      </c>
      <c r="AI164" s="16"/>
      <c r="AJ164" s="16"/>
      <c r="AK164" s="16"/>
      <c r="AL164" s="16"/>
      <c r="AM164" s="16">
        <v>0</v>
      </c>
      <c r="AN164" s="16">
        <v>0</v>
      </c>
      <c r="AO164" s="16">
        <v>0</v>
      </c>
      <c r="AP164" s="16"/>
      <c r="AQ164" s="16"/>
      <c r="AR164" s="16"/>
      <c r="AS164" s="16"/>
      <c r="AT164" s="16">
        <v>130</v>
      </c>
      <c r="AU164" s="16">
        <v>130</v>
      </c>
      <c r="AV164" s="16"/>
      <c r="AW164" s="16">
        <f t="shared" si="137"/>
        <v>0</v>
      </c>
      <c r="AX164" s="16"/>
      <c r="AY164" s="1">
        <v>0</v>
      </c>
      <c r="AZ164" s="16">
        <v>0</v>
      </c>
      <c r="BA164" s="16">
        <v>0</v>
      </c>
      <c r="BB164" s="16"/>
      <c r="BC164" s="16"/>
      <c r="BD164" s="16"/>
      <c r="BE164" s="16"/>
      <c r="BF164" s="16"/>
      <c r="BG164" s="16"/>
      <c r="BH164" s="17"/>
      <c r="BI164" s="17"/>
      <c r="BJ164" s="17"/>
      <c r="BK164" s="17"/>
      <c r="BL164" s="21"/>
      <c r="BM164" s="24"/>
      <c r="BN164" s="20"/>
      <c r="BO164" s="21"/>
      <c r="BP164" s="22"/>
    </row>
    <row r="165" spans="1:68" ht="24.75" customHeight="1" x14ac:dyDescent="0.25">
      <c r="A165" s="46">
        <v>4</v>
      </c>
      <c r="B165" s="47" t="s">
        <v>2</v>
      </c>
      <c r="C165" s="16"/>
      <c r="D165" s="16"/>
      <c r="E165" s="16"/>
      <c r="F165" s="16"/>
      <c r="G165" s="16">
        <v>0</v>
      </c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>
        <v>42000</v>
      </c>
      <c r="AH165" s="16">
        <v>147347</v>
      </c>
      <c r="AI165" s="16">
        <v>189347</v>
      </c>
      <c r="AJ165" s="16"/>
      <c r="AK165" s="16"/>
      <c r="AL165" s="16"/>
      <c r="AM165" s="16">
        <v>0</v>
      </c>
      <c r="AN165" s="16">
        <v>0</v>
      </c>
      <c r="AO165" s="16">
        <v>0</v>
      </c>
      <c r="AP165" s="16"/>
      <c r="AQ165" s="16"/>
      <c r="AR165" s="16"/>
      <c r="AS165" s="16">
        <v>100</v>
      </c>
      <c r="AT165" s="16">
        <v>80</v>
      </c>
      <c r="AU165" s="16">
        <v>180</v>
      </c>
      <c r="AV165" s="16"/>
      <c r="AW165" s="16">
        <f t="shared" si="137"/>
        <v>0</v>
      </c>
      <c r="AX165" s="16"/>
      <c r="AY165" s="1">
        <v>0</v>
      </c>
      <c r="AZ165" s="16">
        <v>0</v>
      </c>
      <c r="BA165" s="16">
        <v>0</v>
      </c>
      <c r="BB165" s="16"/>
      <c r="BC165" s="16"/>
      <c r="BD165" s="16"/>
      <c r="BE165" s="16"/>
      <c r="BF165" s="16"/>
      <c r="BG165" s="16"/>
      <c r="BH165" s="17"/>
      <c r="BI165" s="17"/>
      <c r="BJ165" s="17"/>
      <c r="BK165" s="17"/>
      <c r="BL165" s="21"/>
      <c r="BM165" s="24"/>
      <c r="BN165" s="20"/>
      <c r="BO165" s="21"/>
      <c r="BP165" s="22"/>
    </row>
    <row r="166" spans="1:68" ht="24.75" customHeight="1" x14ac:dyDescent="0.25">
      <c r="A166" s="46">
        <v>42</v>
      </c>
      <c r="B166" s="47" t="s">
        <v>3</v>
      </c>
      <c r="C166" s="16"/>
      <c r="D166" s="16"/>
      <c r="E166" s="16"/>
      <c r="F166" s="16"/>
      <c r="G166" s="16">
        <v>0</v>
      </c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>
        <v>0</v>
      </c>
      <c r="AI166" s="16"/>
      <c r="AJ166" s="16"/>
      <c r="AK166" s="16"/>
      <c r="AL166" s="16"/>
      <c r="AM166" s="16">
        <v>0</v>
      </c>
      <c r="AN166" s="16">
        <v>0</v>
      </c>
      <c r="AO166" s="16">
        <v>0</v>
      </c>
      <c r="AP166" s="16"/>
      <c r="AQ166" s="16"/>
      <c r="AR166" s="16"/>
      <c r="AS166" s="16">
        <v>100</v>
      </c>
      <c r="AT166" s="16">
        <v>80</v>
      </c>
      <c r="AU166" s="16">
        <v>180</v>
      </c>
      <c r="AV166" s="16"/>
      <c r="AW166" s="16">
        <f t="shared" si="137"/>
        <v>0</v>
      </c>
      <c r="AX166" s="16"/>
      <c r="AY166" s="1">
        <v>0</v>
      </c>
      <c r="AZ166" s="16">
        <v>0</v>
      </c>
      <c r="BA166" s="16">
        <v>0</v>
      </c>
      <c r="BB166" s="16"/>
      <c r="BC166" s="16"/>
      <c r="BD166" s="16"/>
      <c r="BE166" s="16"/>
      <c r="BF166" s="16"/>
      <c r="BG166" s="16"/>
      <c r="BH166" s="17"/>
      <c r="BI166" s="17"/>
      <c r="BJ166" s="17"/>
      <c r="BK166" s="17"/>
      <c r="BL166" s="21"/>
      <c r="BM166" s="24"/>
      <c r="BN166" s="20"/>
      <c r="BO166" s="21"/>
      <c r="BP166" s="22"/>
    </row>
    <row r="167" spans="1:68" ht="24.75" customHeight="1" x14ac:dyDescent="0.25">
      <c r="A167" s="46">
        <v>45</v>
      </c>
      <c r="B167" s="47" t="s">
        <v>9</v>
      </c>
      <c r="C167" s="16"/>
      <c r="D167" s="16"/>
      <c r="E167" s="16"/>
      <c r="F167" s="16"/>
      <c r="G167" s="16">
        <v>0</v>
      </c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>
        <v>42000</v>
      </c>
      <c r="AH167" s="16">
        <v>147347</v>
      </c>
      <c r="AI167" s="16">
        <v>189347</v>
      </c>
      <c r="AJ167" s="16"/>
      <c r="AK167" s="16"/>
      <c r="AL167" s="16"/>
      <c r="AM167" s="16">
        <v>0</v>
      </c>
      <c r="AN167" s="16">
        <v>0</v>
      </c>
      <c r="AO167" s="16">
        <v>0</v>
      </c>
      <c r="AP167" s="16"/>
      <c r="AQ167" s="16"/>
      <c r="AR167" s="16"/>
      <c r="AS167" s="16"/>
      <c r="AT167" s="16">
        <v>0</v>
      </c>
      <c r="AU167" s="16"/>
      <c r="AV167" s="16"/>
      <c r="AW167" s="16">
        <f t="shared" si="137"/>
        <v>0</v>
      </c>
      <c r="AX167" s="16"/>
      <c r="AY167" s="1">
        <v>0</v>
      </c>
      <c r="AZ167" s="16">
        <v>0</v>
      </c>
      <c r="BA167" s="16">
        <v>0</v>
      </c>
      <c r="BB167" s="16"/>
      <c r="BC167" s="16"/>
      <c r="BD167" s="16"/>
      <c r="BE167" s="16"/>
      <c r="BF167" s="16"/>
      <c r="BG167" s="16"/>
      <c r="BH167" s="17"/>
      <c r="BI167" s="17"/>
      <c r="BJ167" s="17"/>
      <c r="BK167" s="17"/>
      <c r="BL167" s="21"/>
      <c r="BM167" s="24"/>
      <c r="BN167" s="20"/>
      <c r="BO167" s="21"/>
      <c r="BP167" s="22"/>
    </row>
    <row r="168" spans="1:68" ht="24.75" customHeight="1" x14ac:dyDescent="0.25">
      <c r="A168" s="35" t="s">
        <v>93</v>
      </c>
      <c r="B168" s="9" t="s">
        <v>10</v>
      </c>
      <c r="C168" s="16"/>
      <c r="D168" s="16"/>
      <c r="E168" s="16"/>
      <c r="F168" s="16">
        <v>57389</v>
      </c>
      <c r="G168" s="16">
        <v>27808</v>
      </c>
      <c r="H168" s="16">
        <v>85197</v>
      </c>
      <c r="I168" s="16">
        <v>115193</v>
      </c>
      <c r="J168" s="16">
        <v>0</v>
      </c>
      <c r="K168" s="16">
        <v>115193</v>
      </c>
      <c r="L168" s="16"/>
      <c r="M168" s="16"/>
      <c r="N168" s="16"/>
      <c r="O168" s="16"/>
      <c r="P168" s="16"/>
      <c r="Q168" s="16"/>
      <c r="R168" s="16">
        <v>189267</v>
      </c>
      <c r="S168" s="16">
        <v>0</v>
      </c>
      <c r="T168" s="16">
        <v>189267</v>
      </c>
      <c r="U168" s="16"/>
      <c r="V168" s="16"/>
      <c r="W168" s="16"/>
      <c r="X168" s="16"/>
      <c r="Y168" s="16"/>
      <c r="Z168" s="16"/>
      <c r="AA168" s="16"/>
      <c r="AB168" s="16"/>
      <c r="AC168" s="16"/>
      <c r="AD168" s="16">
        <v>77379</v>
      </c>
      <c r="AE168" s="16">
        <v>0</v>
      </c>
      <c r="AF168" s="16">
        <v>77379</v>
      </c>
      <c r="AG168" s="16">
        <v>13220</v>
      </c>
      <c r="AH168" s="16">
        <v>0</v>
      </c>
      <c r="AI168" s="16">
        <v>13220</v>
      </c>
      <c r="AJ168" s="16"/>
      <c r="AK168" s="16"/>
      <c r="AL168" s="16"/>
      <c r="AM168" s="16">
        <v>0</v>
      </c>
      <c r="AN168" s="16">
        <v>0</v>
      </c>
      <c r="AO168" s="16">
        <v>0</v>
      </c>
      <c r="AP168" s="16">
        <v>0</v>
      </c>
      <c r="AQ168" s="16">
        <v>11314</v>
      </c>
      <c r="AR168" s="16">
        <v>11314</v>
      </c>
      <c r="AS168" s="16">
        <v>20250</v>
      </c>
      <c r="AT168" s="16">
        <v>-4650</v>
      </c>
      <c r="AU168" s="16">
        <v>15600</v>
      </c>
      <c r="AV168" s="16"/>
      <c r="AW168" s="16">
        <f t="shared" si="137"/>
        <v>0</v>
      </c>
      <c r="AX168" s="16"/>
      <c r="AY168" s="1">
        <v>0</v>
      </c>
      <c r="AZ168" s="16">
        <v>0</v>
      </c>
      <c r="BA168" s="16">
        <v>0</v>
      </c>
      <c r="BB168" s="16"/>
      <c r="BC168" s="16"/>
      <c r="BD168" s="16"/>
      <c r="BE168" s="16"/>
      <c r="BF168" s="16"/>
      <c r="BG168" s="16"/>
      <c r="BH168" s="17">
        <v>0</v>
      </c>
      <c r="BI168" s="17">
        <v>0</v>
      </c>
      <c r="BJ168" s="17">
        <v>0</v>
      </c>
      <c r="BK168" s="17"/>
      <c r="BL168" s="21"/>
      <c r="BM168" s="24"/>
      <c r="BN168" s="20"/>
      <c r="BO168" s="21"/>
      <c r="BP168" s="22"/>
    </row>
    <row r="169" spans="1:68" ht="24.75" customHeight="1" x14ac:dyDescent="0.25">
      <c r="A169" s="23">
        <v>3</v>
      </c>
      <c r="B169" s="9" t="s">
        <v>5</v>
      </c>
      <c r="C169" s="16"/>
      <c r="D169" s="16"/>
      <c r="E169" s="16"/>
      <c r="F169" s="16">
        <v>30000</v>
      </c>
      <c r="G169" s="16">
        <v>53608</v>
      </c>
      <c r="H169" s="16">
        <v>83608</v>
      </c>
      <c r="I169" s="16">
        <v>115193</v>
      </c>
      <c r="J169" s="16">
        <v>0</v>
      </c>
      <c r="K169" s="16">
        <v>113259</v>
      </c>
      <c r="L169" s="16"/>
      <c r="M169" s="16"/>
      <c r="N169" s="16"/>
      <c r="O169" s="16"/>
      <c r="P169" s="16"/>
      <c r="Q169" s="16"/>
      <c r="R169" s="16">
        <v>189267</v>
      </c>
      <c r="S169" s="16">
        <v>0</v>
      </c>
      <c r="T169" s="16">
        <v>189267</v>
      </c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>
        <v>13220</v>
      </c>
      <c r="AH169" s="16">
        <v>0</v>
      </c>
      <c r="AI169" s="16">
        <v>13220</v>
      </c>
      <c r="AJ169" s="16"/>
      <c r="AK169" s="16"/>
      <c r="AL169" s="16"/>
      <c r="AM169" s="16">
        <v>0</v>
      </c>
      <c r="AN169" s="16">
        <v>0</v>
      </c>
      <c r="AO169" s="16">
        <v>0</v>
      </c>
      <c r="AP169" s="16">
        <v>0</v>
      </c>
      <c r="AQ169" s="16">
        <v>11314</v>
      </c>
      <c r="AR169" s="16">
        <v>11314</v>
      </c>
      <c r="AS169" s="16">
        <v>19350</v>
      </c>
      <c r="AT169" s="16">
        <v>-5350</v>
      </c>
      <c r="AU169" s="16">
        <v>14000</v>
      </c>
      <c r="AV169" s="16"/>
      <c r="AW169" s="16">
        <f t="shared" si="137"/>
        <v>0</v>
      </c>
      <c r="AX169" s="16"/>
      <c r="AY169" s="1">
        <v>0</v>
      </c>
      <c r="AZ169" s="16">
        <v>0</v>
      </c>
      <c r="BA169" s="16">
        <v>0</v>
      </c>
      <c r="BB169" s="16"/>
      <c r="BC169" s="16"/>
      <c r="BD169" s="16"/>
      <c r="BE169" s="16"/>
      <c r="BF169" s="16"/>
      <c r="BG169" s="16"/>
      <c r="BH169" s="17"/>
      <c r="BI169" s="17"/>
      <c r="BJ169" s="17"/>
      <c r="BK169" s="17"/>
      <c r="BL169" s="21"/>
      <c r="BM169" s="24"/>
      <c r="BN169" s="20"/>
      <c r="BO169" s="21"/>
      <c r="BP169" s="22"/>
    </row>
    <row r="170" spans="1:68" ht="24.75" customHeight="1" x14ac:dyDescent="0.25">
      <c r="A170" s="36">
        <v>31</v>
      </c>
      <c r="B170" s="9" t="s">
        <v>6</v>
      </c>
      <c r="C170" s="16"/>
      <c r="D170" s="16"/>
      <c r="E170" s="16"/>
      <c r="F170" s="16"/>
      <c r="G170" s="16">
        <v>12300</v>
      </c>
      <c r="H170" s="16">
        <v>12300</v>
      </c>
      <c r="I170" s="16">
        <v>34752</v>
      </c>
      <c r="J170" s="16">
        <v>0</v>
      </c>
      <c r="K170" s="16">
        <v>34752</v>
      </c>
      <c r="L170" s="16"/>
      <c r="M170" s="16"/>
      <c r="N170" s="16"/>
      <c r="O170" s="16"/>
      <c r="P170" s="16"/>
      <c r="Q170" s="16"/>
      <c r="R170" s="16">
        <v>0</v>
      </c>
      <c r="S170" s="16">
        <v>5500</v>
      </c>
      <c r="T170" s="16">
        <v>5500</v>
      </c>
      <c r="U170" s="16"/>
      <c r="V170" s="16"/>
      <c r="W170" s="16"/>
      <c r="X170" s="16"/>
      <c r="Y170" s="16"/>
      <c r="Z170" s="16"/>
      <c r="AA170" s="16"/>
      <c r="AB170" s="16"/>
      <c r="AC170" s="16"/>
      <c r="AD170" s="16">
        <v>9463</v>
      </c>
      <c r="AE170" s="16">
        <v>0</v>
      </c>
      <c r="AF170" s="16">
        <v>9463</v>
      </c>
      <c r="AG170" s="16"/>
      <c r="AH170" s="16">
        <v>0</v>
      </c>
      <c r="AI170" s="16"/>
      <c r="AJ170" s="16"/>
      <c r="AK170" s="16"/>
      <c r="AL170" s="16"/>
      <c r="AM170" s="16">
        <v>0</v>
      </c>
      <c r="AN170" s="16">
        <v>0</v>
      </c>
      <c r="AO170" s="16">
        <v>0</v>
      </c>
      <c r="AP170" s="16">
        <v>0</v>
      </c>
      <c r="AQ170" s="16">
        <v>0</v>
      </c>
      <c r="AR170" s="16">
        <v>0</v>
      </c>
      <c r="AS170" s="16"/>
      <c r="AT170" s="16"/>
      <c r="AU170" s="16"/>
      <c r="AV170" s="16"/>
      <c r="AW170" s="16">
        <f t="shared" si="137"/>
        <v>13522</v>
      </c>
      <c r="AX170" s="16">
        <v>13522</v>
      </c>
      <c r="AY170" s="1">
        <v>0</v>
      </c>
      <c r="AZ170" s="16">
        <v>0</v>
      </c>
      <c r="BA170" s="16">
        <v>0</v>
      </c>
      <c r="BB170" s="16"/>
      <c r="BC170" s="16"/>
      <c r="BD170" s="16"/>
      <c r="BE170" s="16"/>
      <c r="BF170" s="16"/>
      <c r="BG170" s="16"/>
      <c r="BH170" s="17"/>
      <c r="BI170" s="17"/>
      <c r="BJ170" s="17"/>
      <c r="BK170" s="17"/>
      <c r="BL170" s="21"/>
      <c r="BM170" s="24"/>
      <c r="BN170" s="20"/>
      <c r="BO170" s="21"/>
      <c r="BP170" s="22"/>
    </row>
    <row r="171" spans="1:68" ht="24.75" customHeight="1" x14ac:dyDescent="0.25">
      <c r="A171" s="36" t="s">
        <v>43</v>
      </c>
      <c r="B171" s="9" t="s">
        <v>7</v>
      </c>
      <c r="C171" s="16"/>
      <c r="D171" s="16"/>
      <c r="E171" s="16"/>
      <c r="F171" s="16">
        <v>30000</v>
      </c>
      <c r="G171" s="16">
        <v>41308</v>
      </c>
      <c r="H171" s="16">
        <v>71308</v>
      </c>
      <c r="I171" s="16">
        <v>59410</v>
      </c>
      <c r="J171" s="16">
        <v>0</v>
      </c>
      <c r="K171" s="16">
        <v>59410</v>
      </c>
      <c r="L171" s="16"/>
      <c r="M171" s="16"/>
      <c r="N171" s="16"/>
      <c r="O171" s="16"/>
      <c r="P171" s="16"/>
      <c r="Q171" s="16"/>
      <c r="R171" s="16">
        <v>189267</v>
      </c>
      <c r="S171" s="16">
        <v>-8500</v>
      </c>
      <c r="T171" s="16">
        <v>180767</v>
      </c>
      <c r="U171" s="16"/>
      <c r="V171" s="16"/>
      <c r="W171" s="16"/>
      <c r="X171" s="16"/>
      <c r="Y171" s="16"/>
      <c r="Z171" s="16"/>
      <c r="AA171" s="16"/>
      <c r="AB171" s="16"/>
      <c r="AC171" s="16"/>
      <c r="AD171" s="16">
        <v>67916</v>
      </c>
      <c r="AE171" s="16">
        <v>0</v>
      </c>
      <c r="AF171" s="16">
        <v>67916</v>
      </c>
      <c r="AG171" s="16">
        <v>13220</v>
      </c>
      <c r="AH171" s="16">
        <v>0</v>
      </c>
      <c r="AI171" s="16">
        <v>13220</v>
      </c>
      <c r="AJ171" s="16"/>
      <c r="AK171" s="16"/>
      <c r="AL171" s="16"/>
      <c r="AM171" s="16">
        <v>0</v>
      </c>
      <c r="AN171" s="16">
        <v>0</v>
      </c>
      <c r="AO171" s="16">
        <v>0</v>
      </c>
      <c r="AP171" s="16">
        <v>0</v>
      </c>
      <c r="AQ171" s="16">
        <v>11314</v>
      </c>
      <c r="AR171" s="16">
        <v>11314</v>
      </c>
      <c r="AS171" s="16">
        <v>19350</v>
      </c>
      <c r="AT171" s="16">
        <v>-5350</v>
      </c>
      <c r="AU171" s="16">
        <v>14000</v>
      </c>
      <c r="AV171" s="16"/>
      <c r="AW171" s="16">
        <f t="shared" si="137"/>
        <v>32915</v>
      </c>
      <c r="AX171" s="16">
        <v>32915</v>
      </c>
      <c r="AY171" s="1">
        <v>0</v>
      </c>
      <c r="AZ171" s="16">
        <v>0</v>
      </c>
      <c r="BA171" s="16">
        <v>0</v>
      </c>
      <c r="BB171" s="16"/>
      <c r="BC171" s="16"/>
      <c r="BD171" s="16"/>
      <c r="BE171" s="16"/>
      <c r="BF171" s="16"/>
      <c r="BG171" s="16"/>
      <c r="BH171" s="17"/>
      <c r="BI171" s="17"/>
      <c r="BJ171" s="17"/>
      <c r="BK171" s="17"/>
      <c r="BL171" s="21"/>
      <c r="BM171" s="24"/>
      <c r="BN171" s="20"/>
      <c r="BO171" s="21"/>
      <c r="BP171" s="22"/>
    </row>
    <row r="172" spans="1:68" ht="24.75" customHeight="1" x14ac:dyDescent="0.25">
      <c r="A172" s="36">
        <v>34</v>
      </c>
      <c r="B172" s="9" t="s">
        <v>8</v>
      </c>
      <c r="C172" s="16"/>
      <c r="D172" s="16"/>
      <c r="E172" s="16"/>
      <c r="F172" s="16"/>
      <c r="G172" s="16">
        <v>0</v>
      </c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>
        <v>0</v>
      </c>
      <c r="AI172" s="16"/>
      <c r="AJ172" s="16"/>
      <c r="AK172" s="16"/>
      <c r="AL172" s="16"/>
      <c r="AM172" s="16">
        <v>0</v>
      </c>
      <c r="AN172" s="16">
        <v>0</v>
      </c>
      <c r="AO172" s="16">
        <v>0</v>
      </c>
      <c r="AP172" s="16">
        <v>0</v>
      </c>
      <c r="AQ172" s="16">
        <v>0</v>
      </c>
      <c r="AR172" s="16">
        <v>0</v>
      </c>
      <c r="AS172" s="16"/>
      <c r="AT172" s="16">
        <v>0</v>
      </c>
      <c r="AU172" s="16"/>
      <c r="AV172" s="16"/>
      <c r="AW172" s="16">
        <f t="shared" si="137"/>
        <v>27</v>
      </c>
      <c r="AX172" s="16">
        <v>27</v>
      </c>
      <c r="AY172" s="1">
        <v>0</v>
      </c>
      <c r="AZ172" s="16">
        <v>0</v>
      </c>
      <c r="BA172" s="16">
        <v>0</v>
      </c>
      <c r="BB172" s="16"/>
      <c r="BC172" s="16"/>
      <c r="BD172" s="16"/>
      <c r="BE172" s="16"/>
      <c r="BF172" s="16"/>
      <c r="BG172" s="16"/>
      <c r="BH172" s="17"/>
      <c r="BI172" s="17"/>
      <c r="BJ172" s="17"/>
      <c r="BK172" s="17"/>
      <c r="BL172" s="21"/>
      <c r="BM172" s="24"/>
      <c r="BN172" s="20"/>
      <c r="BO172" s="21"/>
      <c r="BP172" s="22"/>
    </row>
    <row r="173" spans="1:68" ht="24.75" customHeight="1" x14ac:dyDescent="0.25">
      <c r="A173" s="36">
        <v>35</v>
      </c>
      <c r="B173" s="9" t="s">
        <v>11</v>
      </c>
      <c r="C173" s="16"/>
      <c r="D173" s="16"/>
      <c r="E173" s="16"/>
      <c r="F173" s="16"/>
      <c r="G173" s="16">
        <v>0</v>
      </c>
      <c r="H173" s="16"/>
      <c r="I173" s="16">
        <v>1934</v>
      </c>
      <c r="J173" s="16">
        <v>0</v>
      </c>
      <c r="K173" s="16">
        <v>1394</v>
      </c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>
        <v>0</v>
      </c>
      <c r="AI173" s="16"/>
      <c r="AJ173" s="16"/>
      <c r="AK173" s="16"/>
      <c r="AL173" s="16"/>
      <c r="AM173" s="16">
        <v>0</v>
      </c>
      <c r="AN173" s="16">
        <v>0</v>
      </c>
      <c r="AO173" s="16">
        <v>0</v>
      </c>
      <c r="AP173" s="16">
        <v>0</v>
      </c>
      <c r="AQ173" s="16">
        <v>0</v>
      </c>
      <c r="AR173" s="16">
        <v>0</v>
      </c>
      <c r="AS173" s="16"/>
      <c r="AT173" s="16">
        <v>0</v>
      </c>
      <c r="AU173" s="16"/>
      <c r="AV173" s="16"/>
      <c r="AW173" s="16">
        <f t="shared" si="137"/>
        <v>0</v>
      </c>
      <c r="AX173" s="16"/>
      <c r="AY173" s="1">
        <v>0</v>
      </c>
      <c r="AZ173" s="16">
        <v>0</v>
      </c>
      <c r="BA173" s="16">
        <v>0</v>
      </c>
      <c r="BB173" s="16"/>
      <c r="BC173" s="16"/>
      <c r="BD173" s="16"/>
      <c r="BE173" s="16"/>
      <c r="BF173" s="16"/>
      <c r="BG173" s="16"/>
      <c r="BH173" s="17"/>
      <c r="BI173" s="17"/>
      <c r="BJ173" s="17"/>
      <c r="BK173" s="17"/>
      <c r="BL173" s="21"/>
      <c r="BM173" s="24"/>
      <c r="BN173" s="20"/>
      <c r="BO173" s="21"/>
      <c r="BP173" s="22"/>
    </row>
    <row r="174" spans="1:68" ht="24.75" customHeight="1" x14ac:dyDescent="0.25">
      <c r="A174" s="36">
        <v>36</v>
      </c>
      <c r="B174" s="9" t="s">
        <v>12</v>
      </c>
      <c r="C174" s="16"/>
      <c r="D174" s="16"/>
      <c r="E174" s="16"/>
      <c r="F174" s="16"/>
      <c r="G174" s="16">
        <v>0</v>
      </c>
      <c r="H174" s="16"/>
      <c r="I174" s="16">
        <v>19097</v>
      </c>
      <c r="J174" s="16">
        <v>0</v>
      </c>
      <c r="K174" s="16">
        <v>19097</v>
      </c>
      <c r="L174" s="16"/>
      <c r="M174" s="16"/>
      <c r="N174" s="16"/>
      <c r="O174" s="16"/>
      <c r="P174" s="16"/>
      <c r="Q174" s="16"/>
      <c r="R174" s="16">
        <v>0</v>
      </c>
      <c r="S174" s="16">
        <v>3000</v>
      </c>
      <c r="T174" s="16">
        <v>3000</v>
      </c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>
        <v>0</v>
      </c>
      <c r="AI174" s="16"/>
      <c r="AJ174" s="16"/>
      <c r="AK174" s="16"/>
      <c r="AL174" s="16"/>
      <c r="AM174" s="16">
        <v>0</v>
      </c>
      <c r="AN174" s="16">
        <v>0</v>
      </c>
      <c r="AO174" s="16">
        <v>0</v>
      </c>
      <c r="AP174" s="16">
        <v>0</v>
      </c>
      <c r="AQ174" s="16">
        <v>0</v>
      </c>
      <c r="AR174" s="16">
        <v>0</v>
      </c>
      <c r="AS174" s="16"/>
      <c r="AT174" s="16">
        <v>0</v>
      </c>
      <c r="AU174" s="16"/>
      <c r="AV174" s="16"/>
      <c r="AW174" s="16">
        <f t="shared" si="137"/>
        <v>0</v>
      </c>
      <c r="AX174" s="16"/>
      <c r="AY174" s="1">
        <v>0</v>
      </c>
      <c r="AZ174" s="16">
        <v>0</v>
      </c>
      <c r="BA174" s="16">
        <v>0</v>
      </c>
      <c r="BB174" s="16"/>
      <c r="BC174" s="16"/>
      <c r="BD174" s="16"/>
      <c r="BE174" s="16"/>
      <c r="BF174" s="16"/>
      <c r="BG174" s="16"/>
      <c r="BH174" s="17"/>
      <c r="BI174" s="17"/>
      <c r="BJ174" s="17"/>
      <c r="BK174" s="17"/>
      <c r="BL174" s="21"/>
      <c r="BM174" s="24"/>
      <c r="BN174" s="20"/>
      <c r="BO174" s="21"/>
      <c r="BP174" s="22"/>
    </row>
    <row r="175" spans="1:68" ht="24.75" customHeight="1" x14ac:dyDescent="0.25">
      <c r="A175" s="36" t="s">
        <v>75</v>
      </c>
      <c r="B175" s="9" t="s">
        <v>94</v>
      </c>
      <c r="C175" s="16"/>
      <c r="D175" s="16"/>
      <c r="E175" s="16"/>
      <c r="F175" s="16"/>
      <c r="G175" s="16">
        <v>0</v>
      </c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>
        <v>0</v>
      </c>
      <c r="AI175" s="16"/>
      <c r="AJ175" s="16"/>
      <c r="AK175" s="16"/>
      <c r="AL175" s="16"/>
      <c r="AM175" s="16">
        <v>0</v>
      </c>
      <c r="AN175" s="16">
        <v>0</v>
      </c>
      <c r="AO175" s="16">
        <v>0</v>
      </c>
      <c r="AP175" s="16">
        <v>0</v>
      </c>
      <c r="AQ175" s="16">
        <v>0</v>
      </c>
      <c r="AR175" s="16">
        <v>0</v>
      </c>
      <c r="AS175" s="16"/>
      <c r="AT175" s="16">
        <v>0</v>
      </c>
      <c r="AU175" s="16"/>
      <c r="AV175" s="16"/>
      <c r="AW175" s="16">
        <f t="shared" si="137"/>
        <v>0</v>
      </c>
      <c r="AX175" s="16"/>
      <c r="AY175" s="1">
        <v>0</v>
      </c>
      <c r="AZ175" s="16">
        <v>0</v>
      </c>
      <c r="BA175" s="16">
        <v>0</v>
      </c>
      <c r="BB175" s="16"/>
      <c r="BC175" s="16"/>
      <c r="BD175" s="16"/>
      <c r="BE175" s="16"/>
      <c r="BF175" s="16"/>
      <c r="BG175" s="16"/>
      <c r="BH175" s="17"/>
      <c r="BI175" s="17"/>
      <c r="BJ175" s="17"/>
      <c r="BK175" s="17"/>
      <c r="BL175" s="21"/>
      <c r="BM175" s="24"/>
      <c r="BN175" s="20"/>
      <c r="BO175" s="21"/>
      <c r="BP175" s="22"/>
    </row>
    <row r="176" spans="1:68" ht="24.75" customHeight="1" x14ac:dyDescent="0.25">
      <c r="A176" s="23">
        <v>4</v>
      </c>
      <c r="B176" s="9" t="s">
        <v>2</v>
      </c>
      <c r="C176" s="16"/>
      <c r="D176" s="16"/>
      <c r="E176" s="16"/>
      <c r="F176" s="16">
        <v>27389</v>
      </c>
      <c r="G176" s="16">
        <v>-25800</v>
      </c>
      <c r="H176" s="16">
        <v>1589</v>
      </c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>
        <v>0</v>
      </c>
      <c r="AI176" s="16"/>
      <c r="AJ176" s="16"/>
      <c r="AK176" s="16"/>
      <c r="AL176" s="16"/>
      <c r="AM176" s="16">
        <v>0</v>
      </c>
      <c r="AN176" s="16">
        <v>0</v>
      </c>
      <c r="AO176" s="16">
        <v>0</v>
      </c>
      <c r="AP176" s="16">
        <v>0</v>
      </c>
      <c r="AQ176" s="16">
        <v>0</v>
      </c>
      <c r="AR176" s="16">
        <v>0</v>
      </c>
      <c r="AS176" s="16">
        <v>900</v>
      </c>
      <c r="AT176" s="16">
        <v>700</v>
      </c>
      <c r="AU176" s="16">
        <v>1600</v>
      </c>
      <c r="AV176" s="16"/>
      <c r="AW176" s="16">
        <f t="shared" si="137"/>
        <v>0</v>
      </c>
      <c r="AX176" s="16"/>
      <c r="AY176" s="1">
        <v>0</v>
      </c>
      <c r="AZ176" s="16">
        <v>0</v>
      </c>
      <c r="BA176" s="16">
        <v>0</v>
      </c>
      <c r="BB176" s="16"/>
      <c r="BC176" s="16"/>
      <c r="BD176" s="16"/>
      <c r="BE176" s="16"/>
      <c r="BF176" s="16"/>
      <c r="BG176" s="16"/>
      <c r="BH176" s="17"/>
      <c r="BI176" s="17"/>
      <c r="BJ176" s="17"/>
      <c r="BK176" s="17"/>
      <c r="BL176" s="21"/>
      <c r="BM176" s="24"/>
      <c r="BN176" s="20"/>
      <c r="BO176" s="21"/>
      <c r="BP176" s="22"/>
    </row>
    <row r="177" spans="1:68" ht="38.25" customHeight="1" x14ac:dyDescent="0.25">
      <c r="A177" s="23">
        <v>41</v>
      </c>
      <c r="B177" s="9" t="s">
        <v>13</v>
      </c>
      <c r="C177" s="16"/>
      <c r="D177" s="16"/>
      <c r="E177" s="16"/>
      <c r="F177" s="16"/>
      <c r="G177" s="16">
        <v>0</v>
      </c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>
        <v>0</v>
      </c>
      <c r="AI177" s="16"/>
      <c r="AJ177" s="16"/>
      <c r="AK177" s="16"/>
      <c r="AL177" s="16"/>
      <c r="AM177" s="16">
        <v>0</v>
      </c>
      <c r="AN177" s="16">
        <v>0</v>
      </c>
      <c r="AO177" s="16">
        <v>0</v>
      </c>
      <c r="AP177" s="16">
        <v>0</v>
      </c>
      <c r="AQ177" s="16">
        <v>0</v>
      </c>
      <c r="AR177" s="16">
        <v>0</v>
      </c>
      <c r="AS177" s="16"/>
      <c r="AT177" s="16">
        <v>0</v>
      </c>
      <c r="AU177" s="16"/>
      <c r="AV177" s="16"/>
      <c r="AW177" s="16">
        <f t="shared" si="137"/>
        <v>0</v>
      </c>
      <c r="AX177" s="16"/>
      <c r="AY177" s="1">
        <v>0</v>
      </c>
      <c r="AZ177" s="16">
        <v>0</v>
      </c>
      <c r="BA177" s="16">
        <v>0</v>
      </c>
      <c r="BB177" s="16"/>
      <c r="BC177" s="16"/>
      <c r="BD177" s="16"/>
      <c r="BE177" s="16"/>
      <c r="BF177" s="16"/>
      <c r="BG177" s="16"/>
      <c r="BH177" s="17"/>
      <c r="BI177" s="17"/>
      <c r="BJ177" s="17"/>
      <c r="BK177" s="17"/>
      <c r="BL177" s="21"/>
      <c r="BM177" s="24"/>
      <c r="BN177" s="20"/>
      <c r="BO177" s="21"/>
      <c r="BP177" s="22"/>
    </row>
    <row r="178" spans="1:68" ht="24.75" customHeight="1" x14ac:dyDescent="0.25">
      <c r="A178" s="36">
        <v>42</v>
      </c>
      <c r="B178" s="9" t="s">
        <v>95</v>
      </c>
      <c r="C178" s="16"/>
      <c r="D178" s="16"/>
      <c r="E178" s="16"/>
      <c r="F178" s="16">
        <v>27389</v>
      </c>
      <c r="G178" s="16">
        <v>-25800</v>
      </c>
      <c r="H178" s="16">
        <v>1589</v>
      </c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>
        <v>0</v>
      </c>
      <c r="AI178" s="16"/>
      <c r="AJ178" s="16"/>
      <c r="AK178" s="16"/>
      <c r="AL178" s="16"/>
      <c r="AM178" s="16">
        <v>0</v>
      </c>
      <c r="AN178" s="16">
        <v>0</v>
      </c>
      <c r="AO178" s="16">
        <v>0</v>
      </c>
      <c r="AP178" s="16">
        <v>0</v>
      </c>
      <c r="AQ178" s="16">
        <v>0</v>
      </c>
      <c r="AR178" s="16">
        <v>0</v>
      </c>
      <c r="AS178" s="16">
        <v>900</v>
      </c>
      <c r="AT178" s="16">
        <v>700</v>
      </c>
      <c r="AU178" s="16">
        <v>1600</v>
      </c>
      <c r="AV178" s="16"/>
      <c r="AW178" s="16">
        <f t="shared" si="137"/>
        <v>0</v>
      </c>
      <c r="AX178" s="16"/>
      <c r="AY178" s="1">
        <v>0</v>
      </c>
      <c r="AZ178" s="16">
        <v>0</v>
      </c>
      <c r="BA178" s="16">
        <v>0</v>
      </c>
      <c r="BB178" s="16"/>
      <c r="BC178" s="16"/>
      <c r="BD178" s="16"/>
      <c r="BE178" s="16"/>
      <c r="BF178" s="16"/>
      <c r="BG178" s="16"/>
      <c r="BH178" s="17"/>
      <c r="BI178" s="17"/>
      <c r="BJ178" s="17"/>
      <c r="BK178" s="17"/>
      <c r="BL178" s="21"/>
      <c r="BM178" s="24"/>
      <c r="BN178" s="20"/>
      <c r="BO178" s="21"/>
      <c r="BP178" s="22"/>
    </row>
    <row r="179" spans="1:68" ht="24.75" customHeight="1" x14ac:dyDescent="0.25">
      <c r="A179" s="35">
        <v>52</v>
      </c>
      <c r="B179" s="9" t="s">
        <v>14</v>
      </c>
      <c r="C179" s="16"/>
      <c r="D179" s="16"/>
      <c r="E179" s="16"/>
      <c r="F179" s="16">
        <v>111000</v>
      </c>
      <c r="G179" s="16">
        <v>-81017</v>
      </c>
      <c r="H179" s="16">
        <v>29983</v>
      </c>
      <c r="I179" s="16">
        <v>0</v>
      </c>
      <c r="J179" s="16">
        <v>635919</v>
      </c>
      <c r="K179" s="16">
        <v>635919</v>
      </c>
      <c r="L179" s="16"/>
      <c r="M179" s="16"/>
      <c r="N179" s="16"/>
      <c r="O179" s="16"/>
      <c r="P179" s="16"/>
      <c r="Q179" s="16"/>
      <c r="R179" s="16"/>
      <c r="S179" s="16"/>
      <c r="T179" s="16"/>
      <c r="U179" s="16">
        <v>0</v>
      </c>
      <c r="V179" s="16">
        <v>13629</v>
      </c>
      <c r="W179" s="16">
        <v>13629</v>
      </c>
      <c r="X179" s="16">
        <v>0</v>
      </c>
      <c r="Y179" s="16">
        <v>5375</v>
      </c>
      <c r="Z179" s="16">
        <v>5375</v>
      </c>
      <c r="AA179" s="16">
        <f>AA182+AA187</f>
        <v>0</v>
      </c>
      <c r="AB179" s="16">
        <f t="shared" ref="AB179:AC179" si="139">AB182+AB187</f>
        <v>33146</v>
      </c>
      <c r="AC179" s="16">
        <f t="shared" si="139"/>
        <v>33146</v>
      </c>
      <c r="AD179" s="16">
        <v>0</v>
      </c>
      <c r="AE179" s="16">
        <v>5166</v>
      </c>
      <c r="AF179" s="16">
        <v>5166</v>
      </c>
      <c r="AG179" s="16">
        <v>5000</v>
      </c>
      <c r="AH179" s="16">
        <v>445000</v>
      </c>
      <c r="AI179" s="16">
        <v>450000</v>
      </c>
      <c r="AJ179" s="16"/>
      <c r="AK179" s="16"/>
      <c r="AL179" s="16"/>
      <c r="AM179" s="16">
        <v>0</v>
      </c>
      <c r="AN179" s="16">
        <v>0</v>
      </c>
      <c r="AO179" s="16">
        <v>0</v>
      </c>
      <c r="AP179" s="16">
        <v>0</v>
      </c>
      <c r="AQ179" s="16">
        <v>66560</v>
      </c>
      <c r="AR179" s="16">
        <v>66560</v>
      </c>
      <c r="AS179" s="16">
        <v>4240</v>
      </c>
      <c r="AT179" s="16">
        <v>59304</v>
      </c>
      <c r="AU179" s="16">
        <v>63544</v>
      </c>
      <c r="AV179" s="16"/>
      <c r="AW179" s="16">
        <f t="shared" si="137"/>
        <v>0</v>
      </c>
      <c r="AX179" s="16"/>
      <c r="AY179" s="1">
        <v>0</v>
      </c>
      <c r="AZ179" s="16">
        <v>0</v>
      </c>
      <c r="BA179" s="16">
        <v>0</v>
      </c>
      <c r="BB179" s="16"/>
      <c r="BC179" s="16"/>
      <c r="BD179" s="16"/>
      <c r="BE179" s="16"/>
      <c r="BF179" s="16"/>
      <c r="BG179" s="16"/>
      <c r="BH179" s="17">
        <v>517000</v>
      </c>
      <c r="BI179" s="17">
        <v>242194</v>
      </c>
      <c r="BJ179" s="17">
        <v>759194</v>
      </c>
      <c r="BK179" s="17"/>
      <c r="BL179" s="21"/>
      <c r="BM179" s="24"/>
      <c r="BN179" s="20"/>
      <c r="BO179" s="21"/>
      <c r="BP179" s="22"/>
    </row>
    <row r="180" spans="1:68" ht="24.75" customHeight="1" x14ac:dyDescent="0.25">
      <c r="A180" s="23">
        <v>3</v>
      </c>
      <c r="B180" s="9" t="s">
        <v>5</v>
      </c>
      <c r="C180" s="16"/>
      <c r="D180" s="16"/>
      <c r="E180" s="16"/>
      <c r="F180" s="16">
        <v>0</v>
      </c>
      <c r="G180" s="16">
        <v>11273</v>
      </c>
      <c r="H180" s="16">
        <v>11273</v>
      </c>
      <c r="I180" s="16">
        <v>0</v>
      </c>
      <c r="J180" s="16">
        <v>245820</v>
      </c>
      <c r="K180" s="16">
        <v>245820</v>
      </c>
      <c r="L180" s="16"/>
      <c r="M180" s="16"/>
      <c r="N180" s="16"/>
      <c r="O180" s="16"/>
      <c r="P180" s="16"/>
      <c r="Q180" s="16"/>
      <c r="R180" s="16"/>
      <c r="S180" s="16"/>
      <c r="T180" s="16"/>
      <c r="U180" s="16">
        <v>0</v>
      </c>
      <c r="V180" s="16">
        <v>13629</v>
      </c>
      <c r="W180" s="16">
        <v>13629</v>
      </c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>
        <v>0</v>
      </c>
      <c r="AI180" s="16"/>
      <c r="AJ180" s="16"/>
      <c r="AK180" s="16"/>
      <c r="AL180" s="16"/>
      <c r="AM180" s="16">
        <v>0</v>
      </c>
      <c r="AN180" s="16">
        <v>0</v>
      </c>
      <c r="AO180" s="16">
        <v>0</v>
      </c>
      <c r="AP180" s="16">
        <v>0</v>
      </c>
      <c r="AQ180" s="16">
        <v>30560</v>
      </c>
      <c r="AR180" s="16">
        <v>30560</v>
      </c>
      <c r="AS180" s="16">
        <v>4240</v>
      </c>
      <c r="AT180" s="16">
        <v>59304</v>
      </c>
      <c r="AU180" s="16">
        <v>63544</v>
      </c>
      <c r="AV180" s="16"/>
      <c r="AW180" s="16">
        <f t="shared" si="137"/>
        <v>0</v>
      </c>
      <c r="AX180" s="16"/>
      <c r="AY180" s="1">
        <v>0</v>
      </c>
      <c r="AZ180" s="16">
        <v>0</v>
      </c>
      <c r="BA180" s="16">
        <v>0</v>
      </c>
      <c r="BB180" s="16"/>
      <c r="BC180" s="16"/>
      <c r="BD180" s="16"/>
      <c r="BE180" s="16"/>
      <c r="BF180" s="16"/>
      <c r="BG180" s="16"/>
      <c r="BH180" s="17"/>
      <c r="BI180" s="17"/>
      <c r="BJ180" s="17"/>
      <c r="BK180" s="17"/>
      <c r="BL180" s="21"/>
      <c r="BM180" s="24"/>
      <c r="BN180" s="20"/>
      <c r="BO180" s="21"/>
      <c r="BP180" s="22"/>
    </row>
    <row r="181" spans="1:68" ht="24.75" customHeight="1" x14ac:dyDescent="0.25">
      <c r="A181" s="36">
        <v>31</v>
      </c>
      <c r="B181" s="9" t="s">
        <v>6</v>
      </c>
      <c r="C181" s="16"/>
      <c r="D181" s="16"/>
      <c r="E181" s="16"/>
      <c r="F181" s="16"/>
      <c r="G181" s="16">
        <v>0</v>
      </c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>
        <v>0</v>
      </c>
      <c r="AI181" s="16"/>
      <c r="AJ181" s="16"/>
      <c r="AK181" s="16"/>
      <c r="AL181" s="16"/>
      <c r="AM181" s="16">
        <v>0</v>
      </c>
      <c r="AN181" s="16">
        <v>0</v>
      </c>
      <c r="AO181" s="16">
        <v>0</v>
      </c>
      <c r="AP181" s="16"/>
      <c r="AQ181" s="16"/>
      <c r="AR181" s="16"/>
      <c r="AS181" s="16">
        <v>2000</v>
      </c>
      <c r="AT181" s="16">
        <v>5150</v>
      </c>
      <c r="AU181" s="16">
        <v>7150</v>
      </c>
      <c r="AV181" s="16"/>
      <c r="AW181" s="16">
        <f t="shared" si="137"/>
        <v>116321</v>
      </c>
      <c r="AX181" s="16">
        <v>116321</v>
      </c>
      <c r="AY181" s="1">
        <v>0</v>
      </c>
      <c r="AZ181" s="16">
        <v>0</v>
      </c>
      <c r="BA181" s="16">
        <v>0</v>
      </c>
      <c r="BB181" s="16"/>
      <c r="BC181" s="16"/>
      <c r="BD181" s="16"/>
      <c r="BE181" s="16"/>
      <c r="BF181" s="16"/>
      <c r="BG181" s="16"/>
      <c r="BH181" s="17"/>
      <c r="BI181" s="17"/>
      <c r="BJ181" s="17"/>
      <c r="BK181" s="17"/>
      <c r="BL181" s="21"/>
      <c r="BM181" s="24"/>
      <c r="BN181" s="20"/>
      <c r="BO181" s="21"/>
      <c r="BP181" s="22"/>
    </row>
    <row r="182" spans="1:68" ht="24.75" customHeight="1" x14ac:dyDescent="0.25">
      <c r="A182" s="36">
        <v>32</v>
      </c>
      <c r="B182" s="9" t="s">
        <v>7</v>
      </c>
      <c r="C182" s="16"/>
      <c r="D182" s="16"/>
      <c r="E182" s="16"/>
      <c r="F182" s="16"/>
      <c r="G182" s="16">
        <v>11256</v>
      </c>
      <c r="H182" s="16">
        <v>11256</v>
      </c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>
        <v>0</v>
      </c>
      <c r="V182" s="16">
        <v>13629</v>
      </c>
      <c r="W182" s="16">
        <v>13629</v>
      </c>
      <c r="X182" s="16"/>
      <c r="Y182" s="16">
        <v>5373</v>
      </c>
      <c r="Z182" s="16">
        <v>5373</v>
      </c>
      <c r="AA182" s="16">
        <v>0</v>
      </c>
      <c r="AB182" s="16">
        <v>21000</v>
      </c>
      <c r="AC182" s="16">
        <v>21000</v>
      </c>
      <c r="AD182" s="16">
        <v>0</v>
      </c>
      <c r="AE182" s="16">
        <v>5166</v>
      </c>
      <c r="AF182" s="16">
        <v>5166</v>
      </c>
      <c r="AG182" s="16"/>
      <c r="AH182" s="16">
        <v>0</v>
      </c>
      <c r="AI182" s="16"/>
      <c r="AJ182" s="16"/>
      <c r="AK182" s="16"/>
      <c r="AL182" s="16"/>
      <c r="AM182" s="16">
        <v>0</v>
      </c>
      <c r="AN182" s="16">
        <v>0</v>
      </c>
      <c r="AO182" s="16">
        <v>0</v>
      </c>
      <c r="AP182" s="16">
        <v>0</v>
      </c>
      <c r="AQ182" s="16">
        <v>30560</v>
      </c>
      <c r="AR182" s="16">
        <v>30560</v>
      </c>
      <c r="AS182" s="16">
        <v>2240</v>
      </c>
      <c r="AT182" s="16">
        <v>54144</v>
      </c>
      <c r="AU182" s="16">
        <v>56384</v>
      </c>
      <c r="AV182" s="16">
        <v>124451</v>
      </c>
      <c r="AW182" s="16">
        <f t="shared" si="137"/>
        <v>-5802</v>
      </c>
      <c r="AX182" s="16">
        <v>118649</v>
      </c>
      <c r="AY182" s="1">
        <v>0</v>
      </c>
      <c r="AZ182" s="16">
        <v>0</v>
      </c>
      <c r="BA182" s="16">
        <v>0</v>
      </c>
      <c r="BB182" s="16"/>
      <c r="BC182" s="16"/>
      <c r="BD182" s="16"/>
      <c r="BE182" s="16"/>
      <c r="BF182" s="16"/>
      <c r="BG182" s="16"/>
      <c r="BH182" s="17">
        <v>67000</v>
      </c>
      <c r="BI182" s="17">
        <v>40000</v>
      </c>
      <c r="BJ182" s="17">
        <v>107000</v>
      </c>
      <c r="BK182" s="17"/>
      <c r="BL182" s="21"/>
      <c r="BM182" s="24"/>
      <c r="BN182" s="20"/>
      <c r="BO182" s="21"/>
      <c r="BP182" s="22"/>
    </row>
    <row r="183" spans="1:68" ht="24.75" customHeight="1" x14ac:dyDescent="0.25">
      <c r="A183" s="36">
        <v>34</v>
      </c>
      <c r="B183" s="9" t="s">
        <v>8</v>
      </c>
      <c r="C183" s="16"/>
      <c r="D183" s="16"/>
      <c r="E183" s="16"/>
      <c r="F183" s="16"/>
      <c r="G183" s="16">
        <v>17</v>
      </c>
      <c r="H183" s="16">
        <v>17</v>
      </c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>
        <v>2</v>
      </c>
      <c r="Z183" s="16">
        <v>2</v>
      </c>
      <c r="AA183" s="16"/>
      <c r="AB183" s="16"/>
      <c r="AC183" s="16"/>
      <c r="AD183" s="16"/>
      <c r="AE183" s="16"/>
      <c r="AF183" s="16"/>
      <c r="AG183" s="16"/>
      <c r="AH183" s="16">
        <v>0</v>
      </c>
      <c r="AI183" s="16"/>
      <c r="AJ183" s="16"/>
      <c r="AK183" s="16"/>
      <c r="AL183" s="16"/>
      <c r="AM183" s="16">
        <v>0</v>
      </c>
      <c r="AN183" s="16">
        <v>0</v>
      </c>
      <c r="AO183" s="16">
        <v>0</v>
      </c>
      <c r="AP183" s="16">
        <v>0</v>
      </c>
      <c r="AQ183" s="16">
        <v>0</v>
      </c>
      <c r="AR183" s="16">
        <v>0</v>
      </c>
      <c r="AS183" s="16"/>
      <c r="AT183" s="16">
        <v>10</v>
      </c>
      <c r="AU183" s="16">
        <v>10</v>
      </c>
      <c r="AV183" s="16"/>
      <c r="AW183" s="16">
        <f t="shared" si="137"/>
        <v>0</v>
      </c>
      <c r="AX183" s="16"/>
      <c r="AY183" s="1">
        <v>0</v>
      </c>
      <c r="AZ183" s="16">
        <v>0</v>
      </c>
      <c r="BA183" s="16">
        <v>0</v>
      </c>
      <c r="BB183" s="16"/>
      <c r="BC183" s="16"/>
      <c r="BD183" s="16"/>
      <c r="BE183" s="16"/>
      <c r="BF183" s="16"/>
      <c r="BG183" s="16"/>
      <c r="BH183" s="17"/>
      <c r="BI183" s="17"/>
      <c r="BJ183" s="17"/>
      <c r="BK183" s="17"/>
      <c r="BL183" s="21"/>
      <c r="BM183" s="24"/>
      <c r="BN183" s="20"/>
      <c r="BO183" s="21"/>
      <c r="BP183" s="22"/>
    </row>
    <row r="184" spans="1:68" ht="24.75" customHeight="1" x14ac:dyDescent="0.25">
      <c r="A184" s="36" t="s">
        <v>96</v>
      </c>
      <c r="B184" s="9" t="s">
        <v>12</v>
      </c>
      <c r="C184" s="16"/>
      <c r="D184" s="16"/>
      <c r="E184" s="16"/>
      <c r="F184" s="16"/>
      <c r="G184" s="16">
        <v>0</v>
      </c>
      <c r="H184" s="16"/>
      <c r="I184" s="16">
        <v>0</v>
      </c>
      <c r="J184" s="16">
        <v>245820</v>
      </c>
      <c r="K184" s="16">
        <v>245820</v>
      </c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>
        <v>0</v>
      </c>
      <c r="AI184" s="16"/>
      <c r="AJ184" s="16"/>
      <c r="AK184" s="16"/>
      <c r="AL184" s="16"/>
      <c r="AM184" s="16">
        <v>0</v>
      </c>
      <c r="AN184" s="16">
        <v>0</v>
      </c>
      <c r="AO184" s="16">
        <v>0</v>
      </c>
      <c r="AP184" s="16">
        <v>0</v>
      </c>
      <c r="AQ184" s="16">
        <v>0</v>
      </c>
      <c r="AR184" s="16">
        <v>0</v>
      </c>
      <c r="AS184" s="16"/>
      <c r="AT184" s="16">
        <v>0</v>
      </c>
      <c r="AU184" s="16"/>
      <c r="AV184" s="16"/>
      <c r="AW184" s="16">
        <f t="shared" si="137"/>
        <v>0</v>
      </c>
      <c r="AX184" s="16"/>
      <c r="AY184" s="1">
        <v>0</v>
      </c>
      <c r="AZ184" s="16">
        <v>0</v>
      </c>
      <c r="BA184" s="16">
        <v>0</v>
      </c>
      <c r="BB184" s="16"/>
      <c r="BC184" s="16"/>
      <c r="BD184" s="16"/>
      <c r="BE184" s="16"/>
      <c r="BF184" s="16"/>
      <c r="BG184" s="16"/>
      <c r="BH184" s="17"/>
      <c r="BI184" s="17"/>
      <c r="BJ184" s="17"/>
      <c r="BK184" s="17"/>
      <c r="BL184" s="21"/>
      <c r="BM184" s="24"/>
      <c r="BN184" s="20"/>
      <c r="BO184" s="21"/>
      <c r="BP184" s="22"/>
    </row>
    <row r="185" spans="1:68" ht="24.75" customHeight="1" x14ac:dyDescent="0.25">
      <c r="A185" s="36" t="s">
        <v>72</v>
      </c>
      <c r="B185" s="9" t="s">
        <v>15</v>
      </c>
      <c r="C185" s="16"/>
      <c r="D185" s="16"/>
      <c r="E185" s="16"/>
      <c r="F185" s="16"/>
      <c r="G185" s="16">
        <v>0</v>
      </c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>
        <v>0</v>
      </c>
      <c r="AI185" s="16"/>
      <c r="AJ185" s="16"/>
      <c r="AK185" s="16"/>
      <c r="AL185" s="16"/>
      <c r="AM185" s="16">
        <v>0</v>
      </c>
      <c r="AN185" s="16">
        <v>0</v>
      </c>
      <c r="AO185" s="16">
        <v>0</v>
      </c>
      <c r="AP185" s="16">
        <v>0</v>
      </c>
      <c r="AQ185" s="16">
        <v>0</v>
      </c>
      <c r="AR185" s="16">
        <v>0</v>
      </c>
      <c r="AS185" s="16"/>
      <c r="AT185" s="16">
        <v>0</v>
      </c>
      <c r="AU185" s="16"/>
      <c r="AV185" s="16"/>
      <c r="AW185" s="16">
        <f t="shared" si="137"/>
        <v>0</v>
      </c>
      <c r="AX185" s="16"/>
      <c r="AY185" s="1">
        <v>0</v>
      </c>
      <c r="AZ185" s="16">
        <v>0</v>
      </c>
      <c r="BA185" s="16">
        <v>0</v>
      </c>
      <c r="BB185" s="16"/>
      <c r="BC185" s="16"/>
      <c r="BD185" s="16"/>
      <c r="BE185" s="16"/>
      <c r="BF185" s="16"/>
      <c r="BG185" s="16"/>
      <c r="BH185" s="17">
        <v>450000</v>
      </c>
      <c r="BI185" s="17">
        <v>202194</v>
      </c>
      <c r="BJ185" s="17">
        <v>652194</v>
      </c>
      <c r="BK185" s="17"/>
      <c r="BL185" s="21"/>
      <c r="BM185" s="24"/>
      <c r="BN185" s="20"/>
      <c r="BO185" s="21"/>
      <c r="BP185" s="22"/>
    </row>
    <row r="186" spans="1:68" ht="24.75" customHeight="1" x14ac:dyDescent="0.25">
      <c r="A186" s="36" t="s">
        <v>75</v>
      </c>
      <c r="B186" s="9" t="s">
        <v>94</v>
      </c>
      <c r="C186" s="16"/>
      <c r="D186" s="16"/>
      <c r="E186" s="16"/>
      <c r="F186" s="16"/>
      <c r="G186" s="16">
        <v>0</v>
      </c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>
        <v>0</v>
      </c>
      <c r="AI186" s="16"/>
      <c r="AJ186" s="16"/>
      <c r="AK186" s="16"/>
      <c r="AL186" s="16"/>
      <c r="AM186" s="16">
        <v>0</v>
      </c>
      <c r="AN186" s="16">
        <v>0</v>
      </c>
      <c r="AO186" s="16">
        <v>0</v>
      </c>
      <c r="AP186" s="16">
        <v>0</v>
      </c>
      <c r="AQ186" s="16">
        <v>0</v>
      </c>
      <c r="AR186" s="16">
        <v>0</v>
      </c>
      <c r="AS186" s="16"/>
      <c r="AT186" s="16">
        <v>0</v>
      </c>
      <c r="AU186" s="16"/>
      <c r="AV186" s="16"/>
      <c r="AW186" s="16">
        <f t="shared" si="137"/>
        <v>0</v>
      </c>
      <c r="AX186" s="16"/>
      <c r="AY186" s="1">
        <v>0</v>
      </c>
      <c r="AZ186" s="16">
        <v>0</v>
      </c>
      <c r="BA186" s="16">
        <v>0</v>
      </c>
      <c r="BB186" s="16"/>
      <c r="BC186" s="16"/>
      <c r="BD186" s="16"/>
      <c r="BE186" s="16"/>
      <c r="BF186" s="16"/>
      <c r="BG186" s="16"/>
      <c r="BH186" s="17"/>
      <c r="BI186" s="17"/>
      <c r="BJ186" s="17"/>
      <c r="BK186" s="17"/>
      <c r="BL186" s="21"/>
      <c r="BM186" s="24"/>
      <c r="BN186" s="20"/>
      <c r="BO186" s="21"/>
      <c r="BP186" s="22"/>
    </row>
    <row r="187" spans="1:68" ht="24.75" customHeight="1" x14ac:dyDescent="0.25">
      <c r="A187" s="23">
        <v>4</v>
      </c>
      <c r="B187" s="9" t="s">
        <v>2</v>
      </c>
      <c r="C187" s="16"/>
      <c r="D187" s="16"/>
      <c r="E187" s="16"/>
      <c r="F187" s="16">
        <v>111000</v>
      </c>
      <c r="G187" s="16">
        <v>-92290</v>
      </c>
      <c r="H187" s="16">
        <v>18710</v>
      </c>
      <c r="I187" s="16">
        <v>0</v>
      </c>
      <c r="J187" s="16">
        <v>390099</v>
      </c>
      <c r="K187" s="16">
        <v>390099</v>
      </c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>
        <v>0</v>
      </c>
      <c r="AB187" s="16">
        <v>12146</v>
      </c>
      <c r="AC187" s="16">
        <v>12146</v>
      </c>
      <c r="AD187" s="16"/>
      <c r="AE187" s="16"/>
      <c r="AF187" s="16"/>
      <c r="AG187" s="16">
        <v>5000</v>
      </c>
      <c r="AH187" s="16">
        <v>445000</v>
      </c>
      <c r="AI187" s="16">
        <v>450000</v>
      </c>
      <c r="AJ187" s="16"/>
      <c r="AK187" s="16"/>
      <c r="AL187" s="16"/>
      <c r="AM187" s="16">
        <v>0</v>
      </c>
      <c r="AN187" s="16">
        <v>0</v>
      </c>
      <c r="AO187" s="16">
        <v>0</v>
      </c>
      <c r="AP187" s="16">
        <v>0</v>
      </c>
      <c r="AQ187" s="16">
        <v>36000</v>
      </c>
      <c r="AR187" s="16">
        <v>36000</v>
      </c>
      <c r="AS187" s="16">
        <v>0</v>
      </c>
      <c r="AT187" s="16">
        <v>0</v>
      </c>
      <c r="AU187" s="16">
        <v>0</v>
      </c>
      <c r="AV187" s="16"/>
      <c r="AW187" s="16">
        <f t="shared" si="137"/>
        <v>0</v>
      </c>
      <c r="AX187" s="16"/>
      <c r="AY187" s="1">
        <v>0</v>
      </c>
      <c r="AZ187" s="16">
        <v>0</v>
      </c>
      <c r="BA187" s="16">
        <v>0</v>
      </c>
      <c r="BB187" s="16"/>
      <c r="BC187" s="16"/>
      <c r="BD187" s="16"/>
      <c r="BE187" s="16"/>
      <c r="BF187" s="16"/>
      <c r="BG187" s="16"/>
      <c r="BH187" s="17"/>
      <c r="BI187" s="17"/>
      <c r="BJ187" s="17"/>
      <c r="BK187" s="17"/>
      <c r="BL187" s="21"/>
      <c r="BM187" s="24"/>
      <c r="BN187" s="20"/>
      <c r="BO187" s="21"/>
      <c r="BP187" s="22"/>
    </row>
    <row r="188" spans="1:68" ht="24.75" customHeight="1" x14ac:dyDescent="0.25">
      <c r="A188" s="36">
        <v>42</v>
      </c>
      <c r="B188" s="9" t="s">
        <v>95</v>
      </c>
      <c r="C188" s="16"/>
      <c r="D188" s="16"/>
      <c r="E188" s="16"/>
      <c r="F188" s="16">
        <v>111000</v>
      </c>
      <c r="G188" s="16">
        <v>-97290</v>
      </c>
      <c r="H188" s="16">
        <v>13710</v>
      </c>
      <c r="I188" s="16">
        <v>0</v>
      </c>
      <c r="J188" s="16">
        <v>142419</v>
      </c>
      <c r="K188" s="16">
        <v>142419</v>
      </c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>
        <v>0</v>
      </c>
      <c r="AI188" s="16"/>
      <c r="AJ188" s="16"/>
      <c r="AK188" s="16"/>
      <c r="AL188" s="16"/>
      <c r="AM188" s="16">
        <v>0</v>
      </c>
      <c r="AN188" s="16">
        <v>0</v>
      </c>
      <c r="AO188" s="16">
        <v>0</v>
      </c>
      <c r="AP188" s="16">
        <v>0</v>
      </c>
      <c r="AQ188" s="16">
        <v>36000</v>
      </c>
      <c r="AR188" s="16">
        <v>36000</v>
      </c>
      <c r="AS188" s="16"/>
      <c r="AT188" s="16"/>
      <c r="AU188" s="16"/>
      <c r="AV188" s="16"/>
      <c r="AW188" s="16">
        <f t="shared" si="137"/>
        <v>0</v>
      </c>
      <c r="AX188" s="16"/>
      <c r="AY188" s="1">
        <v>0</v>
      </c>
      <c r="AZ188" s="16">
        <v>0</v>
      </c>
      <c r="BA188" s="16">
        <v>0</v>
      </c>
      <c r="BB188" s="16"/>
      <c r="BC188" s="16"/>
      <c r="BD188" s="16"/>
      <c r="BE188" s="16"/>
      <c r="BF188" s="16"/>
      <c r="BG188" s="16"/>
      <c r="BH188" s="17"/>
      <c r="BI188" s="17"/>
      <c r="BJ188" s="17"/>
      <c r="BK188" s="17"/>
      <c r="BL188" s="21"/>
      <c r="BM188" s="24"/>
      <c r="BN188" s="20"/>
      <c r="BO188" s="21"/>
      <c r="BP188" s="22"/>
    </row>
    <row r="189" spans="1:68" ht="24.75" customHeight="1" x14ac:dyDescent="0.25">
      <c r="A189" s="36">
        <v>45</v>
      </c>
      <c r="B189" s="9" t="s">
        <v>9</v>
      </c>
      <c r="C189" s="16"/>
      <c r="D189" s="16"/>
      <c r="E189" s="16"/>
      <c r="F189" s="16"/>
      <c r="G189" s="16">
        <v>5000</v>
      </c>
      <c r="H189" s="16">
        <v>5000</v>
      </c>
      <c r="I189" s="16">
        <v>0</v>
      </c>
      <c r="J189" s="16">
        <v>247680</v>
      </c>
      <c r="K189" s="16">
        <v>247680</v>
      </c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>
        <v>5000</v>
      </c>
      <c r="AH189" s="16">
        <v>445000</v>
      </c>
      <c r="AI189" s="16">
        <v>450000</v>
      </c>
      <c r="AJ189" s="16"/>
      <c r="AK189" s="16"/>
      <c r="AL189" s="16"/>
      <c r="AM189" s="16">
        <v>0</v>
      </c>
      <c r="AN189" s="16">
        <v>0</v>
      </c>
      <c r="AO189" s="16">
        <v>0</v>
      </c>
      <c r="AP189" s="16">
        <v>0</v>
      </c>
      <c r="AQ189" s="16">
        <v>0</v>
      </c>
      <c r="AR189" s="16">
        <v>0</v>
      </c>
      <c r="AS189" s="16"/>
      <c r="AT189" s="16"/>
      <c r="AU189" s="16"/>
      <c r="AV189" s="16"/>
      <c r="AW189" s="16">
        <f t="shared" si="137"/>
        <v>0</v>
      </c>
      <c r="AX189" s="16"/>
      <c r="AY189" s="1">
        <v>0</v>
      </c>
      <c r="AZ189" s="16">
        <v>0</v>
      </c>
      <c r="BA189" s="16">
        <v>0</v>
      </c>
      <c r="BB189" s="16"/>
      <c r="BC189" s="16"/>
      <c r="BD189" s="16"/>
      <c r="BE189" s="16"/>
      <c r="BF189" s="16"/>
      <c r="BG189" s="16"/>
      <c r="BH189" s="17"/>
      <c r="BI189" s="17"/>
      <c r="BJ189" s="17"/>
      <c r="BK189" s="17"/>
      <c r="BL189" s="21"/>
      <c r="BM189" s="24"/>
      <c r="BN189" s="20"/>
      <c r="BO189" s="21"/>
      <c r="BP189" s="22"/>
    </row>
    <row r="190" spans="1:68" ht="24.75" customHeight="1" x14ac:dyDescent="0.25">
      <c r="A190" s="35">
        <v>43</v>
      </c>
      <c r="B190" s="9" t="s">
        <v>97</v>
      </c>
      <c r="C190" s="16"/>
      <c r="D190" s="16"/>
      <c r="E190" s="16"/>
      <c r="F190" s="16"/>
      <c r="G190" s="16">
        <v>0</v>
      </c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>
        <v>0</v>
      </c>
      <c r="AI190" s="16"/>
      <c r="AJ190" s="16"/>
      <c r="AK190" s="16"/>
      <c r="AL190" s="16"/>
      <c r="AM190" s="16">
        <v>0</v>
      </c>
      <c r="AN190" s="16">
        <v>0</v>
      </c>
      <c r="AO190" s="16">
        <v>0</v>
      </c>
      <c r="AP190" s="16"/>
      <c r="AQ190" s="16"/>
      <c r="AR190" s="16"/>
      <c r="AS190" s="16"/>
      <c r="AT190" s="16">
        <v>0</v>
      </c>
      <c r="AU190" s="16"/>
      <c r="AV190" s="16"/>
      <c r="AW190" s="16">
        <f t="shared" si="137"/>
        <v>0</v>
      </c>
      <c r="AX190" s="16"/>
      <c r="AY190" s="1">
        <v>0</v>
      </c>
      <c r="AZ190" s="16">
        <v>0</v>
      </c>
      <c r="BA190" s="16">
        <v>0</v>
      </c>
      <c r="BB190" s="16"/>
      <c r="BC190" s="16"/>
      <c r="BD190" s="16"/>
      <c r="BE190" s="16"/>
      <c r="BF190" s="16"/>
      <c r="BG190" s="16"/>
      <c r="BH190" s="17"/>
      <c r="BI190" s="17"/>
      <c r="BJ190" s="17"/>
      <c r="BK190" s="17"/>
      <c r="BL190" s="21"/>
      <c r="BM190" s="24"/>
      <c r="BN190" s="20"/>
      <c r="BO190" s="21"/>
      <c r="BP190" s="22"/>
    </row>
    <row r="191" spans="1:68" ht="24.75" customHeight="1" x14ac:dyDescent="0.25">
      <c r="A191" s="23">
        <v>3</v>
      </c>
      <c r="B191" s="9" t="s">
        <v>5</v>
      </c>
      <c r="C191" s="16"/>
      <c r="D191" s="16"/>
      <c r="E191" s="16"/>
      <c r="F191" s="16"/>
      <c r="G191" s="16">
        <v>0</v>
      </c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>
        <v>0</v>
      </c>
      <c r="AI191" s="16"/>
      <c r="AJ191" s="16"/>
      <c r="AK191" s="16"/>
      <c r="AL191" s="16"/>
      <c r="AM191" s="16">
        <v>0</v>
      </c>
      <c r="AN191" s="16">
        <v>0</v>
      </c>
      <c r="AO191" s="16">
        <v>0</v>
      </c>
      <c r="AP191" s="16">
        <v>0</v>
      </c>
      <c r="AQ191" s="16">
        <v>0</v>
      </c>
      <c r="AR191" s="16">
        <v>0</v>
      </c>
      <c r="AS191" s="16"/>
      <c r="AT191" s="16">
        <v>0</v>
      </c>
      <c r="AU191" s="16"/>
      <c r="AV191" s="16"/>
      <c r="AW191" s="16">
        <f t="shared" si="137"/>
        <v>0</v>
      </c>
      <c r="AX191" s="16"/>
      <c r="AY191" s="1">
        <v>0</v>
      </c>
      <c r="AZ191" s="16">
        <v>0</v>
      </c>
      <c r="BA191" s="16">
        <v>0</v>
      </c>
      <c r="BB191" s="16"/>
      <c r="BC191" s="16"/>
      <c r="BD191" s="16"/>
      <c r="BE191" s="16"/>
      <c r="BF191" s="16"/>
      <c r="BG191" s="16"/>
      <c r="BH191" s="17"/>
      <c r="BI191" s="17"/>
      <c r="BJ191" s="17"/>
      <c r="BK191" s="17"/>
      <c r="BL191" s="21"/>
      <c r="BM191" s="24"/>
      <c r="BN191" s="20"/>
      <c r="BO191" s="21"/>
      <c r="BP191" s="22"/>
    </row>
    <row r="192" spans="1:68" ht="24.75" customHeight="1" x14ac:dyDescent="0.25">
      <c r="A192" s="36">
        <v>31</v>
      </c>
      <c r="B192" s="9" t="s">
        <v>6</v>
      </c>
      <c r="C192" s="16"/>
      <c r="D192" s="16"/>
      <c r="E192" s="16"/>
      <c r="F192" s="16"/>
      <c r="G192" s="16">
        <v>0</v>
      </c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>
        <v>0</v>
      </c>
      <c r="AI192" s="16"/>
      <c r="AJ192" s="16"/>
      <c r="AK192" s="16"/>
      <c r="AL192" s="16"/>
      <c r="AM192" s="16">
        <v>0</v>
      </c>
      <c r="AN192" s="16">
        <v>0</v>
      </c>
      <c r="AO192" s="16">
        <v>0</v>
      </c>
      <c r="AP192" s="16"/>
      <c r="AQ192" s="16"/>
      <c r="AR192" s="16"/>
      <c r="AS192" s="16"/>
      <c r="AT192" s="16">
        <v>0</v>
      </c>
      <c r="AU192" s="16"/>
      <c r="AV192" s="16"/>
      <c r="AW192" s="16">
        <f t="shared" si="137"/>
        <v>0</v>
      </c>
      <c r="AX192" s="16"/>
      <c r="AY192" s="1">
        <v>0</v>
      </c>
      <c r="AZ192" s="16">
        <v>0</v>
      </c>
      <c r="BA192" s="16">
        <v>0</v>
      </c>
      <c r="BB192" s="16"/>
      <c r="BC192" s="16"/>
      <c r="BD192" s="16"/>
      <c r="BE192" s="16"/>
      <c r="BF192" s="16"/>
      <c r="BG192" s="16"/>
      <c r="BH192" s="17"/>
      <c r="BI192" s="17"/>
      <c r="BJ192" s="17"/>
      <c r="BK192" s="17"/>
      <c r="BL192" s="21"/>
      <c r="BM192" s="24"/>
      <c r="BN192" s="20"/>
      <c r="BO192" s="21"/>
      <c r="BP192" s="22"/>
    </row>
    <row r="193" spans="1:68" ht="24.75" customHeight="1" x14ac:dyDescent="0.25">
      <c r="A193" s="36">
        <v>32</v>
      </c>
      <c r="B193" s="9" t="s">
        <v>7</v>
      </c>
      <c r="C193" s="16"/>
      <c r="D193" s="16"/>
      <c r="E193" s="16"/>
      <c r="F193" s="16"/>
      <c r="G193" s="16">
        <v>0</v>
      </c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>
        <v>0</v>
      </c>
      <c r="AI193" s="16"/>
      <c r="AJ193" s="16"/>
      <c r="AK193" s="16"/>
      <c r="AL193" s="16"/>
      <c r="AM193" s="16">
        <v>0</v>
      </c>
      <c r="AN193" s="16">
        <v>0</v>
      </c>
      <c r="AO193" s="16">
        <v>0</v>
      </c>
      <c r="AP193" s="16"/>
      <c r="AQ193" s="16"/>
      <c r="AR193" s="16"/>
      <c r="AS193" s="16"/>
      <c r="AT193" s="16">
        <v>0</v>
      </c>
      <c r="AU193" s="16"/>
      <c r="AV193" s="16"/>
      <c r="AW193" s="16">
        <f t="shared" si="137"/>
        <v>0</v>
      </c>
      <c r="AX193" s="16"/>
      <c r="AY193" s="1">
        <v>0</v>
      </c>
      <c r="AZ193" s="16">
        <v>0</v>
      </c>
      <c r="BA193" s="16">
        <v>0</v>
      </c>
      <c r="BB193" s="16"/>
      <c r="BC193" s="16"/>
      <c r="BD193" s="16"/>
      <c r="BE193" s="16"/>
      <c r="BF193" s="16"/>
      <c r="BG193" s="16"/>
      <c r="BH193" s="17"/>
      <c r="BI193" s="17"/>
      <c r="BJ193" s="17"/>
      <c r="BK193" s="17"/>
      <c r="BL193" s="21"/>
      <c r="BM193" s="24"/>
      <c r="BN193" s="20"/>
      <c r="BO193" s="21"/>
      <c r="BP193" s="22"/>
    </row>
    <row r="194" spans="1:68" ht="24.75" customHeight="1" x14ac:dyDescent="0.25">
      <c r="A194" s="36">
        <v>34</v>
      </c>
      <c r="B194" s="9" t="s">
        <v>8</v>
      </c>
      <c r="C194" s="16"/>
      <c r="D194" s="16"/>
      <c r="E194" s="16"/>
      <c r="F194" s="16"/>
      <c r="G194" s="16">
        <v>0</v>
      </c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>
        <v>0</v>
      </c>
      <c r="AI194" s="16"/>
      <c r="AJ194" s="16"/>
      <c r="AK194" s="16"/>
      <c r="AL194" s="16"/>
      <c r="AM194" s="16">
        <v>0</v>
      </c>
      <c r="AN194" s="16">
        <v>0</v>
      </c>
      <c r="AO194" s="16">
        <v>0</v>
      </c>
      <c r="AP194" s="16"/>
      <c r="AQ194" s="16"/>
      <c r="AR194" s="16"/>
      <c r="AS194" s="16"/>
      <c r="AT194" s="16">
        <v>0</v>
      </c>
      <c r="AU194" s="16"/>
      <c r="AV194" s="16"/>
      <c r="AW194" s="16">
        <f t="shared" si="137"/>
        <v>0</v>
      </c>
      <c r="AX194" s="16"/>
      <c r="AY194" s="1">
        <v>0</v>
      </c>
      <c r="AZ194" s="16">
        <v>0</v>
      </c>
      <c r="BA194" s="16">
        <v>0</v>
      </c>
      <c r="BB194" s="16"/>
      <c r="BC194" s="16"/>
      <c r="BD194" s="16"/>
      <c r="BE194" s="16"/>
      <c r="BF194" s="16"/>
      <c r="BG194" s="16"/>
      <c r="BH194" s="17"/>
      <c r="BI194" s="17"/>
      <c r="BJ194" s="17"/>
      <c r="BK194" s="17"/>
      <c r="BL194" s="21"/>
      <c r="BM194" s="24"/>
      <c r="BN194" s="20"/>
      <c r="BO194" s="21"/>
      <c r="BP194" s="22"/>
    </row>
    <row r="195" spans="1:68" ht="24.75" customHeight="1" x14ac:dyDescent="0.25">
      <c r="A195" s="36">
        <v>38</v>
      </c>
      <c r="B195" s="9" t="s">
        <v>94</v>
      </c>
      <c r="C195" s="16"/>
      <c r="D195" s="16"/>
      <c r="E195" s="16"/>
      <c r="F195" s="16"/>
      <c r="G195" s="16">
        <v>0</v>
      </c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>
        <v>0</v>
      </c>
      <c r="AI195" s="16"/>
      <c r="AJ195" s="16"/>
      <c r="AK195" s="16"/>
      <c r="AL195" s="16"/>
      <c r="AM195" s="16">
        <v>0</v>
      </c>
      <c r="AN195" s="16">
        <v>0</v>
      </c>
      <c r="AO195" s="16">
        <v>0</v>
      </c>
      <c r="AP195" s="16"/>
      <c r="AQ195" s="16"/>
      <c r="AR195" s="16"/>
      <c r="AS195" s="16"/>
      <c r="AT195" s="16">
        <v>0</v>
      </c>
      <c r="AU195" s="16"/>
      <c r="AV195" s="16"/>
      <c r="AW195" s="16">
        <f t="shared" si="137"/>
        <v>0</v>
      </c>
      <c r="AX195" s="16"/>
      <c r="AY195" s="1">
        <v>0</v>
      </c>
      <c r="AZ195" s="16">
        <v>0</v>
      </c>
      <c r="BA195" s="16">
        <v>0</v>
      </c>
      <c r="BB195" s="16"/>
      <c r="BC195" s="16"/>
      <c r="BD195" s="16"/>
      <c r="BE195" s="16"/>
      <c r="BF195" s="16"/>
      <c r="BG195" s="16"/>
      <c r="BH195" s="17"/>
      <c r="BI195" s="17"/>
      <c r="BJ195" s="17"/>
      <c r="BK195" s="17"/>
      <c r="BL195" s="21"/>
      <c r="BM195" s="24"/>
      <c r="BN195" s="20"/>
      <c r="BO195" s="21"/>
      <c r="BP195" s="22"/>
    </row>
    <row r="196" spans="1:68" ht="24.75" customHeight="1" x14ac:dyDescent="0.25">
      <c r="A196" s="23">
        <v>4</v>
      </c>
      <c r="B196" s="9" t="s">
        <v>2</v>
      </c>
      <c r="C196" s="16"/>
      <c r="D196" s="16"/>
      <c r="E196" s="16"/>
      <c r="F196" s="16"/>
      <c r="G196" s="16">
        <v>0</v>
      </c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>
        <v>0</v>
      </c>
      <c r="AI196" s="16"/>
      <c r="AJ196" s="16"/>
      <c r="AK196" s="16"/>
      <c r="AL196" s="16"/>
      <c r="AM196" s="16">
        <v>0</v>
      </c>
      <c r="AN196" s="16">
        <v>0</v>
      </c>
      <c r="AO196" s="16">
        <v>0</v>
      </c>
      <c r="AP196" s="16">
        <v>0</v>
      </c>
      <c r="AQ196" s="16">
        <v>0</v>
      </c>
      <c r="AR196" s="16">
        <v>0</v>
      </c>
      <c r="AS196" s="16"/>
      <c r="AT196" s="16">
        <v>0</v>
      </c>
      <c r="AU196" s="16"/>
      <c r="AV196" s="16"/>
      <c r="AW196" s="16">
        <f t="shared" si="137"/>
        <v>0</v>
      </c>
      <c r="AX196" s="16"/>
      <c r="AY196" s="1">
        <v>0</v>
      </c>
      <c r="AZ196" s="16">
        <v>0</v>
      </c>
      <c r="BA196" s="16">
        <v>0</v>
      </c>
      <c r="BB196" s="16"/>
      <c r="BC196" s="16"/>
      <c r="BD196" s="16"/>
      <c r="BE196" s="16"/>
      <c r="BF196" s="16"/>
      <c r="BG196" s="16"/>
      <c r="BH196" s="17"/>
      <c r="BI196" s="17"/>
      <c r="BJ196" s="17"/>
      <c r="BK196" s="17"/>
      <c r="BL196" s="21"/>
      <c r="BM196" s="24"/>
      <c r="BN196" s="20"/>
      <c r="BO196" s="21"/>
      <c r="BP196" s="22"/>
    </row>
    <row r="197" spans="1:68" ht="24.75" customHeight="1" x14ac:dyDescent="0.25">
      <c r="A197" s="36">
        <v>42</v>
      </c>
      <c r="B197" s="9" t="s">
        <v>95</v>
      </c>
      <c r="C197" s="16"/>
      <c r="D197" s="16"/>
      <c r="E197" s="16"/>
      <c r="F197" s="16"/>
      <c r="G197" s="16">
        <v>0</v>
      </c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>
        <v>0</v>
      </c>
      <c r="AI197" s="16"/>
      <c r="AJ197" s="16"/>
      <c r="AK197" s="16"/>
      <c r="AL197" s="16"/>
      <c r="AM197" s="16">
        <v>0</v>
      </c>
      <c r="AN197" s="16">
        <v>0</v>
      </c>
      <c r="AO197" s="16">
        <v>0</v>
      </c>
      <c r="AP197" s="16"/>
      <c r="AQ197" s="16"/>
      <c r="AR197" s="16"/>
      <c r="AS197" s="16"/>
      <c r="AT197" s="16">
        <v>0</v>
      </c>
      <c r="AU197" s="16"/>
      <c r="AV197" s="16"/>
      <c r="AW197" s="16">
        <f t="shared" si="137"/>
        <v>0</v>
      </c>
      <c r="AX197" s="16"/>
      <c r="AY197" s="1">
        <v>0</v>
      </c>
      <c r="AZ197" s="16">
        <v>0</v>
      </c>
      <c r="BA197" s="16">
        <v>0</v>
      </c>
      <c r="BB197" s="16"/>
      <c r="BC197" s="16"/>
      <c r="BD197" s="16"/>
      <c r="BE197" s="16"/>
      <c r="BF197" s="16"/>
      <c r="BG197" s="16"/>
      <c r="BH197" s="17"/>
      <c r="BI197" s="17"/>
      <c r="BJ197" s="17"/>
      <c r="BK197" s="17"/>
      <c r="BL197" s="21"/>
      <c r="BM197" s="24"/>
      <c r="BN197" s="20"/>
      <c r="BO197" s="21"/>
      <c r="BP197" s="22"/>
    </row>
    <row r="198" spans="1:68" ht="24.75" customHeight="1" x14ac:dyDescent="0.25">
      <c r="A198" s="23">
        <v>45</v>
      </c>
      <c r="B198" s="9" t="s">
        <v>9</v>
      </c>
      <c r="C198" s="16"/>
      <c r="D198" s="16"/>
      <c r="E198" s="16"/>
      <c r="F198" s="16"/>
      <c r="G198" s="16">
        <v>0</v>
      </c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>
        <v>0</v>
      </c>
      <c r="AI198" s="16"/>
      <c r="AJ198" s="16"/>
      <c r="AK198" s="16"/>
      <c r="AL198" s="16"/>
      <c r="AM198" s="16">
        <v>0</v>
      </c>
      <c r="AN198" s="16">
        <v>0</v>
      </c>
      <c r="AO198" s="16">
        <v>0</v>
      </c>
      <c r="AP198" s="16"/>
      <c r="AQ198" s="16"/>
      <c r="AR198" s="16"/>
      <c r="AS198" s="16"/>
      <c r="AT198" s="16">
        <v>0</v>
      </c>
      <c r="AU198" s="16"/>
      <c r="AV198" s="16"/>
      <c r="AW198" s="16">
        <f t="shared" si="137"/>
        <v>0</v>
      </c>
      <c r="AX198" s="16"/>
      <c r="AY198" s="1">
        <v>0</v>
      </c>
      <c r="AZ198" s="16">
        <v>0</v>
      </c>
      <c r="BA198" s="16">
        <v>0</v>
      </c>
      <c r="BB198" s="16"/>
      <c r="BC198" s="16"/>
      <c r="BD198" s="16"/>
      <c r="BE198" s="16"/>
      <c r="BF198" s="16"/>
      <c r="BG198" s="16"/>
      <c r="BH198" s="17"/>
      <c r="BI198" s="17"/>
      <c r="BJ198" s="17"/>
      <c r="BK198" s="17"/>
      <c r="BL198" s="21"/>
      <c r="BM198" s="24"/>
      <c r="BN198" s="20"/>
      <c r="BO198" s="21"/>
      <c r="BP198" s="22"/>
    </row>
    <row r="199" spans="1:68" ht="24.75" customHeight="1" x14ac:dyDescent="0.25">
      <c r="A199" s="35" t="s">
        <v>89</v>
      </c>
      <c r="B199" s="9" t="s">
        <v>17</v>
      </c>
      <c r="C199" s="16"/>
      <c r="D199" s="16"/>
      <c r="E199" s="16"/>
      <c r="F199" s="16"/>
      <c r="G199" s="16">
        <v>0</v>
      </c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>
        <f>AA201</f>
        <v>0</v>
      </c>
      <c r="AB199" s="16">
        <f t="shared" ref="AB199:AC199" si="140">AB201</f>
        <v>18500</v>
      </c>
      <c r="AC199" s="16">
        <f t="shared" si="140"/>
        <v>18500</v>
      </c>
      <c r="AD199" s="16">
        <v>55937</v>
      </c>
      <c r="AE199" s="16">
        <v>0</v>
      </c>
      <c r="AF199" s="16">
        <v>55937</v>
      </c>
      <c r="AG199" s="16"/>
      <c r="AH199" s="16">
        <v>0</v>
      </c>
      <c r="AI199" s="16"/>
      <c r="AJ199" s="16"/>
      <c r="AK199" s="16"/>
      <c r="AL199" s="16"/>
      <c r="AM199" s="16">
        <v>0</v>
      </c>
      <c r="AN199" s="16">
        <v>0</v>
      </c>
      <c r="AO199" s="16">
        <v>0</v>
      </c>
      <c r="AP199" s="16"/>
      <c r="AQ199" s="16"/>
      <c r="AR199" s="16"/>
      <c r="AS199" s="16"/>
      <c r="AT199" s="16">
        <v>0</v>
      </c>
      <c r="AU199" s="16"/>
      <c r="AV199" s="16"/>
      <c r="AW199" s="16">
        <f t="shared" si="137"/>
        <v>0</v>
      </c>
      <c r="AX199" s="16"/>
      <c r="AY199" s="1">
        <v>0</v>
      </c>
      <c r="AZ199" s="16">
        <v>0</v>
      </c>
      <c r="BA199" s="16">
        <v>0</v>
      </c>
      <c r="BB199" s="16"/>
      <c r="BC199" s="16"/>
      <c r="BD199" s="16"/>
      <c r="BE199" s="16"/>
      <c r="BF199" s="16"/>
      <c r="BG199" s="16"/>
      <c r="BH199" s="17"/>
      <c r="BI199" s="17"/>
      <c r="BJ199" s="17"/>
      <c r="BK199" s="17"/>
      <c r="BL199" s="21"/>
      <c r="BM199" s="24"/>
      <c r="BN199" s="20"/>
      <c r="BO199" s="21"/>
      <c r="BP199" s="22"/>
    </row>
    <row r="200" spans="1:68" ht="24.75" customHeight="1" x14ac:dyDescent="0.25">
      <c r="A200" s="35">
        <v>3</v>
      </c>
      <c r="B200" s="9" t="s">
        <v>5</v>
      </c>
      <c r="C200" s="16"/>
      <c r="D200" s="16"/>
      <c r="E200" s="16"/>
      <c r="F200" s="16"/>
      <c r="G200" s="16">
        <v>0</v>
      </c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>
        <v>0</v>
      </c>
      <c r="AI200" s="16"/>
      <c r="AJ200" s="16"/>
      <c r="AK200" s="16"/>
      <c r="AL200" s="16"/>
      <c r="AM200" s="16">
        <v>0</v>
      </c>
      <c r="AN200" s="16">
        <v>0</v>
      </c>
      <c r="AO200" s="16">
        <v>0</v>
      </c>
      <c r="AP200" s="16">
        <v>0</v>
      </c>
      <c r="AQ200" s="16">
        <v>0</v>
      </c>
      <c r="AR200" s="16">
        <v>0</v>
      </c>
      <c r="AS200" s="16"/>
      <c r="AT200" s="16">
        <v>0</v>
      </c>
      <c r="AU200" s="16"/>
      <c r="AV200" s="16"/>
      <c r="AW200" s="16">
        <f t="shared" si="137"/>
        <v>0</v>
      </c>
      <c r="AX200" s="16"/>
      <c r="AY200" s="1">
        <v>0</v>
      </c>
      <c r="AZ200" s="16">
        <v>0</v>
      </c>
      <c r="BA200" s="16">
        <v>0</v>
      </c>
      <c r="BB200" s="16"/>
      <c r="BC200" s="16"/>
      <c r="BD200" s="16"/>
      <c r="BE200" s="16"/>
      <c r="BF200" s="16"/>
      <c r="BG200" s="16"/>
      <c r="BH200" s="17"/>
      <c r="BI200" s="17"/>
      <c r="BJ200" s="17"/>
      <c r="BK200" s="17"/>
      <c r="BL200" s="21"/>
      <c r="BM200" s="24"/>
      <c r="BN200" s="20"/>
      <c r="BO200" s="21"/>
      <c r="BP200" s="22"/>
    </row>
    <row r="201" spans="1:68" ht="24.75" customHeight="1" x14ac:dyDescent="0.25">
      <c r="A201" s="23">
        <v>31</v>
      </c>
      <c r="B201" s="9" t="s">
        <v>6</v>
      </c>
      <c r="C201" s="16"/>
      <c r="D201" s="16"/>
      <c r="E201" s="16"/>
      <c r="F201" s="16"/>
      <c r="G201" s="16">
        <v>0</v>
      </c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>
        <v>0</v>
      </c>
      <c r="AB201" s="16">
        <v>18500</v>
      </c>
      <c r="AC201" s="16">
        <v>18500</v>
      </c>
      <c r="AD201" s="16">
        <v>55937</v>
      </c>
      <c r="AE201" s="16">
        <v>0</v>
      </c>
      <c r="AF201" s="16">
        <v>55937</v>
      </c>
      <c r="AG201" s="16"/>
      <c r="AH201" s="16">
        <v>0</v>
      </c>
      <c r="AI201" s="16"/>
      <c r="AJ201" s="16"/>
      <c r="AK201" s="16"/>
      <c r="AL201" s="16"/>
      <c r="AM201" s="16">
        <v>0</v>
      </c>
      <c r="AN201" s="16">
        <v>0</v>
      </c>
      <c r="AO201" s="16">
        <v>0</v>
      </c>
      <c r="AP201" s="16"/>
      <c r="AQ201" s="16"/>
      <c r="AR201" s="16"/>
      <c r="AS201" s="16"/>
      <c r="AT201" s="16">
        <v>0</v>
      </c>
      <c r="AU201" s="16"/>
      <c r="AV201" s="16"/>
      <c r="AW201" s="16">
        <f t="shared" si="137"/>
        <v>0</v>
      </c>
      <c r="AX201" s="16"/>
      <c r="AY201" s="1">
        <v>0</v>
      </c>
      <c r="AZ201" s="16">
        <v>0</v>
      </c>
      <c r="BA201" s="16">
        <v>0</v>
      </c>
      <c r="BB201" s="16"/>
      <c r="BC201" s="16"/>
      <c r="BD201" s="16"/>
      <c r="BE201" s="16"/>
      <c r="BF201" s="16"/>
      <c r="BG201" s="16"/>
      <c r="BH201" s="17"/>
      <c r="BI201" s="17"/>
      <c r="BJ201" s="17"/>
      <c r="BK201" s="17"/>
      <c r="BL201" s="21"/>
      <c r="BM201" s="24"/>
      <c r="BN201" s="20"/>
      <c r="BO201" s="21"/>
      <c r="BP201" s="22"/>
    </row>
    <row r="202" spans="1:68" ht="24.75" customHeight="1" x14ac:dyDescent="0.25">
      <c r="A202" s="36">
        <v>32</v>
      </c>
      <c r="B202" s="9" t="s">
        <v>7</v>
      </c>
      <c r="C202" s="16"/>
      <c r="D202" s="16"/>
      <c r="E202" s="16"/>
      <c r="F202" s="16"/>
      <c r="G202" s="16">
        <v>0</v>
      </c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>
        <v>0</v>
      </c>
      <c r="AI202" s="16"/>
      <c r="AJ202" s="16"/>
      <c r="AK202" s="16"/>
      <c r="AL202" s="16"/>
      <c r="AM202" s="16">
        <v>0</v>
      </c>
      <c r="AN202" s="16">
        <v>0</v>
      </c>
      <c r="AO202" s="16">
        <v>0</v>
      </c>
      <c r="AP202" s="16"/>
      <c r="AQ202" s="16"/>
      <c r="AR202" s="16"/>
      <c r="AS202" s="16"/>
      <c r="AT202" s="16">
        <v>0</v>
      </c>
      <c r="AU202" s="16"/>
      <c r="AV202" s="16"/>
      <c r="AW202" s="16">
        <f t="shared" si="137"/>
        <v>0</v>
      </c>
      <c r="AX202" s="16"/>
      <c r="AY202" s="1">
        <v>0</v>
      </c>
      <c r="AZ202" s="16">
        <v>0</v>
      </c>
      <c r="BA202" s="16">
        <v>0</v>
      </c>
      <c r="BB202" s="16"/>
      <c r="BC202" s="16"/>
      <c r="BD202" s="16"/>
      <c r="BE202" s="16"/>
      <c r="BF202" s="16"/>
      <c r="BG202" s="16"/>
      <c r="BH202" s="17"/>
      <c r="BI202" s="17"/>
      <c r="BJ202" s="17"/>
      <c r="BK202" s="17"/>
      <c r="BL202" s="21"/>
      <c r="BM202" s="24"/>
      <c r="BN202" s="20"/>
      <c r="BO202" s="21"/>
      <c r="BP202" s="22"/>
    </row>
    <row r="203" spans="1:68" ht="24.75" customHeight="1" x14ac:dyDescent="0.25">
      <c r="A203" s="35">
        <v>563</v>
      </c>
      <c r="B203" s="9" t="s">
        <v>98</v>
      </c>
      <c r="C203" s="16"/>
      <c r="D203" s="16"/>
      <c r="E203" s="16"/>
      <c r="F203" s="16"/>
      <c r="G203" s="16">
        <v>0</v>
      </c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>
        <v>0</v>
      </c>
      <c r="AI203" s="16"/>
      <c r="AJ203" s="16"/>
      <c r="AK203" s="16"/>
      <c r="AL203" s="16"/>
      <c r="AM203" s="16">
        <v>0</v>
      </c>
      <c r="AN203" s="16">
        <v>0</v>
      </c>
      <c r="AO203" s="16">
        <v>0</v>
      </c>
      <c r="AP203" s="16"/>
      <c r="AQ203" s="16"/>
      <c r="AR203" s="16"/>
      <c r="AS203" s="16"/>
      <c r="AT203" s="16">
        <v>0</v>
      </c>
      <c r="AU203" s="16"/>
      <c r="AV203" s="16"/>
      <c r="AW203" s="16">
        <f t="shared" si="137"/>
        <v>0</v>
      </c>
      <c r="AX203" s="16"/>
      <c r="AY203" s="1">
        <v>0</v>
      </c>
      <c r="AZ203" s="16">
        <v>0</v>
      </c>
      <c r="BA203" s="16">
        <v>0</v>
      </c>
      <c r="BB203" s="16"/>
      <c r="BC203" s="16"/>
      <c r="BD203" s="16"/>
      <c r="BE203" s="16"/>
      <c r="BF203" s="16"/>
      <c r="BG203" s="16"/>
      <c r="BH203" s="17"/>
      <c r="BI203" s="17"/>
      <c r="BJ203" s="17"/>
      <c r="BK203" s="17"/>
      <c r="BL203" s="21"/>
      <c r="BM203" s="24"/>
      <c r="BN203" s="20"/>
      <c r="BO203" s="21"/>
      <c r="BP203" s="22"/>
    </row>
    <row r="204" spans="1:68" ht="24.75" customHeight="1" x14ac:dyDescent="0.25">
      <c r="A204" s="23">
        <v>3</v>
      </c>
      <c r="B204" s="9" t="s">
        <v>5</v>
      </c>
      <c r="C204" s="16"/>
      <c r="D204" s="16"/>
      <c r="E204" s="16"/>
      <c r="F204" s="16"/>
      <c r="G204" s="16">
        <v>0</v>
      </c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>
        <v>0</v>
      </c>
      <c r="AI204" s="16"/>
      <c r="AJ204" s="16"/>
      <c r="AK204" s="16"/>
      <c r="AL204" s="16"/>
      <c r="AM204" s="16">
        <v>0</v>
      </c>
      <c r="AN204" s="16">
        <v>0</v>
      </c>
      <c r="AO204" s="16">
        <v>0</v>
      </c>
      <c r="AP204" s="16"/>
      <c r="AQ204" s="16"/>
      <c r="AR204" s="16"/>
      <c r="AS204" s="16"/>
      <c r="AT204" s="16">
        <v>0</v>
      </c>
      <c r="AU204" s="16"/>
      <c r="AV204" s="16"/>
      <c r="AW204" s="16">
        <f t="shared" si="137"/>
        <v>0</v>
      </c>
      <c r="AX204" s="16"/>
      <c r="AY204" s="1">
        <v>0</v>
      </c>
      <c r="AZ204" s="16">
        <v>0</v>
      </c>
      <c r="BA204" s="16">
        <v>0</v>
      </c>
      <c r="BB204" s="16"/>
      <c r="BC204" s="16"/>
      <c r="BD204" s="16"/>
      <c r="BE204" s="16"/>
      <c r="BF204" s="16"/>
      <c r="BG204" s="16"/>
      <c r="BH204" s="17"/>
      <c r="BI204" s="17"/>
      <c r="BJ204" s="17"/>
      <c r="BK204" s="17"/>
      <c r="BL204" s="21"/>
      <c r="BM204" s="24"/>
      <c r="BN204" s="20"/>
      <c r="BO204" s="21"/>
      <c r="BP204" s="22"/>
    </row>
    <row r="205" spans="1:68" ht="24.75" customHeight="1" x14ac:dyDescent="0.25">
      <c r="A205" s="36">
        <v>32</v>
      </c>
      <c r="B205" s="9" t="s">
        <v>7</v>
      </c>
      <c r="C205" s="16"/>
      <c r="D205" s="16"/>
      <c r="E205" s="16"/>
      <c r="F205" s="16"/>
      <c r="G205" s="16">
        <v>0</v>
      </c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>
        <v>0</v>
      </c>
      <c r="AI205" s="16"/>
      <c r="AJ205" s="16"/>
      <c r="AK205" s="16"/>
      <c r="AL205" s="16"/>
      <c r="AM205" s="16">
        <v>0</v>
      </c>
      <c r="AN205" s="16">
        <v>0</v>
      </c>
      <c r="AO205" s="16">
        <v>0</v>
      </c>
      <c r="AP205" s="16"/>
      <c r="AQ205" s="16"/>
      <c r="AR205" s="16"/>
      <c r="AS205" s="16"/>
      <c r="AT205" s="16">
        <v>0</v>
      </c>
      <c r="AU205" s="16"/>
      <c r="AV205" s="16"/>
      <c r="AW205" s="16">
        <f t="shared" si="137"/>
        <v>0</v>
      </c>
      <c r="AX205" s="16"/>
      <c r="AY205" s="1">
        <v>0</v>
      </c>
      <c r="AZ205" s="16">
        <v>0</v>
      </c>
      <c r="BA205" s="16">
        <v>0</v>
      </c>
      <c r="BB205" s="16"/>
      <c r="BC205" s="16"/>
      <c r="BD205" s="16"/>
      <c r="BE205" s="16"/>
      <c r="BF205" s="16"/>
      <c r="BG205" s="16"/>
      <c r="BH205" s="17"/>
      <c r="BI205" s="17"/>
      <c r="BJ205" s="17"/>
      <c r="BK205" s="17"/>
      <c r="BL205" s="21"/>
      <c r="BM205" s="24"/>
      <c r="BN205" s="20"/>
      <c r="BO205" s="21"/>
      <c r="BP205" s="22"/>
    </row>
    <row r="206" spans="1:68" ht="24.75" customHeight="1" x14ac:dyDescent="0.25">
      <c r="A206" s="23">
        <v>4</v>
      </c>
      <c r="B206" s="9" t="s">
        <v>2</v>
      </c>
      <c r="C206" s="16"/>
      <c r="D206" s="16"/>
      <c r="E206" s="16"/>
      <c r="F206" s="16"/>
      <c r="G206" s="16">
        <v>0</v>
      </c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>
        <v>0</v>
      </c>
      <c r="AI206" s="16"/>
      <c r="AJ206" s="16"/>
      <c r="AK206" s="16"/>
      <c r="AL206" s="16"/>
      <c r="AM206" s="16">
        <v>0</v>
      </c>
      <c r="AN206" s="16">
        <v>0</v>
      </c>
      <c r="AO206" s="16">
        <v>0</v>
      </c>
      <c r="AP206" s="16"/>
      <c r="AQ206" s="16"/>
      <c r="AR206" s="16"/>
      <c r="AS206" s="16"/>
      <c r="AT206" s="16">
        <v>0</v>
      </c>
      <c r="AU206" s="16"/>
      <c r="AV206" s="16"/>
      <c r="AW206" s="16">
        <f t="shared" si="137"/>
        <v>0</v>
      </c>
      <c r="AX206" s="16"/>
      <c r="AY206" s="1">
        <v>0</v>
      </c>
      <c r="AZ206" s="16">
        <v>0</v>
      </c>
      <c r="BA206" s="16">
        <v>0</v>
      </c>
      <c r="BB206" s="16"/>
      <c r="BC206" s="16"/>
      <c r="BD206" s="16"/>
      <c r="BE206" s="16"/>
      <c r="BF206" s="16"/>
      <c r="BG206" s="16"/>
      <c r="BH206" s="17"/>
      <c r="BI206" s="17"/>
      <c r="BJ206" s="17"/>
      <c r="BK206" s="17"/>
      <c r="BL206" s="21"/>
      <c r="BM206" s="24"/>
      <c r="BN206" s="20"/>
      <c r="BO206" s="21"/>
      <c r="BP206" s="22"/>
    </row>
    <row r="207" spans="1:68" ht="24.75" customHeight="1" x14ac:dyDescent="0.25">
      <c r="A207" s="36">
        <v>42</v>
      </c>
      <c r="B207" s="9" t="s">
        <v>95</v>
      </c>
      <c r="C207" s="16"/>
      <c r="D207" s="16"/>
      <c r="E207" s="16"/>
      <c r="F207" s="16"/>
      <c r="G207" s="16">
        <v>0</v>
      </c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>
        <v>0</v>
      </c>
      <c r="AI207" s="16"/>
      <c r="AJ207" s="16"/>
      <c r="AK207" s="16"/>
      <c r="AL207" s="16"/>
      <c r="AM207" s="16">
        <v>0</v>
      </c>
      <c r="AN207" s="16">
        <v>0</v>
      </c>
      <c r="AO207" s="16">
        <v>0</v>
      </c>
      <c r="AP207" s="16"/>
      <c r="AQ207" s="16"/>
      <c r="AR207" s="16"/>
      <c r="AS207" s="16"/>
      <c r="AT207" s="16">
        <v>0</v>
      </c>
      <c r="AU207" s="16"/>
      <c r="AV207" s="16"/>
      <c r="AW207" s="16">
        <f t="shared" si="137"/>
        <v>0</v>
      </c>
      <c r="AX207" s="16"/>
      <c r="AY207" s="1">
        <v>0</v>
      </c>
      <c r="AZ207" s="16">
        <v>0</v>
      </c>
      <c r="BA207" s="16">
        <v>0</v>
      </c>
      <c r="BB207" s="16"/>
      <c r="BC207" s="16"/>
      <c r="BD207" s="16"/>
      <c r="BE207" s="16"/>
      <c r="BF207" s="16"/>
      <c r="BG207" s="16"/>
      <c r="BH207" s="17"/>
      <c r="BI207" s="17"/>
      <c r="BJ207" s="17"/>
      <c r="BK207" s="17"/>
      <c r="BL207" s="21"/>
      <c r="BM207" s="24"/>
      <c r="BN207" s="20"/>
      <c r="BO207" s="21"/>
      <c r="BP207" s="22"/>
    </row>
    <row r="208" spans="1:68" ht="24.75" customHeight="1" x14ac:dyDescent="0.25">
      <c r="A208" s="28" t="s">
        <v>99</v>
      </c>
      <c r="B208" s="29" t="s">
        <v>100</v>
      </c>
      <c r="C208" s="2"/>
      <c r="D208" s="2"/>
      <c r="E208" s="2"/>
      <c r="F208" s="2"/>
      <c r="G208" s="2">
        <v>0</v>
      </c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>
        <v>0</v>
      </c>
      <c r="AI208" s="2"/>
      <c r="AJ208" s="2"/>
      <c r="AK208" s="2"/>
      <c r="AL208" s="2"/>
      <c r="AM208" s="2">
        <v>0</v>
      </c>
      <c r="AN208" s="2">
        <v>0</v>
      </c>
      <c r="AO208" s="2">
        <v>0</v>
      </c>
      <c r="AP208" s="2"/>
      <c r="AQ208" s="2"/>
      <c r="AR208" s="2"/>
      <c r="AS208" s="2"/>
      <c r="AT208" s="2">
        <v>0</v>
      </c>
      <c r="AU208" s="2"/>
      <c r="AV208" s="2"/>
      <c r="AW208" s="2"/>
      <c r="AX208" s="2"/>
      <c r="AY208" s="2">
        <v>0</v>
      </c>
      <c r="AZ208" s="2">
        <v>0</v>
      </c>
      <c r="BA208" s="2">
        <v>0</v>
      </c>
      <c r="BB208" s="2"/>
      <c r="BC208" s="2"/>
      <c r="BD208" s="2"/>
      <c r="BE208" s="2"/>
      <c r="BF208" s="2"/>
      <c r="BG208" s="2"/>
      <c r="BH208" s="30">
        <v>0</v>
      </c>
      <c r="BI208" s="30">
        <v>0</v>
      </c>
      <c r="BJ208" s="30">
        <v>0</v>
      </c>
      <c r="BK208" s="30">
        <f>AY208+BB208+BE208+BH208</f>
        <v>0</v>
      </c>
      <c r="BL208" s="30">
        <f t="shared" ref="BL208" si="141">AZ208+BC208+BF208+BI208</f>
        <v>0</v>
      </c>
      <c r="BM208" s="31">
        <f t="shared" ref="BM208" si="142">BA208+BD208+BG208+BJ208</f>
        <v>0</v>
      </c>
      <c r="BN208" s="32">
        <f>C208+F208+I208+L208+O208+R208+U208+X208+AA208+AD208+AG208+AJ208+AM208+AP208+AS208+AV208+BK208</f>
        <v>0</v>
      </c>
      <c r="BO208" s="2">
        <f t="shared" ref="BO208" si="143">D208+G208+J208+M208+P208+S208+V208+Y208+AB208+AE208+AH208+AK208+AN208+AQ208+AT208+AW208+BL208</f>
        <v>0</v>
      </c>
      <c r="BP208" s="33">
        <f t="shared" ref="BP208" si="144">E208+H208+K208+N208+Q208+T208+W208+Z208+AC208+AF208+AI208+AL208+AO208+AR208+AU208+AX208+BM208</f>
        <v>0</v>
      </c>
    </row>
    <row r="209" spans="1:68" ht="24.75" customHeight="1" x14ac:dyDescent="0.25">
      <c r="A209" s="35" t="s">
        <v>101</v>
      </c>
      <c r="B209" s="9" t="s">
        <v>102</v>
      </c>
      <c r="C209" s="16"/>
      <c r="D209" s="16"/>
      <c r="E209" s="16"/>
      <c r="F209" s="16"/>
      <c r="G209" s="16">
        <v>0</v>
      </c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>
        <v>0</v>
      </c>
      <c r="AI209" s="16"/>
      <c r="AJ209" s="16"/>
      <c r="AK209" s="16"/>
      <c r="AL209" s="16"/>
      <c r="AM209" s="16">
        <v>0</v>
      </c>
      <c r="AN209" s="16">
        <v>0</v>
      </c>
      <c r="AO209" s="16">
        <v>0</v>
      </c>
      <c r="AP209" s="16"/>
      <c r="AQ209" s="16"/>
      <c r="AR209" s="16"/>
      <c r="AS209" s="16"/>
      <c r="AT209" s="16">
        <v>0</v>
      </c>
      <c r="AU209" s="16"/>
      <c r="AV209" s="16"/>
      <c r="AW209" s="16"/>
      <c r="AX209" s="16"/>
      <c r="AY209" s="1">
        <v>0</v>
      </c>
      <c r="AZ209" s="16">
        <v>0</v>
      </c>
      <c r="BA209" s="16">
        <v>0</v>
      </c>
      <c r="BB209" s="16"/>
      <c r="BC209" s="16"/>
      <c r="BD209" s="16"/>
      <c r="BE209" s="16"/>
      <c r="BF209" s="16"/>
      <c r="BG209" s="16"/>
      <c r="BH209" s="17"/>
      <c r="BI209" s="17"/>
      <c r="BJ209" s="17"/>
      <c r="BK209" s="17"/>
      <c r="BL209" s="21"/>
      <c r="BM209" s="24"/>
      <c r="BN209" s="20"/>
      <c r="BO209" s="21"/>
      <c r="BP209" s="22"/>
    </row>
    <row r="210" spans="1:68" ht="24.75" customHeight="1" x14ac:dyDescent="0.25">
      <c r="A210" s="23">
        <v>3</v>
      </c>
      <c r="B210" s="9" t="s">
        <v>5</v>
      </c>
      <c r="C210" s="16"/>
      <c r="D210" s="16"/>
      <c r="E210" s="16"/>
      <c r="F210" s="16"/>
      <c r="G210" s="16">
        <v>0</v>
      </c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>
        <v>0</v>
      </c>
      <c r="AI210" s="16"/>
      <c r="AJ210" s="16"/>
      <c r="AK210" s="16"/>
      <c r="AL210" s="16"/>
      <c r="AM210" s="16">
        <v>0</v>
      </c>
      <c r="AN210" s="16">
        <v>0</v>
      </c>
      <c r="AO210" s="16">
        <v>0</v>
      </c>
      <c r="AP210" s="16"/>
      <c r="AQ210" s="16"/>
      <c r="AR210" s="16"/>
      <c r="AS210" s="16"/>
      <c r="AT210" s="16">
        <v>0</v>
      </c>
      <c r="AU210" s="16"/>
      <c r="AV210" s="16"/>
      <c r="AW210" s="16"/>
      <c r="AX210" s="16"/>
      <c r="AY210" s="1">
        <v>0</v>
      </c>
      <c r="AZ210" s="16">
        <v>0</v>
      </c>
      <c r="BA210" s="16">
        <v>0</v>
      </c>
      <c r="BB210" s="16"/>
      <c r="BC210" s="16"/>
      <c r="BD210" s="16"/>
      <c r="BE210" s="16"/>
      <c r="BF210" s="16"/>
      <c r="BG210" s="16"/>
      <c r="BH210" s="17"/>
      <c r="BI210" s="17"/>
      <c r="BJ210" s="17"/>
      <c r="BK210" s="17"/>
      <c r="BL210" s="21"/>
      <c r="BM210" s="24"/>
      <c r="BN210" s="20"/>
      <c r="BO210" s="21"/>
      <c r="BP210" s="22"/>
    </row>
    <row r="211" spans="1:68" ht="24.75" customHeight="1" x14ac:dyDescent="0.25">
      <c r="A211" s="36" t="s">
        <v>36</v>
      </c>
      <c r="B211" s="9" t="s">
        <v>6</v>
      </c>
      <c r="C211" s="16"/>
      <c r="D211" s="16"/>
      <c r="E211" s="16"/>
      <c r="F211" s="16"/>
      <c r="G211" s="16">
        <v>0</v>
      </c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>
        <v>0</v>
      </c>
      <c r="AI211" s="16"/>
      <c r="AJ211" s="16"/>
      <c r="AK211" s="16"/>
      <c r="AL211" s="16"/>
      <c r="AM211" s="16">
        <v>0</v>
      </c>
      <c r="AN211" s="16">
        <v>0</v>
      </c>
      <c r="AO211" s="16">
        <v>0</v>
      </c>
      <c r="AP211" s="16"/>
      <c r="AQ211" s="16"/>
      <c r="AR211" s="16"/>
      <c r="AS211" s="16"/>
      <c r="AT211" s="16">
        <v>0</v>
      </c>
      <c r="AU211" s="16"/>
      <c r="AV211" s="16"/>
      <c r="AW211" s="16"/>
      <c r="AX211" s="16"/>
      <c r="AY211" s="1">
        <v>0</v>
      </c>
      <c r="AZ211" s="16">
        <v>0</v>
      </c>
      <c r="BA211" s="16">
        <v>0</v>
      </c>
      <c r="BB211" s="16"/>
      <c r="BC211" s="16"/>
      <c r="BD211" s="16"/>
      <c r="BE211" s="16"/>
      <c r="BF211" s="16"/>
      <c r="BG211" s="16"/>
      <c r="BH211" s="17"/>
      <c r="BI211" s="17"/>
      <c r="BJ211" s="17"/>
      <c r="BK211" s="17"/>
      <c r="BL211" s="21"/>
      <c r="BM211" s="24"/>
      <c r="BN211" s="20"/>
      <c r="BO211" s="21"/>
      <c r="BP211" s="22"/>
    </row>
    <row r="212" spans="1:68" ht="24.75" customHeight="1" x14ac:dyDescent="0.25">
      <c r="A212" s="36" t="s">
        <v>43</v>
      </c>
      <c r="B212" s="9" t="s">
        <v>7</v>
      </c>
      <c r="C212" s="16"/>
      <c r="D212" s="16"/>
      <c r="E212" s="16"/>
      <c r="F212" s="16"/>
      <c r="G212" s="16">
        <v>0</v>
      </c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>
        <v>0</v>
      </c>
      <c r="AI212" s="16"/>
      <c r="AJ212" s="16"/>
      <c r="AK212" s="16"/>
      <c r="AL212" s="16"/>
      <c r="AM212" s="16">
        <v>0</v>
      </c>
      <c r="AN212" s="16">
        <v>0</v>
      </c>
      <c r="AO212" s="16">
        <v>0</v>
      </c>
      <c r="AP212" s="16"/>
      <c r="AQ212" s="16"/>
      <c r="AR212" s="16"/>
      <c r="AS212" s="16"/>
      <c r="AT212" s="16">
        <v>0</v>
      </c>
      <c r="AU212" s="16"/>
      <c r="AV212" s="16"/>
      <c r="AW212" s="16"/>
      <c r="AX212" s="16"/>
      <c r="AY212" s="1">
        <v>0</v>
      </c>
      <c r="AZ212" s="16">
        <v>0</v>
      </c>
      <c r="BA212" s="16">
        <v>0</v>
      </c>
      <c r="BB212" s="16"/>
      <c r="BC212" s="16"/>
      <c r="BD212" s="16"/>
      <c r="BE212" s="16"/>
      <c r="BF212" s="16"/>
      <c r="BG212" s="16"/>
      <c r="BH212" s="17"/>
      <c r="BI212" s="17"/>
      <c r="BJ212" s="17"/>
      <c r="BK212" s="17"/>
      <c r="BL212" s="21"/>
      <c r="BM212" s="24"/>
      <c r="BN212" s="20"/>
      <c r="BO212" s="21"/>
      <c r="BP212" s="22"/>
    </row>
    <row r="213" spans="1:68" ht="24.75" customHeight="1" x14ac:dyDescent="0.25">
      <c r="A213" s="36" t="s">
        <v>103</v>
      </c>
      <c r="B213" s="9" t="s">
        <v>11</v>
      </c>
      <c r="C213" s="16"/>
      <c r="D213" s="16"/>
      <c r="E213" s="16"/>
      <c r="F213" s="16"/>
      <c r="G213" s="16">
        <v>0</v>
      </c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>
        <v>0</v>
      </c>
      <c r="AI213" s="16"/>
      <c r="AJ213" s="16"/>
      <c r="AK213" s="16"/>
      <c r="AL213" s="16"/>
      <c r="AM213" s="16">
        <v>0</v>
      </c>
      <c r="AN213" s="16">
        <v>0</v>
      </c>
      <c r="AO213" s="16">
        <v>0</v>
      </c>
      <c r="AP213" s="16"/>
      <c r="AQ213" s="16"/>
      <c r="AR213" s="16"/>
      <c r="AS213" s="16"/>
      <c r="AT213" s="16">
        <v>0</v>
      </c>
      <c r="AU213" s="16"/>
      <c r="AV213" s="16"/>
      <c r="AW213" s="16"/>
      <c r="AX213" s="16"/>
      <c r="AY213" s="1">
        <v>0</v>
      </c>
      <c r="AZ213" s="16">
        <v>0</v>
      </c>
      <c r="BA213" s="16">
        <v>0</v>
      </c>
      <c r="BB213" s="16"/>
      <c r="BC213" s="16"/>
      <c r="BD213" s="16"/>
      <c r="BE213" s="16"/>
      <c r="BF213" s="16"/>
      <c r="BG213" s="16"/>
      <c r="BH213" s="17"/>
      <c r="BI213" s="17"/>
      <c r="BJ213" s="17"/>
      <c r="BK213" s="17"/>
      <c r="BL213" s="21"/>
      <c r="BM213" s="24"/>
      <c r="BN213" s="20"/>
      <c r="BO213" s="21"/>
      <c r="BP213" s="22"/>
    </row>
    <row r="214" spans="1:68" ht="24.75" customHeight="1" x14ac:dyDescent="0.25">
      <c r="A214" s="36" t="s">
        <v>96</v>
      </c>
      <c r="B214" s="9" t="s">
        <v>12</v>
      </c>
      <c r="C214" s="16"/>
      <c r="D214" s="16"/>
      <c r="E214" s="16"/>
      <c r="F214" s="16"/>
      <c r="G214" s="16">
        <v>0</v>
      </c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>
        <v>0</v>
      </c>
      <c r="AI214" s="16"/>
      <c r="AJ214" s="16"/>
      <c r="AK214" s="16"/>
      <c r="AL214" s="16"/>
      <c r="AM214" s="16">
        <v>0</v>
      </c>
      <c r="AN214" s="16">
        <v>0</v>
      </c>
      <c r="AO214" s="16">
        <v>0</v>
      </c>
      <c r="AP214" s="16"/>
      <c r="AQ214" s="16"/>
      <c r="AR214" s="16"/>
      <c r="AS214" s="16"/>
      <c r="AT214" s="16">
        <v>0</v>
      </c>
      <c r="AU214" s="16"/>
      <c r="AV214" s="16"/>
      <c r="AW214" s="16"/>
      <c r="AX214" s="16"/>
      <c r="AY214" s="1">
        <v>0</v>
      </c>
      <c r="AZ214" s="16">
        <v>0</v>
      </c>
      <c r="BA214" s="16">
        <v>0</v>
      </c>
      <c r="BB214" s="16"/>
      <c r="BC214" s="16"/>
      <c r="BD214" s="16"/>
      <c r="BE214" s="16"/>
      <c r="BF214" s="16"/>
      <c r="BG214" s="16"/>
      <c r="BH214" s="17"/>
      <c r="BI214" s="17"/>
      <c r="BJ214" s="17"/>
      <c r="BK214" s="17"/>
      <c r="BL214" s="21"/>
      <c r="BM214" s="24"/>
      <c r="BN214" s="20"/>
      <c r="BO214" s="21"/>
      <c r="BP214" s="22"/>
    </row>
    <row r="215" spans="1:68" ht="24.75" customHeight="1" x14ac:dyDescent="0.25">
      <c r="A215" s="23">
        <v>4</v>
      </c>
      <c r="B215" s="9" t="s">
        <v>68</v>
      </c>
      <c r="C215" s="16"/>
      <c r="D215" s="16"/>
      <c r="E215" s="16"/>
      <c r="F215" s="16"/>
      <c r="G215" s="16">
        <v>0</v>
      </c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>
        <v>0</v>
      </c>
      <c r="AI215" s="16"/>
      <c r="AJ215" s="16"/>
      <c r="AK215" s="16"/>
      <c r="AL215" s="16"/>
      <c r="AM215" s="16">
        <v>0</v>
      </c>
      <c r="AN215" s="16">
        <v>0</v>
      </c>
      <c r="AO215" s="16">
        <v>0</v>
      </c>
      <c r="AP215" s="16"/>
      <c r="AQ215" s="16"/>
      <c r="AR215" s="16"/>
      <c r="AS215" s="16"/>
      <c r="AT215" s="16">
        <v>0</v>
      </c>
      <c r="AU215" s="16"/>
      <c r="AV215" s="16"/>
      <c r="AW215" s="16"/>
      <c r="AX215" s="16"/>
      <c r="AY215" s="1">
        <v>0</v>
      </c>
      <c r="AZ215" s="16">
        <v>0</v>
      </c>
      <c r="BA215" s="16">
        <v>0</v>
      </c>
      <c r="BB215" s="16"/>
      <c r="BC215" s="16"/>
      <c r="BD215" s="16"/>
      <c r="BE215" s="16"/>
      <c r="BF215" s="16"/>
      <c r="BG215" s="16"/>
      <c r="BH215" s="17"/>
      <c r="BI215" s="17"/>
      <c r="BJ215" s="17"/>
      <c r="BK215" s="17"/>
      <c r="BL215" s="21"/>
      <c r="BM215" s="24"/>
      <c r="BN215" s="20"/>
      <c r="BO215" s="21"/>
      <c r="BP215" s="22"/>
    </row>
    <row r="216" spans="1:68" ht="24.75" customHeight="1" x14ac:dyDescent="0.25">
      <c r="A216" s="36" t="s">
        <v>78</v>
      </c>
      <c r="B216" s="9" t="s">
        <v>3</v>
      </c>
      <c r="C216" s="16"/>
      <c r="D216" s="16"/>
      <c r="E216" s="16"/>
      <c r="F216" s="16"/>
      <c r="G216" s="16">
        <v>0</v>
      </c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>
        <v>0</v>
      </c>
      <c r="AI216" s="16"/>
      <c r="AJ216" s="16"/>
      <c r="AK216" s="16"/>
      <c r="AL216" s="16"/>
      <c r="AM216" s="16">
        <v>0</v>
      </c>
      <c r="AN216" s="16">
        <v>0</v>
      </c>
      <c r="AO216" s="16">
        <v>0</v>
      </c>
      <c r="AP216" s="16"/>
      <c r="AQ216" s="16"/>
      <c r="AR216" s="16"/>
      <c r="AS216" s="16"/>
      <c r="AT216" s="16">
        <v>0</v>
      </c>
      <c r="AU216" s="16"/>
      <c r="AV216" s="16"/>
      <c r="AW216" s="16"/>
      <c r="AX216" s="16"/>
      <c r="AY216" s="1">
        <v>0</v>
      </c>
      <c r="AZ216" s="16">
        <v>0</v>
      </c>
      <c r="BA216" s="16">
        <v>0</v>
      </c>
      <c r="BB216" s="16"/>
      <c r="BC216" s="16"/>
      <c r="BD216" s="16"/>
      <c r="BE216" s="16"/>
      <c r="BF216" s="16"/>
      <c r="BG216" s="16"/>
      <c r="BH216" s="17"/>
      <c r="BI216" s="17"/>
      <c r="BJ216" s="17"/>
      <c r="BK216" s="17"/>
      <c r="BL216" s="21"/>
      <c r="BM216" s="24"/>
      <c r="BN216" s="20"/>
      <c r="BO216" s="21"/>
      <c r="BP216" s="22"/>
    </row>
    <row r="217" spans="1:68" ht="24.75" customHeight="1" x14ac:dyDescent="0.25">
      <c r="A217" s="35" t="s">
        <v>104</v>
      </c>
      <c r="B217" s="9" t="s">
        <v>98</v>
      </c>
      <c r="C217" s="16"/>
      <c r="D217" s="16"/>
      <c r="E217" s="16"/>
      <c r="F217" s="16"/>
      <c r="G217" s="16">
        <v>0</v>
      </c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>
        <v>0</v>
      </c>
      <c r="AI217" s="16"/>
      <c r="AJ217" s="16"/>
      <c r="AK217" s="16"/>
      <c r="AL217" s="16"/>
      <c r="AM217" s="16">
        <v>0</v>
      </c>
      <c r="AN217" s="16">
        <v>0</v>
      </c>
      <c r="AO217" s="16">
        <v>0</v>
      </c>
      <c r="AP217" s="16"/>
      <c r="AQ217" s="16"/>
      <c r="AR217" s="16"/>
      <c r="AS217" s="16"/>
      <c r="AT217" s="16">
        <v>0</v>
      </c>
      <c r="AU217" s="16"/>
      <c r="AV217" s="16"/>
      <c r="AW217" s="16"/>
      <c r="AX217" s="16"/>
      <c r="AY217" s="1">
        <v>0</v>
      </c>
      <c r="AZ217" s="16">
        <v>0</v>
      </c>
      <c r="BA217" s="16">
        <v>0</v>
      </c>
      <c r="BB217" s="16"/>
      <c r="BC217" s="16"/>
      <c r="BD217" s="16"/>
      <c r="BE217" s="16"/>
      <c r="BF217" s="16"/>
      <c r="BG217" s="16"/>
      <c r="BH217" s="17"/>
      <c r="BI217" s="17"/>
      <c r="BJ217" s="17"/>
      <c r="BK217" s="17"/>
      <c r="BL217" s="21"/>
      <c r="BM217" s="24"/>
      <c r="BN217" s="20"/>
      <c r="BO217" s="21"/>
      <c r="BP217" s="22"/>
    </row>
    <row r="218" spans="1:68" ht="24.75" customHeight="1" x14ac:dyDescent="0.25">
      <c r="A218" s="36" t="s">
        <v>36</v>
      </c>
      <c r="B218" s="9" t="s">
        <v>6</v>
      </c>
      <c r="C218" s="16"/>
      <c r="D218" s="16"/>
      <c r="E218" s="16"/>
      <c r="F218" s="16"/>
      <c r="G218" s="16">
        <v>0</v>
      </c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>
        <v>0</v>
      </c>
      <c r="AI218" s="16"/>
      <c r="AJ218" s="16"/>
      <c r="AK218" s="16"/>
      <c r="AL218" s="16"/>
      <c r="AM218" s="16">
        <v>0</v>
      </c>
      <c r="AN218" s="16">
        <v>0</v>
      </c>
      <c r="AO218" s="16">
        <v>0</v>
      </c>
      <c r="AP218" s="16"/>
      <c r="AQ218" s="16"/>
      <c r="AR218" s="16"/>
      <c r="AS218" s="16"/>
      <c r="AT218" s="16">
        <v>0</v>
      </c>
      <c r="AU218" s="16"/>
      <c r="AV218" s="16"/>
      <c r="AW218" s="16"/>
      <c r="AX218" s="16"/>
      <c r="AY218" s="1">
        <v>0</v>
      </c>
      <c r="AZ218" s="16">
        <v>0</v>
      </c>
      <c r="BA218" s="16">
        <v>0</v>
      </c>
      <c r="BB218" s="16"/>
      <c r="BC218" s="16"/>
      <c r="BD218" s="16"/>
      <c r="BE218" s="16"/>
      <c r="BF218" s="16"/>
      <c r="BG218" s="16"/>
      <c r="BH218" s="17"/>
      <c r="BI218" s="17"/>
      <c r="BJ218" s="17"/>
      <c r="BK218" s="17"/>
      <c r="BL218" s="21"/>
      <c r="BM218" s="24"/>
      <c r="BN218" s="20"/>
      <c r="BO218" s="21"/>
      <c r="BP218" s="22"/>
    </row>
    <row r="219" spans="1:68" ht="24.75" customHeight="1" x14ac:dyDescent="0.25">
      <c r="A219" s="36" t="s">
        <v>43</v>
      </c>
      <c r="B219" s="9" t="s">
        <v>7</v>
      </c>
      <c r="C219" s="16"/>
      <c r="D219" s="16"/>
      <c r="E219" s="16"/>
      <c r="F219" s="16"/>
      <c r="G219" s="16">
        <v>0</v>
      </c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>
        <v>0</v>
      </c>
      <c r="AI219" s="16"/>
      <c r="AJ219" s="16"/>
      <c r="AK219" s="16"/>
      <c r="AL219" s="16"/>
      <c r="AM219" s="16">
        <v>0</v>
      </c>
      <c r="AN219" s="16">
        <v>0</v>
      </c>
      <c r="AO219" s="16">
        <v>0</v>
      </c>
      <c r="AP219" s="16"/>
      <c r="AQ219" s="16"/>
      <c r="AR219" s="16"/>
      <c r="AS219" s="16"/>
      <c r="AT219" s="16">
        <v>0</v>
      </c>
      <c r="AU219" s="16"/>
      <c r="AV219" s="16"/>
      <c r="AW219" s="16"/>
      <c r="AX219" s="16"/>
      <c r="AY219" s="1">
        <v>0</v>
      </c>
      <c r="AZ219" s="16">
        <v>0</v>
      </c>
      <c r="BA219" s="16">
        <v>0</v>
      </c>
      <c r="BB219" s="16"/>
      <c r="BC219" s="16"/>
      <c r="BD219" s="16"/>
      <c r="BE219" s="16"/>
      <c r="BF219" s="16"/>
      <c r="BG219" s="16"/>
      <c r="BH219" s="17"/>
      <c r="BI219" s="17"/>
      <c r="BJ219" s="17"/>
      <c r="BK219" s="17"/>
      <c r="BL219" s="21"/>
      <c r="BM219" s="24"/>
      <c r="BN219" s="20"/>
      <c r="BO219" s="21"/>
      <c r="BP219" s="22"/>
    </row>
    <row r="220" spans="1:68" ht="24.75" customHeight="1" x14ac:dyDescent="0.25">
      <c r="A220" s="36" t="s">
        <v>103</v>
      </c>
      <c r="B220" s="9" t="s">
        <v>11</v>
      </c>
      <c r="C220" s="16"/>
      <c r="D220" s="16"/>
      <c r="E220" s="16"/>
      <c r="F220" s="16"/>
      <c r="G220" s="16">
        <v>0</v>
      </c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>
        <v>0</v>
      </c>
      <c r="AI220" s="16"/>
      <c r="AJ220" s="16"/>
      <c r="AK220" s="16"/>
      <c r="AL220" s="16"/>
      <c r="AM220" s="16">
        <v>0</v>
      </c>
      <c r="AN220" s="16">
        <v>0</v>
      </c>
      <c r="AO220" s="16">
        <v>0</v>
      </c>
      <c r="AP220" s="16"/>
      <c r="AQ220" s="16"/>
      <c r="AR220" s="16"/>
      <c r="AS220" s="16"/>
      <c r="AT220" s="16">
        <v>0</v>
      </c>
      <c r="AU220" s="16"/>
      <c r="AV220" s="16"/>
      <c r="AW220" s="16"/>
      <c r="AX220" s="16"/>
      <c r="AY220" s="1">
        <v>0</v>
      </c>
      <c r="AZ220" s="16">
        <v>0</v>
      </c>
      <c r="BA220" s="16">
        <v>0</v>
      </c>
      <c r="BB220" s="16"/>
      <c r="BC220" s="16"/>
      <c r="BD220" s="16"/>
      <c r="BE220" s="16"/>
      <c r="BF220" s="16"/>
      <c r="BG220" s="16"/>
      <c r="BH220" s="17"/>
      <c r="BI220" s="17"/>
      <c r="BJ220" s="17"/>
      <c r="BK220" s="17"/>
      <c r="BL220" s="21"/>
      <c r="BM220" s="24"/>
      <c r="BN220" s="20"/>
      <c r="BO220" s="21"/>
      <c r="BP220" s="22"/>
    </row>
    <row r="221" spans="1:68" ht="24.75" customHeight="1" x14ac:dyDescent="0.25">
      <c r="A221" s="36" t="s">
        <v>96</v>
      </c>
      <c r="B221" s="9" t="s">
        <v>12</v>
      </c>
      <c r="C221" s="16"/>
      <c r="D221" s="16"/>
      <c r="E221" s="16"/>
      <c r="F221" s="16"/>
      <c r="G221" s="16">
        <v>0</v>
      </c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>
        <v>0</v>
      </c>
      <c r="AI221" s="16"/>
      <c r="AJ221" s="16"/>
      <c r="AK221" s="16"/>
      <c r="AL221" s="16"/>
      <c r="AM221" s="16">
        <v>0</v>
      </c>
      <c r="AN221" s="16">
        <v>0</v>
      </c>
      <c r="AO221" s="16">
        <v>0</v>
      </c>
      <c r="AP221" s="16"/>
      <c r="AQ221" s="16"/>
      <c r="AR221" s="16"/>
      <c r="AS221" s="16"/>
      <c r="AT221" s="16">
        <v>0</v>
      </c>
      <c r="AU221" s="16"/>
      <c r="AV221" s="16"/>
      <c r="AW221" s="16"/>
      <c r="AX221" s="16"/>
      <c r="AY221" s="1">
        <v>0</v>
      </c>
      <c r="AZ221" s="16">
        <v>0</v>
      </c>
      <c r="BA221" s="16">
        <v>0</v>
      </c>
      <c r="BB221" s="16"/>
      <c r="BC221" s="16"/>
      <c r="BD221" s="16"/>
      <c r="BE221" s="16"/>
      <c r="BF221" s="16"/>
      <c r="BG221" s="16"/>
      <c r="BH221" s="17"/>
      <c r="BI221" s="17"/>
      <c r="BJ221" s="17"/>
      <c r="BK221" s="17"/>
      <c r="BL221" s="21"/>
      <c r="BM221" s="24"/>
      <c r="BN221" s="20"/>
      <c r="BO221" s="21"/>
      <c r="BP221" s="22"/>
    </row>
    <row r="222" spans="1:68" ht="24.75" customHeight="1" x14ac:dyDescent="0.25">
      <c r="A222" s="36" t="s">
        <v>78</v>
      </c>
      <c r="B222" s="9" t="s">
        <v>3</v>
      </c>
      <c r="C222" s="16"/>
      <c r="D222" s="16"/>
      <c r="E222" s="16"/>
      <c r="F222" s="16"/>
      <c r="G222" s="16">
        <v>0</v>
      </c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>
        <v>0</v>
      </c>
      <c r="AI222" s="16"/>
      <c r="AJ222" s="16"/>
      <c r="AK222" s="16"/>
      <c r="AL222" s="16"/>
      <c r="AM222" s="16">
        <v>0</v>
      </c>
      <c r="AN222" s="16">
        <v>0</v>
      </c>
      <c r="AO222" s="16">
        <v>0</v>
      </c>
      <c r="AP222" s="16"/>
      <c r="AQ222" s="16"/>
      <c r="AR222" s="16"/>
      <c r="AS222" s="16"/>
      <c r="AT222" s="16">
        <v>0</v>
      </c>
      <c r="AU222" s="16"/>
      <c r="AV222" s="16"/>
      <c r="AW222" s="16"/>
      <c r="AX222" s="16"/>
      <c r="AY222" s="1">
        <v>0</v>
      </c>
      <c r="AZ222" s="16">
        <v>0</v>
      </c>
      <c r="BA222" s="16">
        <v>0</v>
      </c>
      <c r="BB222" s="16"/>
      <c r="BC222" s="16"/>
      <c r="BD222" s="16"/>
      <c r="BE222" s="16"/>
      <c r="BF222" s="16"/>
      <c r="BG222" s="16"/>
      <c r="BH222" s="17"/>
      <c r="BI222" s="17"/>
      <c r="BJ222" s="17"/>
      <c r="BK222" s="17"/>
      <c r="BL222" s="21"/>
      <c r="BM222" s="24"/>
      <c r="BN222" s="20"/>
      <c r="BO222" s="21"/>
      <c r="BP222" s="22"/>
    </row>
    <row r="223" spans="1:68" ht="24.75" customHeight="1" x14ac:dyDescent="0.25">
      <c r="A223" s="35">
        <v>52</v>
      </c>
      <c r="B223" s="9" t="s">
        <v>14</v>
      </c>
      <c r="C223" s="16"/>
      <c r="D223" s="16"/>
      <c r="E223" s="16"/>
      <c r="F223" s="16"/>
      <c r="G223" s="16">
        <v>0</v>
      </c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>
        <v>0</v>
      </c>
      <c r="AI223" s="16"/>
      <c r="AJ223" s="16"/>
      <c r="AK223" s="16"/>
      <c r="AL223" s="16"/>
      <c r="AM223" s="16">
        <v>0</v>
      </c>
      <c r="AN223" s="16">
        <v>0</v>
      </c>
      <c r="AO223" s="16">
        <v>0</v>
      </c>
      <c r="AP223" s="16"/>
      <c r="AQ223" s="16"/>
      <c r="AR223" s="16"/>
      <c r="AS223" s="16"/>
      <c r="AT223" s="16">
        <v>0</v>
      </c>
      <c r="AU223" s="16"/>
      <c r="AV223" s="16"/>
      <c r="AW223" s="16"/>
      <c r="AX223" s="16"/>
      <c r="AY223" s="1">
        <v>0</v>
      </c>
      <c r="AZ223" s="16">
        <v>0</v>
      </c>
      <c r="BA223" s="16">
        <v>0</v>
      </c>
      <c r="BB223" s="16"/>
      <c r="BC223" s="16"/>
      <c r="BD223" s="16"/>
      <c r="BE223" s="16"/>
      <c r="BF223" s="16"/>
      <c r="BG223" s="16"/>
      <c r="BH223" s="17"/>
      <c r="BI223" s="17"/>
      <c r="BJ223" s="17"/>
      <c r="BK223" s="17"/>
      <c r="BL223" s="21"/>
      <c r="BM223" s="24"/>
      <c r="BN223" s="20"/>
      <c r="BO223" s="21"/>
      <c r="BP223" s="22"/>
    </row>
    <row r="224" spans="1:68" ht="24.75" customHeight="1" x14ac:dyDescent="0.25">
      <c r="A224" s="36">
        <v>31</v>
      </c>
      <c r="B224" s="9" t="s">
        <v>6</v>
      </c>
      <c r="C224" s="16"/>
      <c r="D224" s="16"/>
      <c r="E224" s="16"/>
      <c r="F224" s="16"/>
      <c r="G224" s="16">
        <v>0</v>
      </c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>
        <v>0</v>
      </c>
      <c r="AI224" s="16"/>
      <c r="AJ224" s="16"/>
      <c r="AK224" s="16"/>
      <c r="AL224" s="16"/>
      <c r="AM224" s="16">
        <v>0</v>
      </c>
      <c r="AN224" s="16">
        <v>0</v>
      </c>
      <c r="AO224" s="16">
        <v>0</v>
      </c>
      <c r="AP224" s="16"/>
      <c r="AQ224" s="16"/>
      <c r="AR224" s="16"/>
      <c r="AS224" s="16"/>
      <c r="AT224" s="16">
        <v>0</v>
      </c>
      <c r="AU224" s="16"/>
      <c r="AV224" s="16"/>
      <c r="AW224" s="16"/>
      <c r="AX224" s="16"/>
      <c r="AY224" s="1">
        <v>0</v>
      </c>
      <c r="AZ224" s="16">
        <v>0</v>
      </c>
      <c r="BA224" s="16">
        <v>0</v>
      </c>
      <c r="BB224" s="16"/>
      <c r="BC224" s="16"/>
      <c r="BD224" s="16"/>
      <c r="BE224" s="16"/>
      <c r="BF224" s="16"/>
      <c r="BG224" s="16"/>
      <c r="BH224" s="17"/>
      <c r="BI224" s="17"/>
      <c r="BJ224" s="17"/>
      <c r="BK224" s="17"/>
      <c r="BL224" s="21"/>
      <c r="BM224" s="24"/>
      <c r="BN224" s="20"/>
      <c r="BO224" s="21"/>
      <c r="BP224" s="22"/>
    </row>
    <row r="225" spans="1:68" ht="24.75" customHeight="1" x14ac:dyDescent="0.25">
      <c r="A225" s="36">
        <v>32</v>
      </c>
      <c r="B225" s="9" t="s">
        <v>7</v>
      </c>
      <c r="C225" s="16"/>
      <c r="D225" s="16"/>
      <c r="E225" s="16"/>
      <c r="F225" s="16"/>
      <c r="G225" s="16">
        <v>0</v>
      </c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>
        <v>0</v>
      </c>
      <c r="AI225" s="16"/>
      <c r="AJ225" s="16"/>
      <c r="AK225" s="16"/>
      <c r="AL225" s="16"/>
      <c r="AM225" s="16">
        <v>0</v>
      </c>
      <c r="AN225" s="16">
        <v>0</v>
      </c>
      <c r="AO225" s="16">
        <v>0</v>
      </c>
      <c r="AP225" s="16"/>
      <c r="AQ225" s="16"/>
      <c r="AR225" s="16"/>
      <c r="AS225" s="16"/>
      <c r="AT225" s="16">
        <v>0</v>
      </c>
      <c r="AU225" s="16"/>
      <c r="AV225" s="16"/>
      <c r="AW225" s="16"/>
      <c r="AX225" s="16"/>
      <c r="AY225" s="1">
        <v>0</v>
      </c>
      <c r="AZ225" s="16">
        <v>0</v>
      </c>
      <c r="BA225" s="16">
        <v>0</v>
      </c>
      <c r="BB225" s="16"/>
      <c r="BC225" s="16"/>
      <c r="BD225" s="16"/>
      <c r="BE225" s="16"/>
      <c r="BF225" s="16"/>
      <c r="BG225" s="16"/>
      <c r="BH225" s="17"/>
      <c r="BI225" s="17"/>
      <c r="BJ225" s="17"/>
      <c r="BK225" s="17"/>
      <c r="BL225" s="21"/>
      <c r="BM225" s="24"/>
      <c r="BN225" s="20"/>
      <c r="BO225" s="21"/>
      <c r="BP225" s="22"/>
    </row>
    <row r="226" spans="1:68" ht="24.75" customHeight="1" x14ac:dyDescent="0.25">
      <c r="A226" s="36">
        <v>42</v>
      </c>
      <c r="B226" s="9" t="s">
        <v>3</v>
      </c>
      <c r="C226" s="16"/>
      <c r="D226" s="16"/>
      <c r="E226" s="16"/>
      <c r="F226" s="16"/>
      <c r="G226" s="16">
        <v>0</v>
      </c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>
        <v>0</v>
      </c>
      <c r="AI226" s="16"/>
      <c r="AJ226" s="16"/>
      <c r="AK226" s="16"/>
      <c r="AL226" s="16"/>
      <c r="AM226" s="16">
        <v>0</v>
      </c>
      <c r="AN226" s="16">
        <v>0</v>
      </c>
      <c r="AO226" s="16">
        <v>0</v>
      </c>
      <c r="AP226" s="16"/>
      <c r="AQ226" s="16"/>
      <c r="AR226" s="16"/>
      <c r="AS226" s="16"/>
      <c r="AT226" s="16">
        <v>0</v>
      </c>
      <c r="AU226" s="16"/>
      <c r="AV226" s="16"/>
      <c r="AW226" s="16"/>
      <c r="AX226" s="16"/>
      <c r="AY226" s="1">
        <v>0</v>
      </c>
      <c r="AZ226" s="16">
        <v>0</v>
      </c>
      <c r="BA226" s="16">
        <v>0</v>
      </c>
      <c r="BB226" s="16"/>
      <c r="BC226" s="16"/>
      <c r="BD226" s="16"/>
      <c r="BE226" s="16"/>
      <c r="BF226" s="16"/>
      <c r="BG226" s="16"/>
      <c r="BH226" s="17"/>
      <c r="BI226" s="17"/>
      <c r="BJ226" s="17"/>
      <c r="BK226" s="17"/>
      <c r="BL226" s="21"/>
      <c r="BM226" s="24"/>
      <c r="BN226" s="20"/>
      <c r="BO226" s="21"/>
      <c r="BP226" s="22"/>
    </row>
    <row r="227" spans="1:68" ht="24.75" customHeight="1" x14ac:dyDescent="0.25">
      <c r="A227" s="28" t="s">
        <v>105</v>
      </c>
      <c r="B227" s="29" t="s">
        <v>106</v>
      </c>
      <c r="C227" s="2"/>
      <c r="D227" s="2"/>
      <c r="E227" s="2"/>
      <c r="F227" s="2"/>
      <c r="G227" s="2">
        <v>12000</v>
      </c>
      <c r="H227" s="2">
        <v>12000</v>
      </c>
      <c r="I227" s="2">
        <v>100000</v>
      </c>
      <c r="J227" s="2"/>
      <c r="K227" s="2">
        <v>100000</v>
      </c>
      <c r="L227" s="2"/>
      <c r="M227" s="2"/>
      <c r="N227" s="2"/>
      <c r="O227" s="2">
        <f>O228</f>
        <v>103345</v>
      </c>
      <c r="P227" s="2">
        <f t="shared" ref="P227:Q228" si="145">P228</f>
        <v>196</v>
      </c>
      <c r="Q227" s="2">
        <f t="shared" si="145"/>
        <v>103541</v>
      </c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>
        <v>0</v>
      </c>
      <c r="AI227" s="2"/>
      <c r="AJ227" s="2"/>
      <c r="AK227" s="2"/>
      <c r="AL227" s="2"/>
      <c r="AM227" s="2">
        <v>0</v>
      </c>
      <c r="AN227" s="2">
        <v>0</v>
      </c>
      <c r="AO227" s="2">
        <v>0</v>
      </c>
      <c r="AP227" s="2"/>
      <c r="AQ227" s="2"/>
      <c r="AR227" s="2"/>
      <c r="AS227" s="2"/>
      <c r="AT227" s="2">
        <v>0</v>
      </c>
      <c r="AU227" s="2">
        <v>0</v>
      </c>
      <c r="AV227" s="2"/>
      <c r="AW227" s="2"/>
      <c r="AX227" s="2"/>
      <c r="AY227" s="2">
        <v>0</v>
      </c>
      <c r="AZ227" s="2">
        <v>0</v>
      </c>
      <c r="BA227" s="2">
        <v>0</v>
      </c>
      <c r="BB227" s="2"/>
      <c r="BC227" s="2"/>
      <c r="BD227" s="2"/>
      <c r="BE227" s="2"/>
      <c r="BF227" s="2"/>
      <c r="BG227" s="2"/>
      <c r="BH227" s="30">
        <v>0</v>
      </c>
      <c r="BI227" s="30">
        <v>0</v>
      </c>
      <c r="BJ227" s="30">
        <v>0</v>
      </c>
      <c r="BK227" s="30">
        <f>AY227+BB227+BE227+BH227</f>
        <v>0</v>
      </c>
      <c r="BL227" s="30">
        <f t="shared" ref="BL227" si="146">AZ227+BC227+BF227+BI227</f>
        <v>0</v>
      </c>
      <c r="BM227" s="31">
        <f t="shared" ref="BM227" si="147">BA227+BD227+BG227+BJ227</f>
        <v>0</v>
      </c>
      <c r="BN227" s="32">
        <f>C227+F227+I227+L227+O227+R227+U227+X227+AA227+AD227+AG227+AJ227+AM227+AP227+AS227+AV227+BK227</f>
        <v>203345</v>
      </c>
      <c r="BO227" s="2">
        <f t="shared" ref="BO227" si="148">D227+G227+J227+M227+P227+S227+V227+Y227+AB227+AE227+AH227+AK227+AN227+AQ227+AT227+AW227+BL227</f>
        <v>12196</v>
      </c>
      <c r="BP227" s="33">
        <f t="shared" ref="BP227" si="149">E227+H227+K227+N227+Q227+T227+W227+Z227+AC227+AF227+AI227+AL227+AO227+AR227+AU227+AX227+BM227</f>
        <v>215541</v>
      </c>
    </row>
    <row r="228" spans="1:68" ht="24.75" customHeight="1" x14ac:dyDescent="0.25">
      <c r="A228" s="35">
        <v>581</v>
      </c>
      <c r="B228" s="9" t="s">
        <v>107</v>
      </c>
      <c r="C228" s="16"/>
      <c r="D228" s="16"/>
      <c r="E228" s="16"/>
      <c r="F228" s="16"/>
      <c r="G228" s="16">
        <v>12000</v>
      </c>
      <c r="H228" s="16">
        <v>12000</v>
      </c>
      <c r="I228" s="16"/>
      <c r="J228" s="16"/>
      <c r="K228" s="16"/>
      <c r="L228" s="16"/>
      <c r="M228" s="16"/>
      <c r="N228" s="16"/>
      <c r="O228" s="16">
        <f>O229</f>
        <v>103345</v>
      </c>
      <c r="P228" s="16">
        <f t="shared" si="145"/>
        <v>196</v>
      </c>
      <c r="Q228" s="16">
        <f t="shared" si="145"/>
        <v>103541</v>
      </c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>
        <v>0</v>
      </c>
      <c r="AI228" s="16"/>
      <c r="AJ228" s="16"/>
      <c r="AK228" s="16"/>
      <c r="AL228" s="16"/>
      <c r="AM228" s="16">
        <v>0</v>
      </c>
      <c r="AN228" s="16">
        <v>0</v>
      </c>
      <c r="AO228" s="16">
        <v>0</v>
      </c>
      <c r="AP228" s="16"/>
      <c r="AQ228" s="16"/>
      <c r="AR228" s="16"/>
      <c r="AS228" s="16"/>
      <c r="AT228" s="16">
        <v>0</v>
      </c>
      <c r="AU228" s="16">
        <v>0</v>
      </c>
      <c r="AV228" s="16"/>
      <c r="AW228" s="16"/>
      <c r="AX228" s="16"/>
      <c r="AY228" s="1">
        <v>0</v>
      </c>
      <c r="AZ228" s="16">
        <v>0</v>
      </c>
      <c r="BA228" s="16">
        <v>0</v>
      </c>
      <c r="BB228" s="16"/>
      <c r="BC228" s="16"/>
      <c r="BD228" s="16"/>
      <c r="BE228" s="16"/>
      <c r="BF228" s="16"/>
      <c r="BG228" s="16"/>
      <c r="BH228" s="17"/>
      <c r="BI228" s="17"/>
      <c r="BJ228" s="17"/>
      <c r="BK228" s="17"/>
      <c r="BL228" s="21"/>
      <c r="BM228" s="24"/>
      <c r="BN228" s="20"/>
      <c r="BO228" s="21"/>
      <c r="BP228" s="22"/>
    </row>
    <row r="229" spans="1:68" ht="24.75" customHeight="1" x14ac:dyDescent="0.25">
      <c r="A229" s="23">
        <v>3</v>
      </c>
      <c r="B229" s="9" t="s">
        <v>5</v>
      </c>
      <c r="C229" s="16"/>
      <c r="D229" s="16"/>
      <c r="E229" s="16"/>
      <c r="F229" s="16"/>
      <c r="G229" s="16">
        <v>12000</v>
      </c>
      <c r="H229" s="16">
        <v>12000</v>
      </c>
      <c r="I229" s="16">
        <v>100000</v>
      </c>
      <c r="J229" s="16"/>
      <c r="K229" s="16">
        <v>100000</v>
      </c>
      <c r="L229" s="16"/>
      <c r="M229" s="16"/>
      <c r="N229" s="16"/>
      <c r="O229" s="16">
        <f>O230</f>
        <v>103345</v>
      </c>
      <c r="P229" s="16">
        <f t="shared" ref="P229:Q229" si="150">P230</f>
        <v>196</v>
      </c>
      <c r="Q229" s="16">
        <f t="shared" si="150"/>
        <v>103541</v>
      </c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>
        <v>0</v>
      </c>
      <c r="AI229" s="16"/>
      <c r="AJ229" s="16"/>
      <c r="AK229" s="16"/>
      <c r="AL229" s="16"/>
      <c r="AM229" s="16">
        <v>0</v>
      </c>
      <c r="AN229" s="16">
        <v>0</v>
      </c>
      <c r="AO229" s="16">
        <v>0</v>
      </c>
      <c r="AP229" s="16"/>
      <c r="AQ229" s="16"/>
      <c r="AR229" s="16"/>
      <c r="AS229" s="16"/>
      <c r="AT229" s="16">
        <v>0</v>
      </c>
      <c r="AU229" s="16">
        <v>0</v>
      </c>
      <c r="AV229" s="16"/>
      <c r="AW229" s="16"/>
      <c r="AX229" s="16"/>
      <c r="AY229" s="1">
        <v>0</v>
      </c>
      <c r="AZ229" s="16">
        <v>0</v>
      </c>
      <c r="BA229" s="16">
        <v>0</v>
      </c>
      <c r="BB229" s="16"/>
      <c r="BC229" s="16"/>
      <c r="BD229" s="16"/>
      <c r="BE229" s="16"/>
      <c r="BF229" s="16"/>
      <c r="BG229" s="16"/>
      <c r="BH229" s="17"/>
      <c r="BI229" s="17"/>
      <c r="BJ229" s="17"/>
      <c r="BK229" s="17"/>
      <c r="BL229" s="21"/>
      <c r="BM229" s="24"/>
      <c r="BN229" s="20"/>
      <c r="BO229" s="21"/>
      <c r="BP229" s="22"/>
    </row>
    <row r="230" spans="1:68" ht="24.75" customHeight="1" x14ac:dyDescent="0.25">
      <c r="A230" s="36" t="s">
        <v>43</v>
      </c>
      <c r="B230" s="9" t="s">
        <v>7</v>
      </c>
      <c r="C230" s="16"/>
      <c r="D230" s="16"/>
      <c r="E230" s="16"/>
      <c r="F230" s="16"/>
      <c r="G230" s="16">
        <v>12000</v>
      </c>
      <c r="H230" s="16">
        <v>12000</v>
      </c>
      <c r="I230" s="16">
        <v>100000</v>
      </c>
      <c r="J230" s="16">
        <v>0</v>
      </c>
      <c r="K230" s="16">
        <v>10000</v>
      </c>
      <c r="L230" s="16"/>
      <c r="M230" s="16"/>
      <c r="N230" s="16"/>
      <c r="O230" s="16">
        <f>42570+60775</f>
        <v>103345</v>
      </c>
      <c r="P230" s="16">
        <f>56265-56069</f>
        <v>196</v>
      </c>
      <c r="Q230" s="16">
        <f>98835+4706</f>
        <v>103541</v>
      </c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>
        <v>0</v>
      </c>
      <c r="AI230" s="16"/>
      <c r="AJ230" s="16"/>
      <c r="AK230" s="16"/>
      <c r="AL230" s="16"/>
      <c r="AM230" s="16">
        <v>0</v>
      </c>
      <c r="AN230" s="16">
        <v>0</v>
      </c>
      <c r="AO230" s="16">
        <v>0</v>
      </c>
      <c r="AP230" s="16"/>
      <c r="AQ230" s="16"/>
      <c r="AR230" s="16"/>
      <c r="AS230" s="16"/>
      <c r="AT230" s="16"/>
      <c r="AU230" s="16"/>
      <c r="AV230" s="16"/>
      <c r="AW230" s="16"/>
      <c r="AX230" s="16"/>
      <c r="AY230" s="1">
        <v>0</v>
      </c>
      <c r="AZ230" s="16">
        <v>0</v>
      </c>
      <c r="BA230" s="16">
        <v>0</v>
      </c>
      <c r="BB230" s="16"/>
      <c r="BC230" s="16"/>
      <c r="BD230" s="16"/>
      <c r="BE230" s="16"/>
      <c r="BF230" s="16"/>
      <c r="BG230" s="16"/>
      <c r="BH230" s="17"/>
      <c r="BI230" s="17"/>
      <c r="BJ230" s="17"/>
      <c r="BK230" s="17"/>
      <c r="BL230" s="21"/>
      <c r="BM230" s="24"/>
      <c r="BN230" s="20"/>
      <c r="BO230" s="21"/>
      <c r="BP230" s="22"/>
    </row>
    <row r="231" spans="1:68" ht="24.75" customHeight="1" x14ac:dyDescent="0.25">
      <c r="A231" s="28" t="s">
        <v>108</v>
      </c>
      <c r="B231" s="29" t="s">
        <v>109</v>
      </c>
      <c r="C231" s="2"/>
      <c r="D231" s="2"/>
      <c r="E231" s="2"/>
      <c r="F231" s="2"/>
      <c r="G231" s="2">
        <v>0</v>
      </c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>
        <v>0</v>
      </c>
      <c r="AI231" s="2"/>
      <c r="AJ231" s="2"/>
      <c r="AK231" s="2"/>
      <c r="AL231" s="2"/>
      <c r="AM231" s="2">
        <v>0</v>
      </c>
      <c r="AN231" s="2">
        <v>0</v>
      </c>
      <c r="AO231" s="2">
        <v>0</v>
      </c>
      <c r="AP231" s="2"/>
      <c r="AQ231" s="2"/>
      <c r="AR231" s="2"/>
      <c r="AS231" s="2"/>
      <c r="AT231" s="2">
        <v>0</v>
      </c>
      <c r="AU231" s="2"/>
      <c r="AV231" s="2"/>
      <c r="AW231" s="2"/>
      <c r="AX231" s="2"/>
      <c r="AY231" s="2">
        <v>0</v>
      </c>
      <c r="AZ231" s="2">
        <v>0</v>
      </c>
      <c r="BA231" s="2">
        <v>0</v>
      </c>
      <c r="BB231" s="2"/>
      <c r="BC231" s="2"/>
      <c r="BD231" s="2"/>
      <c r="BE231" s="2">
        <v>20000</v>
      </c>
      <c r="BF231" s="2">
        <v>0</v>
      </c>
      <c r="BG231" s="2">
        <v>20000</v>
      </c>
      <c r="BH231" s="30">
        <v>0</v>
      </c>
      <c r="BI231" s="30">
        <v>0</v>
      </c>
      <c r="BJ231" s="30">
        <v>0</v>
      </c>
      <c r="BK231" s="30">
        <f>AY231+BB231+BE231+BH231</f>
        <v>20000</v>
      </c>
      <c r="BL231" s="30">
        <f t="shared" ref="BL231" si="151">AZ231+BC231+BF231+BI231</f>
        <v>0</v>
      </c>
      <c r="BM231" s="31">
        <f t="shared" ref="BM231" si="152">BA231+BD231+BG231+BJ231</f>
        <v>20000</v>
      </c>
      <c r="BN231" s="32">
        <f>C231+F231+I231+L231+O231+R231+U231+X231+AA231+AD231+AG231+AJ231+AM231+AP231+AS231+AV231+BK231</f>
        <v>20000</v>
      </c>
      <c r="BO231" s="2">
        <f t="shared" ref="BO231" si="153">D231+G231+J231+M231+P231+S231+V231+Y231+AB231+AE231+AH231+AK231+AN231+AQ231+AT231+AW231+BL231</f>
        <v>0</v>
      </c>
      <c r="BP231" s="33">
        <f t="shared" ref="BP231" si="154">E231+H231+K231+N231+Q231+T231+W231+Z231+AC231+AF231+AI231+AL231+AO231+AR231+AU231+AX231+BM231</f>
        <v>20000</v>
      </c>
    </row>
    <row r="232" spans="1:68" ht="24.75" customHeight="1" x14ac:dyDescent="0.25">
      <c r="A232" s="35" t="s">
        <v>93</v>
      </c>
      <c r="B232" s="9" t="s">
        <v>10</v>
      </c>
      <c r="C232" s="16"/>
      <c r="D232" s="16"/>
      <c r="E232" s="16"/>
      <c r="F232" s="16"/>
      <c r="G232" s="16">
        <v>0</v>
      </c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>
        <v>0</v>
      </c>
      <c r="AI232" s="16"/>
      <c r="AJ232" s="16"/>
      <c r="AK232" s="16"/>
      <c r="AL232" s="16"/>
      <c r="AM232" s="16">
        <v>0</v>
      </c>
      <c r="AN232" s="16">
        <v>0</v>
      </c>
      <c r="AO232" s="16">
        <v>0</v>
      </c>
      <c r="AP232" s="16"/>
      <c r="AQ232" s="16"/>
      <c r="AR232" s="16"/>
      <c r="AS232" s="16"/>
      <c r="AT232" s="16">
        <v>0</v>
      </c>
      <c r="AU232" s="16"/>
      <c r="AV232" s="16"/>
      <c r="AW232" s="16"/>
      <c r="AX232" s="16"/>
      <c r="AY232" s="1">
        <v>0</v>
      </c>
      <c r="AZ232" s="16">
        <v>0</v>
      </c>
      <c r="BA232" s="16">
        <v>0</v>
      </c>
      <c r="BB232" s="16"/>
      <c r="BC232" s="16"/>
      <c r="BD232" s="16"/>
      <c r="BE232" s="16">
        <v>20000</v>
      </c>
      <c r="BF232" s="16">
        <v>0</v>
      </c>
      <c r="BG232" s="16">
        <v>20000</v>
      </c>
      <c r="BH232" s="17"/>
      <c r="BI232" s="17"/>
      <c r="BJ232" s="17"/>
      <c r="BK232" s="17"/>
      <c r="BL232" s="21"/>
      <c r="BM232" s="24"/>
      <c r="BN232" s="20"/>
      <c r="BO232" s="21"/>
      <c r="BP232" s="22"/>
    </row>
    <row r="233" spans="1:68" ht="24.75" customHeight="1" x14ac:dyDescent="0.25">
      <c r="A233" s="36" t="s">
        <v>36</v>
      </c>
      <c r="B233" s="9" t="s">
        <v>6</v>
      </c>
      <c r="C233" s="16"/>
      <c r="D233" s="16"/>
      <c r="E233" s="16"/>
      <c r="F233" s="16"/>
      <c r="G233" s="16">
        <v>0</v>
      </c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>
        <v>0</v>
      </c>
      <c r="AI233" s="16"/>
      <c r="AJ233" s="16"/>
      <c r="AK233" s="16"/>
      <c r="AL233" s="16"/>
      <c r="AM233" s="16">
        <v>0</v>
      </c>
      <c r="AN233" s="16">
        <v>0</v>
      </c>
      <c r="AO233" s="16">
        <v>0</v>
      </c>
      <c r="AP233" s="16"/>
      <c r="AQ233" s="16"/>
      <c r="AR233" s="16"/>
      <c r="AS233" s="16"/>
      <c r="AT233" s="16">
        <v>0</v>
      </c>
      <c r="AU233" s="16"/>
      <c r="AV233" s="16"/>
      <c r="AW233" s="16"/>
      <c r="AX233" s="16"/>
      <c r="AY233" s="1">
        <v>0</v>
      </c>
      <c r="AZ233" s="16">
        <v>0</v>
      </c>
      <c r="BA233" s="16">
        <v>0</v>
      </c>
      <c r="BB233" s="16"/>
      <c r="BC233" s="16"/>
      <c r="BD233" s="16"/>
      <c r="BE233" s="16"/>
      <c r="BF233" s="16"/>
      <c r="BG233" s="16"/>
      <c r="BH233" s="17"/>
      <c r="BI233" s="17"/>
      <c r="BJ233" s="17"/>
      <c r="BK233" s="17"/>
      <c r="BL233" s="21"/>
      <c r="BM233" s="24"/>
      <c r="BN233" s="20"/>
      <c r="BO233" s="21"/>
      <c r="BP233" s="22"/>
    </row>
    <row r="234" spans="1:68" ht="24.75" customHeight="1" x14ac:dyDescent="0.25">
      <c r="A234" s="36" t="s">
        <v>43</v>
      </c>
      <c r="B234" s="9" t="s">
        <v>7</v>
      </c>
      <c r="C234" s="16"/>
      <c r="D234" s="16"/>
      <c r="E234" s="16"/>
      <c r="F234" s="16"/>
      <c r="G234" s="16">
        <v>0</v>
      </c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>
        <v>0</v>
      </c>
      <c r="AI234" s="16"/>
      <c r="AJ234" s="16"/>
      <c r="AK234" s="16"/>
      <c r="AL234" s="16"/>
      <c r="AM234" s="16">
        <v>0</v>
      </c>
      <c r="AN234" s="16">
        <v>0</v>
      </c>
      <c r="AO234" s="16">
        <v>0</v>
      </c>
      <c r="AP234" s="16"/>
      <c r="AQ234" s="16"/>
      <c r="AR234" s="16"/>
      <c r="AS234" s="16"/>
      <c r="AT234" s="16">
        <v>0</v>
      </c>
      <c r="AU234" s="16"/>
      <c r="AV234" s="16"/>
      <c r="AW234" s="16"/>
      <c r="AX234" s="16"/>
      <c r="AY234" s="1">
        <v>0</v>
      </c>
      <c r="AZ234" s="16">
        <v>0</v>
      </c>
      <c r="BA234" s="16">
        <v>0</v>
      </c>
      <c r="BB234" s="16"/>
      <c r="BC234" s="16"/>
      <c r="BD234" s="16"/>
      <c r="BE234" s="16">
        <v>20000</v>
      </c>
      <c r="BF234" s="16">
        <v>0</v>
      </c>
      <c r="BG234" s="16">
        <v>20000</v>
      </c>
      <c r="BH234" s="17"/>
      <c r="BI234" s="17"/>
      <c r="BJ234" s="17"/>
      <c r="BK234" s="17"/>
      <c r="BL234" s="21"/>
      <c r="BM234" s="24"/>
      <c r="BN234" s="20"/>
      <c r="BO234" s="21"/>
      <c r="BP234" s="22"/>
    </row>
    <row r="235" spans="1:68" ht="24.75" customHeight="1" x14ac:dyDescent="0.25">
      <c r="A235" s="36" t="s">
        <v>103</v>
      </c>
      <c r="B235" s="9" t="s">
        <v>11</v>
      </c>
      <c r="C235" s="16"/>
      <c r="D235" s="16"/>
      <c r="E235" s="16"/>
      <c r="F235" s="16"/>
      <c r="G235" s="16">
        <v>0</v>
      </c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>
        <v>0</v>
      </c>
      <c r="AI235" s="16"/>
      <c r="AJ235" s="16"/>
      <c r="AK235" s="16"/>
      <c r="AL235" s="16"/>
      <c r="AM235" s="16">
        <v>0</v>
      </c>
      <c r="AN235" s="16">
        <v>0</v>
      </c>
      <c r="AO235" s="16">
        <v>0</v>
      </c>
      <c r="AP235" s="16"/>
      <c r="AQ235" s="16"/>
      <c r="AR235" s="16"/>
      <c r="AS235" s="16"/>
      <c r="AT235" s="16">
        <v>0</v>
      </c>
      <c r="AU235" s="16"/>
      <c r="AV235" s="16"/>
      <c r="AW235" s="16"/>
      <c r="AX235" s="16"/>
      <c r="AY235" s="1">
        <v>0</v>
      </c>
      <c r="AZ235" s="16">
        <v>0</v>
      </c>
      <c r="BA235" s="16">
        <v>0</v>
      </c>
      <c r="BB235" s="16"/>
      <c r="BC235" s="16"/>
      <c r="BD235" s="16"/>
      <c r="BE235" s="16"/>
      <c r="BF235" s="16"/>
      <c r="BG235" s="16"/>
      <c r="BH235" s="17"/>
      <c r="BI235" s="17"/>
      <c r="BJ235" s="17"/>
      <c r="BK235" s="17"/>
      <c r="BL235" s="21"/>
      <c r="BM235" s="24"/>
      <c r="BN235" s="20"/>
      <c r="BO235" s="21"/>
      <c r="BP235" s="22"/>
    </row>
    <row r="236" spans="1:68" ht="24.75" customHeight="1" x14ac:dyDescent="0.25">
      <c r="A236" s="36" t="s">
        <v>96</v>
      </c>
      <c r="B236" s="9" t="s">
        <v>12</v>
      </c>
      <c r="C236" s="16"/>
      <c r="D236" s="16"/>
      <c r="E236" s="16"/>
      <c r="F236" s="16"/>
      <c r="G236" s="16">
        <v>0</v>
      </c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>
        <v>0</v>
      </c>
      <c r="AI236" s="16"/>
      <c r="AJ236" s="16"/>
      <c r="AK236" s="16"/>
      <c r="AL236" s="16"/>
      <c r="AM236" s="16">
        <v>0</v>
      </c>
      <c r="AN236" s="16">
        <v>0</v>
      </c>
      <c r="AO236" s="16">
        <v>0</v>
      </c>
      <c r="AP236" s="16"/>
      <c r="AQ236" s="16"/>
      <c r="AR236" s="16"/>
      <c r="AS236" s="16"/>
      <c r="AT236" s="16">
        <v>0</v>
      </c>
      <c r="AU236" s="16"/>
      <c r="AV236" s="16"/>
      <c r="AW236" s="16"/>
      <c r="AX236" s="16"/>
      <c r="AY236" s="1">
        <v>0</v>
      </c>
      <c r="AZ236" s="16">
        <v>0</v>
      </c>
      <c r="BA236" s="16">
        <v>0</v>
      </c>
      <c r="BB236" s="16"/>
      <c r="BC236" s="16"/>
      <c r="BD236" s="16"/>
      <c r="BE236" s="16"/>
      <c r="BF236" s="16"/>
      <c r="BG236" s="16"/>
      <c r="BH236" s="17"/>
      <c r="BI236" s="17"/>
      <c r="BJ236" s="17"/>
      <c r="BK236" s="17"/>
      <c r="BL236" s="21"/>
      <c r="BM236" s="24"/>
      <c r="BN236" s="20"/>
      <c r="BO236" s="21"/>
      <c r="BP236" s="22"/>
    </row>
    <row r="237" spans="1:68" ht="24.75" customHeight="1" x14ac:dyDescent="0.25">
      <c r="A237" s="36" t="s">
        <v>75</v>
      </c>
      <c r="B237" s="9" t="s">
        <v>67</v>
      </c>
      <c r="C237" s="16"/>
      <c r="D237" s="16"/>
      <c r="E237" s="16"/>
      <c r="F237" s="16"/>
      <c r="G237" s="16">
        <v>0</v>
      </c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>
        <v>0</v>
      </c>
      <c r="AI237" s="16"/>
      <c r="AJ237" s="16"/>
      <c r="AK237" s="16"/>
      <c r="AL237" s="16"/>
      <c r="AM237" s="16">
        <v>0</v>
      </c>
      <c r="AN237" s="16">
        <v>0</v>
      </c>
      <c r="AO237" s="16">
        <v>0</v>
      </c>
      <c r="AP237" s="16"/>
      <c r="AQ237" s="16"/>
      <c r="AR237" s="16"/>
      <c r="AS237" s="16"/>
      <c r="AT237" s="16">
        <v>0</v>
      </c>
      <c r="AU237" s="16"/>
      <c r="AV237" s="16"/>
      <c r="AW237" s="16"/>
      <c r="AX237" s="16"/>
      <c r="AY237" s="1">
        <v>0</v>
      </c>
      <c r="AZ237" s="16">
        <v>0</v>
      </c>
      <c r="BA237" s="16">
        <v>0</v>
      </c>
      <c r="BB237" s="16"/>
      <c r="BC237" s="16"/>
      <c r="BD237" s="16"/>
      <c r="BE237" s="16"/>
      <c r="BF237" s="16"/>
      <c r="BG237" s="16"/>
      <c r="BH237" s="17"/>
      <c r="BI237" s="17"/>
      <c r="BJ237" s="17"/>
      <c r="BK237" s="17"/>
      <c r="BL237" s="21"/>
      <c r="BM237" s="24"/>
      <c r="BN237" s="20"/>
      <c r="BO237" s="21"/>
      <c r="BP237" s="22"/>
    </row>
    <row r="238" spans="1:68" ht="24.75" customHeight="1" x14ac:dyDescent="0.25">
      <c r="A238" s="36" t="s">
        <v>78</v>
      </c>
      <c r="B238" s="9" t="s">
        <v>3</v>
      </c>
      <c r="C238" s="16"/>
      <c r="D238" s="16"/>
      <c r="E238" s="16"/>
      <c r="F238" s="16"/>
      <c r="G238" s="16">
        <v>0</v>
      </c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>
        <v>0</v>
      </c>
      <c r="AI238" s="16"/>
      <c r="AJ238" s="16"/>
      <c r="AK238" s="16"/>
      <c r="AL238" s="16"/>
      <c r="AM238" s="16">
        <v>0</v>
      </c>
      <c r="AN238" s="16">
        <v>0</v>
      </c>
      <c r="AO238" s="16">
        <v>0</v>
      </c>
      <c r="AP238" s="16"/>
      <c r="AQ238" s="16"/>
      <c r="AR238" s="16"/>
      <c r="AS238" s="16"/>
      <c r="AT238" s="16">
        <v>0</v>
      </c>
      <c r="AU238" s="16"/>
      <c r="AV238" s="16"/>
      <c r="AW238" s="16"/>
      <c r="AX238" s="16"/>
      <c r="AY238" s="1">
        <v>0</v>
      </c>
      <c r="AZ238" s="16">
        <v>0</v>
      </c>
      <c r="BA238" s="16">
        <v>0</v>
      </c>
      <c r="BB238" s="16"/>
      <c r="BC238" s="16"/>
      <c r="BD238" s="16"/>
      <c r="BE238" s="16"/>
      <c r="BF238" s="16"/>
      <c r="BG238" s="16"/>
      <c r="BH238" s="17"/>
      <c r="BI238" s="17"/>
      <c r="BJ238" s="17"/>
      <c r="BK238" s="17"/>
      <c r="BL238" s="21"/>
      <c r="BM238" s="24"/>
      <c r="BN238" s="20"/>
      <c r="BO238" s="21"/>
      <c r="BP238" s="22"/>
    </row>
    <row r="239" spans="1:68" ht="24.75" customHeight="1" x14ac:dyDescent="0.25">
      <c r="A239" s="28" t="s">
        <v>110</v>
      </c>
      <c r="B239" s="29" t="s">
        <v>111</v>
      </c>
      <c r="C239" s="2"/>
      <c r="D239" s="2"/>
      <c r="E239" s="2"/>
      <c r="F239" s="2"/>
      <c r="G239" s="2">
        <v>0</v>
      </c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>
        <v>0</v>
      </c>
      <c r="AI239" s="2"/>
      <c r="AJ239" s="2"/>
      <c r="AK239" s="2"/>
      <c r="AL239" s="2"/>
      <c r="AM239" s="2">
        <v>0</v>
      </c>
      <c r="AN239" s="2">
        <v>0</v>
      </c>
      <c r="AO239" s="2">
        <v>0</v>
      </c>
      <c r="AP239" s="2"/>
      <c r="AQ239" s="2"/>
      <c r="AR239" s="2"/>
      <c r="AS239" s="2"/>
      <c r="AT239" s="2">
        <v>0</v>
      </c>
      <c r="AU239" s="2"/>
      <c r="AV239" s="2"/>
      <c r="AW239" s="2"/>
      <c r="AX239" s="2"/>
      <c r="AY239" s="2">
        <v>0</v>
      </c>
      <c r="AZ239" s="2">
        <v>0</v>
      </c>
      <c r="BA239" s="2">
        <v>0</v>
      </c>
      <c r="BB239" s="2"/>
      <c r="BC239" s="2"/>
      <c r="BD239" s="2"/>
      <c r="BE239" s="2">
        <v>19000</v>
      </c>
      <c r="BF239" s="2">
        <v>0</v>
      </c>
      <c r="BG239" s="2">
        <v>19000</v>
      </c>
      <c r="BH239" s="30">
        <v>0</v>
      </c>
      <c r="BI239" s="30">
        <v>0</v>
      </c>
      <c r="BJ239" s="30">
        <v>0</v>
      </c>
      <c r="BK239" s="30">
        <f>AY239+BB239+BE239+BH239</f>
        <v>19000</v>
      </c>
      <c r="BL239" s="30">
        <f t="shared" ref="BL239" si="155">AZ239+BC239+BF239+BI239</f>
        <v>0</v>
      </c>
      <c r="BM239" s="31">
        <f t="shared" ref="BM239" si="156">BA239+BD239+BG239+BJ239</f>
        <v>19000</v>
      </c>
      <c r="BN239" s="32">
        <f>C239+F239+I239+L239+O239+R239+U239+X239+AA239+AD239+AG239+AJ239+AM239+AP239+AS239+AV239+BK239</f>
        <v>19000</v>
      </c>
      <c r="BO239" s="2">
        <f t="shared" ref="BO239" si="157">D239+G239+J239+M239+P239+S239+V239+Y239+AB239+AE239+AH239+AK239+AN239+AQ239+AT239+AW239+BL239</f>
        <v>0</v>
      </c>
      <c r="BP239" s="33">
        <f t="shared" ref="BP239" si="158">E239+H239+K239+N239+Q239+T239+W239+Z239+AC239+AF239+AI239+AL239+AO239+AR239+AU239+AX239+BM239</f>
        <v>19000</v>
      </c>
    </row>
    <row r="240" spans="1:68" ht="24.75" customHeight="1" x14ac:dyDescent="0.25">
      <c r="A240" s="35">
        <v>52</v>
      </c>
      <c r="B240" s="9" t="s">
        <v>14</v>
      </c>
      <c r="C240" s="16"/>
      <c r="D240" s="16"/>
      <c r="E240" s="16"/>
      <c r="F240" s="16"/>
      <c r="G240" s="16">
        <v>0</v>
      </c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>
        <v>0</v>
      </c>
      <c r="AI240" s="16"/>
      <c r="AJ240" s="16"/>
      <c r="AK240" s="16"/>
      <c r="AL240" s="16"/>
      <c r="AM240" s="16">
        <v>0</v>
      </c>
      <c r="AN240" s="16">
        <v>0</v>
      </c>
      <c r="AO240" s="16">
        <v>0</v>
      </c>
      <c r="AP240" s="16"/>
      <c r="AQ240" s="16"/>
      <c r="AR240" s="16"/>
      <c r="AS240" s="16"/>
      <c r="AT240" s="16">
        <v>0</v>
      </c>
      <c r="AU240" s="16"/>
      <c r="AV240" s="16"/>
      <c r="AW240" s="16"/>
      <c r="AX240" s="16"/>
      <c r="AY240" s="1">
        <v>0</v>
      </c>
      <c r="AZ240" s="16">
        <v>0</v>
      </c>
      <c r="BA240" s="16">
        <v>0</v>
      </c>
      <c r="BB240" s="16"/>
      <c r="BC240" s="16"/>
      <c r="BD240" s="16"/>
      <c r="BE240" s="16">
        <v>19000</v>
      </c>
      <c r="BF240" s="16">
        <v>0</v>
      </c>
      <c r="BG240" s="16">
        <v>19000</v>
      </c>
      <c r="BH240" s="17"/>
      <c r="BI240" s="17"/>
      <c r="BJ240" s="17"/>
      <c r="BK240" s="17"/>
      <c r="BL240" s="21"/>
      <c r="BM240" s="24"/>
      <c r="BN240" s="20"/>
      <c r="BO240" s="21"/>
      <c r="BP240" s="22"/>
    </row>
    <row r="241" spans="1:68" ht="24.75" customHeight="1" x14ac:dyDescent="0.25">
      <c r="A241" s="36" t="s">
        <v>36</v>
      </c>
      <c r="B241" s="9" t="s">
        <v>6</v>
      </c>
      <c r="C241" s="16"/>
      <c r="D241" s="16"/>
      <c r="E241" s="16"/>
      <c r="F241" s="16"/>
      <c r="G241" s="16">
        <v>0</v>
      </c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>
        <v>0</v>
      </c>
      <c r="AI241" s="16"/>
      <c r="AJ241" s="16"/>
      <c r="AK241" s="16"/>
      <c r="AL241" s="16"/>
      <c r="AM241" s="16">
        <v>0</v>
      </c>
      <c r="AN241" s="16">
        <v>0</v>
      </c>
      <c r="AO241" s="16">
        <v>0</v>
      </c>
      <c r="AP241" s="16"/>
      <c r="AQ241" s="16"/>
      <c r="AR241" s="16"/>
      <c r="AS241" s="16"/>
      <c r="AT241" s="16">
        <v>0</v>
      </c>
      <c r="AU241" s="16"/>
      <c r="AV241" s="16"/>
      <c r="AW241" s="16"/>
      <c r="AX241" s="16"/>
      <c r="AY241" s="1">
        <v>0</v>
      </c>
      <c r="AZ241" s="16">
        <v>0</v>
      </c>
      <c r="BA241" s="16">
        <v>0</v>
      </c>
      <c r="BB241" s="16"/>
      <c r="BC241" s="16"/>
      <c r="BD241" s="16"/>
      <c r="BE241" s="16"/>
      <c r="BF241" s="16"/>
      <c r="BG241" s="16"/>
      <c r="BH241" s="17"/>
      <c r="BI241" s="17"/>
      <c r="BJ241" s="17"/>
      <c r="BK241" s="17"/>
      <c r="BL241" s="21"/>
      <c r="BM241" s="24"/>
      <c r="BN241" s="20"/>
      <c r="BO241" s="21"/>
      <c r="BP241" s="22"/>
    </row>
    <row r="242" spans="1:68" ht="24.75" customHeight="1" x14ac:dyDescent="0.25">
      <c r="A242" s="36" t="s">
        <v>43</v>
      </c>
      <c r="B242" s="9" t="s">
        <v>7</v>
      </c>
      <c r="C242" s="16"/>
      <c r="D242" s="16"/>
      <c r="E242" s="16"/>
      <c r="F242" s="16"/>
      <c r="G242" s="16">
        <v>0</v>
      </c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>
        <v>0</v>
      </c>
      <c r="AI242" s="16"/>
      <c r="AJ242" s="16"/>
      <c r="AK242" s="16"/>
      <c r="AL242" s="16"/>
      <c r="AM242" s="16">
        <v>0</v>
      </c>
      <c r="AN242" s="16">
        <v>0</v>
      </c>
      <c r="AO242" s="16">
        <v>0</v>
      </c>
      <c r="AP242" s="16"/>
      <c r="AQ242" s="16"/>
      <c r="AR242" s="16"/>
      <c r="AS242" s="16"/>
      <c r="AT242" s="16">
        <v>0</v>
      </c>
      <c r="AU242" s="16"/>
      <c r="AV242" s="16"/>
      <c r="AW242" s="16"/>
      <c r="AX242" s="16"/>
      <c r="AY242" s="1">
        <v>0</v>
      </c>
      <c r="AZ242" s="16">
        <v>0</v>
      </c>
      <c r="BA242" s="16">
        <v>0</v>
      </c>
      <c r="BB242" s="16"/>
      <c r="BC242" s="16"/>
      <c r="BD242" s="16"/>
      <c r="BE242" s="16">
        <v>9000</v>
      </c>
      <c r="BF242" s="16">
        <v>0</v>
      </c>
      <c r="BG242" s="16">
        <v>9000</v>
      </c>
      <c r="BH242" s="17"/>
      <c r="BI242" s="17"/>
      <c r="BJ242" s="17"/>
      <c r="BK242" s="17"/>
      <c r="BL242" s="21"/>
      <c r="BM242" s="24"/>
      <c r="BN242" s="20"/>
      <c r="BO242" s="21"/>
      <c r="BP242" s="22"/>
    </row>
    <row r="243" spans="1:68" ht="24.75" customHeight="1" x14ac:dyDescent="0.25">
      <c r="A243" s="36" t="s">
        <v>103</v>
      </c>
      <c r="B243" s="9" t="s">
        <v>11</v>
      </c>
      <c r="C243" s="16"/>
      <c r="D243" s="16"/>
      <c r="E243" s="16"/>
      <c r="F243" s="16"/>
      <c r="G243" s="16">
        <v>0</v>
      </c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>
        <v>0</v>
      </c>
      <c r="AI243" s="16"/>
      <c r="AJ243" s="16"/>
      <c r="AK243" s="16"/>
      <c r="AL243" s="16"/>
      <c r="AM243" s="16">
        <v>0</v>
      </c>
      <c r="AN243" s="16">
        <v>0</v>
      </c>
      <c r="AO243" s="16">
        <v>0</v>
      </c>
      <c r="AP243" s="16"/>
      <c r="AQ243" s="16"/>
      <c r="AR243" s="16"/>
      <c r="AS243" s="16"/>
      <c r="AT243" s="16">
        <v>0</v>
      </c>
      <c r="AU243" s="16"/>
      <c r="AV243" s="16"/>
      <c r="AW243" s="16"/>
      <c r="AX243" s="16"/>
      <c r="AY243" s="1">
        <v>0</v>
      </c>
      <c r="AZ243" s="16">
        <v>0</v>
      </c>
      <c r="BA243" s="16">
        <v>0</v>
      </c>
      <c r="BB243" s="16"/>
      <c r="BC243" s="16"/>
      <c r="BD243" s="16"/>
      <c r="BE243" s="16"/>
      <c r="BF243" s="16"/>
      <c r="BG243" s="16"/>
      <c r="BH243" s="17"/>
      <c r="BI243" s="17"/>
      <c r="BJ243" s="17"/>
      <c r="BK243" s="17"/>
      <c r="BL243" s="21"/>
      <c r="BM243" s="24"/>
      <c r="BN243" s="20"/>
      <c r="BO243" s="21"/>
      <c r="BP243" s="22"/>
    </row>
    <row r="244" spans="1:68" ht="24.75" customHeight="1" x14ac:dyDescent="0.25">
      <c r="A244" s="36" t="s">
        <v>96</v>
      </c>
      <c r="B244" s="9" t="s">
        <v>12</v>
      </c>
      <c r="C244" s="16"/>
      <c r="D244" s="16"/>
      <c r="E244" s="16"/>
      <c r="F244" s="16"/>
      <c r="G244" s="16">
        <v>0</v>
      </c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>
        <v>0</v>
      </c>
      <c r="AI244" s="16"/>
      <c r="AJ244" s="16"/>
      <c r="AK244" s="16"/>
      <c r="AL244" s="16"/>
      <c r="AM244" s="16">
        <v>0</v>
      </c>
      <c r="AN244" s="16">
        <v>0</v>
      </c>
      <c r="AO244" s="16">
        <v>0</v>
      </c>
      <c r="AP244" s="16"/>
      <c r="AQ244" s="16"/>
      <c r="AR244" s="16"/>
      <c r="AS244" s="16"/>
      <c r="AT244" s="16">
        <v>0</v>
      </c>
      <c r="AU244" s="16"/>
      <c r="AV244" s="16"/>
      <c r="AW244" s="16"/>
      <c r="AX244" s="16"/>
      <c r="AY244" s="1">
        <v>0</v>
      </c>
      <c r="AZ244" s="16">
        <v>0</v>
      </c>
      <c r="BA244" s="16">
        <v>0</v>
      </c>
      <c r="BB244" s="16"/>
      <c r="BC244" s="16"/>
      <c r="BD244" s="16"/>
      <c r="BE244" s="16"/>
      <c r="BF244" s="16"/>
      <c r="BG244" s="16"/>
      <c r="BH244" s="17"/>
      <c r="BI244" s="17"/>
      <c r="BJ244" s="17"/>
      <c r="BK244" s="17"/>
      <c r="BL244" s="21"/>
      <c r="BM244" s="24"/>
      <c r="BN244" s="20"/>
      <c r="BO244" s="21"/>
      <c r="BP244" s="22"/>
    </row>
    <row r="245" spans="1:68" ht="24.75" customHeight="1" x14ac:dyDescent="0.25">
      <c r="A245" s="36" t="s">
        <v>75</v>
      </c>
      <c r="B245" s="9" t="s">
        <v>67</v>
      </c>
      <c r="C245" s="16"/>
      <c r="D245" s="16"/>
      <c r="E245" s="16"/>
      <c r="F245" s="16"/>
      <c r="G245" s="16">
        <v>0</v>
      </c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>
        <v>0</v>
      </c>
      <c r="AI245" s="16"/>
      <c r="AJ245" s="16"/>
      <c r="AK245" s="16"/>
      <c r="AL245" s="16"/>
      <c r="AM245" s="16">
        <v>0</v>
      </c>
      <c r="AN245" s="16">
        <v>0</v>
      </c>
      <c r="AO245" s="16">
        <v>0</v>
      </c>
      <c r="AP245" s="16"/>
      <c r="AQ245" s="16"/>
      <c r="AR245" s="16"/>
      <c r="AS245" s="16"/>
      <c r="AT245" s="16">
        <v>0</v>
      </c>
      <c r="AU245" s="16"/>
      <c r="AV245" s="16"/>
      <c r="AW245" s="16"/>
      <c r="AX245" s="16"/>
      <c r="AY245" s="1">
        <v>0</v>
      </c>
      <c r="AZ245" s="16">
        <v>0</v>
      </c>
      <c r="BA245" s="16">
        <v>0</v>
      </c>
      <c r="BB245" s="16"/>
      <c r="BC245" s="16"/>
      <c r="BD245" s="16"/>
      <c r="BE245" s="16"/>
      <c r="BF245" s="16"/>
      <c r="BG245" s="16"/>
      <c r="BH245" s="17"/>
      <c r="BI245" s="17"/>
      <c r="BJ245" s="17"/>
      <c r="BK245" s="17"/>
      <c r="BL245" s="21"/>
      <c r="BM245" s="24"/>
      <c r="BN245" s="20"/>
      <c r="BO245" s="21"/>
      <c r="BP245" s="22"/>
    </row>
    <row r="246" spans="1:68" ht="24.75" customHeight="1" x14ac:dyDescent="0.25">
      <c r="A246" s="36" t="s">
        <v>78</v>
      </c>
      <c r="B246" s="9" t="s">
        <v>3</v>
      </c>
      <c r="C246" s="16"/>
      <c r="D246" s="16"/>
      <c r="E246" s="16"/>
      <c r="F246" s="16"/>
      <c r="G246" s="16">
        <v>0</v>
      </c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>
        <v>0</v>
      </c>
      <c r="AI246" s="16"/>
      <c r="AJ246" s="16"/>
      <c r="AK246" s="16"/>
      <c r="AL246" s="16"/>
      <c r="AM246" s="16">
        <v>0</v>
      </c>
      <c r="AN246" s="16">
        <v>0</v>
      </c>
      <c r="AO246" s="16">
        <v>0</v>
      </c>
      <c r="AP246" s="16"/>
      <c r="AQ246" s="16"/>
      <c r="AR246" s="16"/>
      <c r="AS246" s="16"/>
      <c r="AT246" s="16">
        <v>0</v>
      </c>
      <c r="AU246" s="16"/>
      <c r="AV246" s="16"/>
      <c r="AW246" s="16"/>
      <c r="AX246" s="16"/>
      <c r="AY246" s="1">
        <v>0</v>
      </c>
      <c r="AZ246" s="16">
        <v>0</v>
      </c>
      <c r="BA246" s="16">
        <v>0</v>
      </c>
      <c r="BB246" s="16"/>
      <c r="BC246" s="16"/>
      <c r="BD246" s="16"/>
      <c r="BE246" s="16">
        <v>10000</v>
      </c>
      <c r="BF246" s="16">
        <v>0</v>
      </c>
      <c r="BG246" s="16">
        <v>10000</v>
      </c>
      <c r="BH246" s="17"/>
      <c r="BI246" s="17"/>
      <c r="BJ246" s="17"/>
      <c r="BK246" s="17"/>
      <c r="BL246" s="21"/>
      <c r="BM246" s="24"/>
      <c r="BN246" s="20"/>
      <c r="BO246" s="21"/>
      <c r="BP246" s="22"/>
    </row>
    <row r="247" spans="1:68" ht="24.75" customHeight="1" x14ac:dyDescent="0.25">
      <c r="A247" s="28" t="s">
        <v>112</v>
      </c>
      <c r="B247" s="29" t="s">
        <v>113</v>
      </c>
      <c r="C247" s="2"/>
      <c r="D247" s="2"/>
      <c r="E247" s="2"/>
      <c r="F247" s="2"/>
      <c r="G247" s="2">
        <v>0</v>
      </c>
      <c r="H247" s="2"/>
      <c r="I247" s="2">
        <v>0</v>
      </c>
      <c r="J247" s="2">
        <v>129</v>
      </c>
      <c r="K247" s="2">
        <v>129</v>
      </c>
      <c r="L247" s="2"/>
      <c r="M247" s="2"/>
      <c r="N247" s="2"/>
      <c r="O247" s="2">
        <v>0</v>
      </c>
      <c r="P247" s="2">
        <v>691</v>
      </c>
      <c r="Q247" s="2">
        <v>691</v>
      </c>
      <c r="R247" s="2">
        <f>R253</f>
        <v>0</v>
      </c>
      <c r="S247" s="2">
        <f>S253</f>
        <v>444</v>
      </c>
      <c r="T247" s="2">
        <f>T253</f>
        <v>444</v>
      </c>
      <c r="U247" s="2"/>
      <c r="V247" s="2"/>
      <c r="W247" s="2"/>
      <c r="X247" s="2"/>
      <c r="Y247" s="2">
        <v>2654</v>
      </c>
      <c r="Z247" s="2">
        <v>2654</v>
      </c>
      <c r="AA247" s="2"/>
      <c r="AB247" s="2"/>
      <c r="AC247" s="2"/>
      <c r="AD247" s="2">
        <f>AD249</f>
        <v>0</v>
      </c>
      <c r="AE247" s="2">
        <f t="shared" ref="AE247:AF247" si="159">AE249</f>
        <v>446</v>
      </c>
      <c r="AF247" s="2">
        <f t="shared" si="159"/>
        <v>446</v>
      </c>
      <c r="AG247" s="2"/>
      <c r="AH247" s="2">
        <v>0</v>
      </c>
      <c r="AI247" s="2"/>
      <c r="AJ247" s="2"/>
      <c r="AK247" s="2"/>
      <c r="AL247" s="2"/>
      <c r="AM247" s="2">
        <v>0</v>
      </c>
      <c r="AN247" s="2">
        <v>0</v>
      </c>
      <c r="AO247" s="2">
        <v>0</v>
      </c>
      <c r="AP247" s="2">
        <v>0</v>
      </c>
      <c r="AQ247" s="2">
        <v>800</v>
      </c>
      <c r="AR247" s="2">
        <v>800</v>
      </c>
      <c r="AS247" s="2"/>
      <c r="AT247" s="2">
        <v>0</v>
      </c>
      <c r="AU247" s="2"/>
      <c r="AV247" s="2"/>
      <c r="AW247" s="2"/>
      <c r="AX247" s="2"/>
      <c r="AY247" s="2">
        <v>0</v>
      </c>
      <c r="AZ247" s="2">
        <v>0</v>
      </c>
      <c r="BA247" s="2">
        <v>0</v>
      </c>
      <c r="BB247" s="2"/>
      <c r="BC247" s="2"/>
      <c r="BD247" s="2"/>
      <c r="BE247" s="2"/>
      <c r="BF247" s="2"/>
      <c r="BG247" s="2"/>
      <c r="BH247" s="30">
        <v>0</v>
      </c>
      <c r="BI247" s="30">
        <v>0</v>
      </c>
      <c r="BJ247" s="30">
        <v>0</v>
      </c>
      <c r="BK247" s="30">
        <f>AY247+BB247+BE247+BH247</f>
        <v>0</v>
      </c>
      <c r="BL247" s="30">
        <f t="shared" ref="BL247" si="160">AZ247+BC247+BF247+BI247</f>
        <v>0</v>
      </c>
      <c r="BM247" s="31">
        <f t="shared" ref="BM247" si="161">BA247+BD247+BG247+BJ247</f>
        <v>0</v>
      </c>
      <c r="BN247" s="32">
        <f>C247+F247+I247+L247+O247+R247+U247+X247+AA247+AD247+AG247+AJ247+AM247+AP247+AS247+AV247+BK247</f>
        <v>0</v>
      </c>
      <c r="BO247" s="2">
        <f t="shared" ref="BO247" si="162">D247+G247+J247+M247+P247+S247+V247+Y247+AB247+AE247+AH247+AK247+AN247+AQ247+AT247+AW247+BL247</f>
        <v>5164</v>
      </c>
      <c r="BP247" s="33">
        <f t="shared" ref="BP247" si="163">E247+H247+K247+N247+Q247+T247+W247+Z247+AC247+AF247+AI247+AL247+AO247+AR247+AU247+AX247+BM247</f>
        <v>5164</v>
      </c>
    </row>
    <row r="248" spans="1:68" ht="24.75" customHeight="1" x14ac:dyDescent="0.25">
      <c r="A248" s="23" t="s">
        <v>32</v>
      </c>
      <c r="B248" s="9" t="s">
        <v>33</v>
      </c>
      <c r="C248" s="16"/>
      <c r="D248" s="16"/>
      <c r="E248" s="16"/>
      <c r="F248" s="16"/>
      <c r="G248" s="16">
        <v>0</v>
      </c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>
        <v>0</v>
      </c>
      <c r="AI248" s="16"/>
      <c r="AJ248" s="16"/>
      <c r="AK248" s="16"/>
      <c r="AL248" s="16"/>
      <c r="AM248" s="16">
        <v>0</v>
      </c>
      <c r="AN248" s="16">
        <v>0</v>
      </c>
      <c r="AO248" s="16">
        <v>0</v>
      </c>
      <c r="AP248" s="16">
        <v>0</v>
      </c>
      <c r="AQ248" s="16">
        <v>800</v>
      </c>
      <c r="AR248" s="16">
        <v>800</v>
      </c>
      <c r="AS248" s="16"/>
      <c r="AT248" s="16">
        <v>0</v>
      </c>
      <c r="AU248" s="16"/>
      <c r="AV248" s="16"/>
      <c r="AW248" s="16"/>
      <c r="AX248" s="16"/>
      <c r="AY248" s="1">
        <v>0</v>
      </c>
      <c r="AZ248" s="16">
        <v>0</v>
      </c>
      <c r="BA248" s="16">
        <v>0</v>
      </c>
      <c r="BB248" s="16"/>
      <c r="BC248" s="16"/>
      <c r="BD248" s="16"/>
      <c r="BE248" s="16"/>
      <c r="BF248" s="16"/>
      <c r="BG248" s="16"/>
      <c r="BH248" s="17"/>
      <c r="BI248" s="17"/>
      <c r="BJ248" s="17"/>
      <c r="BK248" s="17"/>
      <c r="BL248" s="21"/>
      <c r="BM248" s="24"/>
      <c r="BN248" s="20"/>
      <c r="BO248" s="21"/>
      <c r="BP248" s="22"/>
    </row>
    <row r="249" spans="1:68" ht="24.75" customHeight="1" x14ac:dyDescent="0.25">
      <c r="A249" s="35" t="s">
        <v>34</v>
      </c>
      <c r="B249" s="9" t="s">
        <v>35</v>
      </c>
      <c r="C249" s="16"/>
      <c r="D249" s="16"/>
      <c r="E249" s="16"/>
      <c r="F249" s="16"/>
      <c r="G249" s="16">
        <v>0</v>
      </c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>
        <v>0</v>
      </c>
      <c r="AE249" s="16">
        <v>446</v>
      </c>
      <c r="AF249" s="16">
        <v>446</v>
      </c>
      <c r="AG249" s="16"/>
      <c r="AH249" s="16">
        <v>0</v>
      </c>
      <c r="AI249" s="16"/>
      <c r="AJ249" s="16"/>
      <c r="AK249" s="16"/>
      <c r="AL249" s="16"/>
      <c r="AM249" s="16">
        <v>0</v>
      </c>
      <c r="AN249" s="16">
        <v>0</v>
      </c>
      <c r="AO249" s="16">
        <v>0</v>
      </c>
      <c r="AP249" s="16">
        <v>0</v>
      </c>
      <c r="AQ249" s="16">
        <v>800</v>
      </c>
      <c r="AR249" s="16">
        <v>800</v>
      </c>
      <c r="AS249" s="16"/>
      <c r="AT249" s="16">
        <v>0</v>
      </c>
      <c r="AU249" s="16"/>
      <c r="AV249" s="16"/>
      <c r="AW249" s="16"/>
      <c r="AX249" s="16"/>
      <c r="AY249" s="1">
        <v>0</v>
      </c>
      <c r="AZ249" s="16">
        <v>0</v>
      </c>
      <c r="BA249" s="16">
        <v>0</v>
      </c>
      <c r="BB249" s="16"/>
      <c r="BC249" s="16"/>
      <c r="BD249" s="16"/>
      <c r="BE249" s="16"/>
      <c r="BF249" s="16"/>
      <c r="BG249" s="16"/>
      <c r="BH249" s="17"/>
      <c r="BI249" s="17"/>
      <c r="BJ249" s="17"/>
      <c r="BK249" s="17"/>
      <c r="BL249" s="21"/>
      <c r="BM249" s="24"/>
      <c r="BN249" s="20"/>
      <c r="BO249" s="21"/>
      <c r="BP249" s="22"/>
    </row>
    <row r="250" spans="1:68" ht="24.75" customHeight="1" x14ac:dyDescent="0.25">
      <c r="A250" s="23" t="s">
        <v>114</v>
      </c>
      <c r="B250" s="9" t="s">
        <v>5</v>
      </c>
      <c r="C250" s="16"/>
      <c r="D250" s="16"/>
      <c r="E250" s="16"/>
      <c r="F250" s="16"/>
      <c r="G250" s="16">
        <v>0</v>
      </c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>
        <v>0</v>
      </c>
      <c r="AE250" s="16">
        <v>446</v>
      </c>
      <c r="AF250" s="16">
        <v>446</v>
      </c>
      <c r="AG250" s="16"/>
      <c r="AH250" s="16">
        <v>0</v>
      </c>
      <c r="AI250" s="16"/>
      <c r="AJ250" s="16"/>
      <c r="AK250" s="16"/>
      <c r="AL250" s="16"/>
      <c r="AM250" s="16">
        <v>0</v>
      </c>
      <c r="AN250" s="16">
        <v>0</v>
      </c>
      <c r="AO250" s="16">
        <v>0</v>
      </c>
      <c r="AP250" s="16">
        <v>0</v>
      </c>
      <c r="AQ250" s="16">
        <v>800</v>
      </c>
      <c r="AR250" s="16">
        <v>800</v>
      </c>
      <c r="AS250" s="16"/>
      <c r="AT250" s="16">
        <v>0</v>
      </c>
      <c r="AU250" s="16"/>
      <c r="AV250" s="16"/>
      <c r="AW250" s="16"/>
      <c r="AX250" s="16"/>
      <c r="AY250" s="1">
        <v>0</v>
      </c>
      <c r="AZ250" s="16">
        <v>0</v>
      </c>
      <c r="BA250" s="16">
        <v>0</v>
      </c>
      <c r="BB250" s="16"/>
      <c r="BC250" s="16"/>
      <c r="BD250" s="16"/>
      <c r="BE250" s="16"/>
      <c r="BF250" s="16"/>
      <c r="BG250" s="16"/>
      <c r="BH250" s="17"/>
      <c r="BI250" s="17"/>
      <c r="BJ250" s="17"/>
      <c r="BK250" s="17"/>
      <c r="BL250" s="21"/>
      <c r="BM250" s="24"/>
      <c r="BN250" s="20"/>
      <c r="BO250" s="21"/>
      <c r="BP250" s="22"/>
    </row>
    <row r="251" spans="1:68" ht="24.75" customHeight="1" x14ac:dyDescent="0.25">
      <c r="A251" s="36">
        <v>31</v>
      </c>
      <c r="B251" s="9" t="s">
        <v>6</v>
      </c>
      <c r="C251" s="16"/>
      <c r="D251" s="16"/>
      <c r="E251" s="16"/>
      <c r="F251" s="16"/>
      <c r="G251" s="16">
        <v>0</v>
      </c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>
        <v>0</v>
      </c>
      <c r="AI251" s="16"/>
      <c r="AJ251" s="16"/>
      <c r="AK251" s="16"/>
      <c r="AL251" s="16"/>
      <c r="AM251" s="16">
        <v>0</v>
      </c>
      <c r="AN251" s="16">
        <v>0</v>
      </c>
      <c r="AO251" s="16">
        <v>0</v>
      </c>
      <c r="AP251" s="16"/>
      <c r="AQ251" s="16"/>
      <c r="AR251" s="16"/>
      <c r="AS251" s="16"/>
      <c r="AT251" s="16">
        <v>0</v>
      </c>
      <c r="AU251" s="16"/>
      <c r="AV251" s="16"/>
      <c r="AW251" s="16"/>
      <c r="AX251" s="16"/>
      <c r="AY251" s="1">
        <v>0</v>
      </c>
      <c r="AZ251" s="16">
        <v>0</v>
      </c>
      <c r="BA251" s="16">
        <v>0</v>
      </c>
      <c r="BB251" s="16"/>
      <c r="BC251" s="16"/>
      <c r="BD251" s="16"/>
      <c r="BE251" s="16"/>
      <c r="BF251" s="16"/>
      <c r="BG251" s="16"/>
      <c r="BH251" s="17"/>
      <c r="BI251" s="17"/>
      <c r="BJ251" s="17"/>
      <c r="BK251" s="17"/>
      <c r="BL251" s="21"/>
      <c r="BM251" s="24"/>
      <c r="BN251" s="20"/>
      <c r="BO251" s="21"/>
      <c r="BP251" s="22"/>
    </row>
    <row r="252" spans="1:68" ht="24.75" customHeight="1" x14ac:dyDescent="0.25">
      <c r="A252" s="36">
        <v>32</v>
      </c>
      <c r="B252" s="9" t="s">
        <v>52</v>
      </c>
      <c r="C252" s="16"/>
      <c r="D252" s="16"/>
      <c r="E252" s="16"/>
      <c r="F252" s="16"/>
      <c r="G252" s="16">
        <v>0</v>
      </c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>
        <v>0</v>
      </c>
      <c r="AI252" s="16"/>
      <c r="AJ252" s="16"/>
      <c r="AK252" s="16"/>
      <c r="AL252" s="16"/>
      <c r="AM252" s="16">
        <v>0</v>
      </c>
      <c r="AN252" s="16">
        <v>0</v>
      </c>
      <c r="AO252" s="16">
        <v>0</v>
      </c>
      <c r="AP252" s="16"/>
      <c r="AQ252" s="16"/>
      <c r="AR252" s="16"/>
      <c r="AS252" s="16"/>
      <c r="AT252" s="16">
        <v>0</v>
      </c>
      <c r="AU252" s="16"/>
      <c r="AV252" s="16"/>
      <c r="AW252" s="16"/>
      <c r="AX252" s="16"/>
      <c r="AY252" s="1">
        <v>0</v>
      </c>
      <c r="AZ252" s="16">
        <v>0</v>
      </c>
      <c r="BA252" s="16">
        <v>0</v>
      </c>
      <c r="BB252" s="16"/>
      <c r="BC252" s="16"/>
      <c r="BD252" s="16"/>
      <c r="BE252" s="16"/>
      <c r="BF252" s="16"/>
      <c r="BG252" s="16"/>
      <c r="BH252" s="17"/>
      <c r="BI252" s="17"/>
      <c r="BJ252" s="17"/>
      <c r="BK252" s="17"/>
      <c r="BL252" s="21"/>
      <c r="BM252" s="24"/>
      <c r="BN252" s="20"/>
      <c r="BO252" s="21"/>
      <c r="BP252" s="22"/>
    </row>
    <row r="253" spans="1:68" ht="24.75" customHeight="1" x14ac:dyDescent="0.25">
      <c r="A253" s="36" t="s">
        <v>72</v>
      </c>
      <c r="B253" s="9" t="s">
        <v>15</v>
      </c>
      <c r="C253" s="16"/>
      <c r="D253" s="16"/>
      <c r="E253" s="16"/>
      <c r="F253" s="16"/>
      <c r="G253" s="16">
        <v>0</v>
      </c>
      <c r="H253" s="16"/>
      <c r="I253" s="16">
        <v>0</v>
      </c>
      <c r="J253" s="16">
        <v>129</v>
      </c>
      <c r="K253" s="16">
        <v>129</v>
      </c>
      <c r="L253" s="16"/>
      <c r="M253" s="16"/>
      <c r="N253" s="16"/>
      <c r="O253" s="16">
        <v>0</v>
      </c>
      <c r="P253" s="16">
        <v>691</v>
      </c>
      <c r="Q253" s="16">
        <v>691</v>
      </c>
      <c r="R253" s="16">
        <v>0</v>
      </c>
      <c r="S253" s="16">
        <v>444</v>
      </c>
      <c r="T253" s="16">
        <v>444</v>
      </c>
      <c r="U253" s="16"/>
      <c r="V253" s="16"/>
      <c r="W253" s="16"/>
      <c r="X253" s="16"/>
      <c r="Y253" s="16">
        <v>2654</v>
      </c>
      <c r="Z253" s="16">
        <v>2654</v>
      </c>
      <c r="AA253" s="16"/>
      <c r="AB253" s="16"/>
      <c r="AC253" s="16"/>
      <c r="AD253" s="16">
        <v>0</v>
      </c>
      <c r="AE253" s="16">
        <v>446</v>
      </c>
      <c r="AF253" s="16">
        <v>446</v>
      </c>
      <c r="AG253" s="16"/>
      <c r="AH253" s="16">
        <v>0</v>
      </c>
      <c r="AI253" s="16"/>
      <c r="AJ253" s="16"/>
      <c r="AK253" s="16"/>
      <c r="AL253" s="16"/>
      <c r="AM253" s="16">
        <v>0</v>
      </c>
      <c r="AN253" s="16">
        <v>0</v>
      </c>
      <c r="AO253" s="16">
        <v>0</v>
      </c>
      <c r="AP253" s="16">
        <v>0</v>
      </c>
      <c r="AQ253" s="16">
        <v>800</v>
      </c>
      <c r="AR253" s="16">
        <v>800</v>
      </c>
      <c r="AS253" s="16"/>
      <c r="AT253" s="16">
        <v>0</v>
      </c>
      <c r="AU253" s="16"/>
      <c r="AV253" s="16"/>
      <c r="AW253" s="16"/>
      <c r="AX253" s="16"/>
      <c r="AY253" s="1">
        <v>0</v>
      </c>
      <c r="AZ253" s="16">
        <v>0</v>
      </c>
      <c r="BA253" s="16">
        <v>0</v>
      </c>
      <c r="BB253" s="16"/>
      <c r="BC253" s="16"/>
      <c r="BD253" s="16"/>
      <c r="BE253" s="16"/>
      <c r="BF253" s="16"/>
      <c r="BG253" s="16"/>
      <c r="BH253" s="17"/>
      <c r="BI253" s="17"/>
      <c r="BJ253" s="17"/>
      <c r="BK253" s="17"/>
      <c r="BL253" s="21"/>
      <c r="BM253" s="24"/>
      <c r="BN253" s="20"/>
      <c r="BO253" s="21"/>
      <c r="BP253" s="22"/>
    </row>
    <row r="254" spans="1:68" ht="24.75" customHeight="1" x14ac:dyDescent="0.25">
      <c r="A254" s="28" t="s">
        <v>115</v>
      </c>
      <c r="B254" s="29" t="s">
        <v>116</v>
      </c>
      <c r="C254" s="2"/>
      <c r="D254" s="2"/>
      <c r="E254" s="2"/>
      <c r="F254" s="2"/>
      <c r="G254" s="2">
        <v>0</v>
      </c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>
        <v>0</v>
      </c>
      <c r="AI254" s="2"/>
      <c r="AJ254" s="2"/>
      <c r="AK254" s="2"/>
      <c r="AL254" s="2"/>
      <c r="AM254" s="2">
        <v>0</v>
      </c>
      <c r="AN254" s="2">
        <v>0</v>
      </c>
      <c r="AO254" s="2">
        <v>0</v>
      </c>
      <c r="AP254" s="2"/>
      <c r="AQ254" s="2"/>
      <c r="AR254" s="2"/>
      <c r="AS254" s="2"/>
      <c r="AT254" s="2">
        <v>0</v>
      </c>
      <c r="AU254" s="2"/>
      <c r="AV254" s="2"/>
      <c r="AW254" s="2"/>
      <c r="AX254" s="2"/>
      <c r="AY254" s="2">
        <v>0</v>
      </c>
      <c r="AZ254" s="2">
        <v>0</v>
      </c>
      <c r="BA254" s="2">
        <v>0</v>
      </c>
      <c r="BB254" s="2"/>
      <c r="BC254" s="2"/>
      <c r="BD254" s="2"/>
      <c r="BE254" s="2"/>
      <c r="BF254" s="2"/>
      <c r="BG254" s="2"/>
      <c r="BH254" s="30">
        <v>0</v>
      </c>
      <c r="BI254" s="30">
        <v>0</v>
      </c>
      <c r="BJ254" s="30">
        <v>0</v>
      </c>
      <c r="BK254" s="30">
        <f>AY254+BB254+BE254+BH254</f>
        <v>0</v>
      </c>
      <c r="BL254" s="30">
        <f t="shared" ref="BL254" si="164">AZ254+BC254+BF254+BI254</f>
        <v>0</v>
      </c>
      <c r="BM254" s="31">
        <f t="shared" ref="BM254" si="165">BA254+BD254+BG254+BJ254</f>
        <v>0</v>
      </c>
      <c r="BN254" s="32">
        <f>C254+F254+I254+L254+O254+R254+U254+X254+AA254+AD254+AG254+AJ254+AM254+AP254+AS254+AV254+BK254</f>
        <v>0</v>
      </c>
      <c r="BO254" s="2">
        <f t="shared" ref="BO254" si="166">D254+G254+J254+M254+P254+S254+V254+Y254+AB254+AE254+AH254+AK254+AN254+AQ254+AT254+AW254+BL254</f>
        <v>0</v>
      </c>
      <c r="BP254" s="33">
        <f t="shared" ref="BP254" si="167">E254+H254+K254+N254+Q254+T254+W254+Z254+AC254+AF254+AI254+AL254+AO254+AR254+AU254+AX254+BM254</f>
        <v>0</v>
      </c>
    </row>
    <row r="255" spans="1:68" ht="24.75" customHeight="1" x14ac:dyDescent="0.25">
      <c r="A255" s="23" t="s">
        <v>32</v>
      </c>
      <c r="B255" s="9" t="s">
        <v>33</v>
      </c>
      <c r="C255" s="16"/>
      <c r="D255" s="16"/>
      <c r="E255" s="16"/>
      <c r="F255" s="16"/>
      <c r="G255" s="16">
        <v>0</v>
      </c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>
        <v>0</v>
      </c>
      <c r="AI255" s="16"/>
      <c r="AJ255" s="16"/>
      <c r="AK255" s="16"/>
      <c r="AL255" s="16"/>
      <c r="AM255" s="16">
        <v>0</v>
      </c>
      <c r="AN255" s="16">
        <v>0</v>
      </c>
      <c r="AO255" s="16">
        <v>0</v>
      </c>
      <c r="AP255" s="16"/>
      <c r="AQ255" s="16"/>
      <c r="AR255" s="16"/>
      <c r="AS255" s="16"/>
      <c r="AT255" s="16">
        <v>0</v>
      </c>
      <c r="AU255" s="16"/>
      <c r="AV255" s="16"/>
      <c r="AW255" s="16"/>
      <c r="AX255" s="16"/>
      <c r="AY255" s="1">
        <v>0</v>
      </c>
      <c r="AZ255" s="16">
        <v>0</v>
      </c>
      <c r="BA255" s="16">
        <v>0</v>
      </c>
      <c r="BB255" s="16"/>
      <c r="BC255" s="16"/>
      <c r="BD255" s="16"/>
      <c r="BE255" s="16"/>
      <c r="BF255" s="16"/>
      <c r="BG255" s="16"/>
      <c r="BH255" s="17"/>
      <c r="BI255" s="17"/>
      <c r="BJ255" s="17"/>
      <c r="BK255" s="17"/>
      <c r="BL255" s="21"/>
      <c r="BM255" s="24"/>
      <c r="BN255" s="20"/>
      <c r="BO255" s="21"/>
      <c r="BP255" s="22"/>
    </row>
    <row r="256" spans="1:68" ht="24.75" customHeight="1" x14ac:dyDescent="0.25">
      <c r="A256" s="35">
        <v>52</v>
      </c>
      <c r="B256" s="9" t="s">
        <v>14</v>
      </c>
      <c r="C256" s="16"/>
      <c r="D256" s="16"/>
      <c r="E256" s="16"/>
      <c r="F256" s="16"/>
      <c r="G256" s="16">
        <v>0</v>
      </c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>
        <v>0</v>
      </c>
      <c r="AI256" s="16"/>
      <c r="AJ256" s="16"/>
      <c r="AK256" s="16"/>
      <c r="AL256" s="16"/>
      <c r="AM256" s="16">
        <v>0</v>
      </c>
      <c r="AN256" s="16">
        <v>0</v>
      </c>
      <c r="AO256" s="16">
        <v>0</v>
      </c>
      <c r="AP256" s="16"/>
      <c r="AQ256" s="16"/>
      <c r="AR256" s="16"/>
      <c r="AS256" s="16"/>
      <c r="AT256" s="16">
        <v>0</v>
      </c>
      <c r="AU256" s="16"/>
      <c r="AV256" s="16"/>
      <c r="AW256" s="16"/>
      <c r="AX256" s="16"/>
      <c r="AY256" s="1">
        <v>0</v>
      </c>
      <c r="AZ256" s="16">
        <v>0</v>
      </c>
      <c r="BA256" s="16">
        <v>0</v>
      </c>
      <c r="BB256" s="16"/>
      <c r="BC256" s="16"/>
      <c r="BD256" s="16"/>
      <c r="BE256" s="16"/>
      <c r="BF256" s="16"/>
      <c r="BG256" s="16"/>
      <c r="BH256" s="17"/>
      <c r="BI256" s="17"/>
      <c r="BJ256" s="17"/>
      <c r="BK256" s="17"/>
      <c r="BL256" s="21"/>
      <c r="BM256" s="24"/>
      <c r="BN256" s="20"/>
      <c r="BO256" s="21"/>
      <c r="BP256" s="22"/>
    </row>
    <row r="257" spans="1:68" ht="24.75" customHeight="1" x14ac:dyDescent="0.25">
      <c r="A257" s="23" t="s">
        <v>114</v>
      </c>
      <c r="B257" s="9" t="s">
        <v>5</v>
      </c>
      <c r="C257" s="16"/>
      <c r="D257" s="16"/>
      <c r="E257" s="16"/>
      <c r="F257" s="16"/>
      <c r="G257" s="16">
        <v>0</v>
      </c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>
        <v>0</v>
      </c>
      <c r="AI257" s="16"/>
      <c r="AJ257" s="16"/>
      <c r="AK257" s="16"/>
      <c r="AL257" s="16"/>
      <c r="AM257" s="16">
        <v>0</v>
      </c>
      <c r="AN257" s="16">
        <v>0</v>
      </c>
      <c r="AO257" s="16">
        <v>0</v>
      </c>
      <c r="AP257" s="16">
        <v>0</v>
      </c>
      <c r="AQ257" s="16">
        <v>0</v>
      </c>
      <c r="AR257" s="16">
        <v>0</v>
      </c>
      <c r="AS257" s="16"/>
      <c r="AT257" s="16">
        <v>0</v>
      </c>
      <c r="AU257" s="16"/>
      <c r="AV257" s="16"/>
      <c r="AW257" s="16"/>
      <c r="AX257" s="16"/>
      <c r="AY257" s="1">
        <v>0</v>
      </c>
      <c r="AZ257" s="16">
        <v>0</v>
      </c>
      <c r="BA257" s="16">
        <v>0</v>
      </c>
      <c r="BB257" s="16"/>
      <c r="BC257" s="16"/>
      <c r="BD257" s="16"/>
      <c r="BE257" s="16"/>
      <c r="BF257" s="16"/>
      <c r="BG257" s="16"/>
      <c r="BH257" s="17"/>
      <c r="BI257" s="17"/>
      <c r="BJ257" s="17"/>
      <c r="BK257" s="17"/>
      <c r="BL257" s="21"/>
      <c r="BM257" s="24"/>
      <c r="BN257" s="20"/>
      <c r="BO257" s="21"/>
      <c r="BP257" s="22"/>
    </row>
    <row r="258" spans="1:68" ht="24.75" customHeight="1" x14ac:dyDescent="0.25">
      <c r="A258" s="36" t="s">
        <v>36</v>
      </c>
      <c r="B258" s="9" t="s">
        <v>6</v>
      </c>
      <c r="C258" s="16"/>
      <c r="D258" s="16"/>
      <c r="E258" s="16"/>
      <c r="F258" s="16"/>
      <c r="G258" s="16">
        <v>0</v>
      </c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>
        <v>0</v>
      </c>
      <c r="AI258" s="16"/>
      <c r="AJ258" s="16"/>
      <c r="AK258" s="16"/>
      <c r="AL258" s="16"/>
      <c r="AM258" s="16">
        <v>0</v>
      </c>
      <c r="AN258" s="16">
        <v>0</v>
      </c>
      <c r="AO258" s="16">
        <v>0</v>
      </c>
      <c r="AP258" s="16"/>
      <c r="AQ258" s="16"/>
      <c r="AR258" s="16"/>
      <c r="AS258" s="16"/>
      <c r="AT258" s="16">
        <v>0</v>
      </c>
      <c r="AU258" s="16"/>
      <c r="AV258" s="16"/>
      <c r="AW258" s="16"/>
      <c r="AX258" s="16"/>
      <c r="AY258" s="1">
        <v>0</v>
      </c>
      <c r="AZ258" s="16">
        <v>0</v>
      </c>
      <c r="BA258" s="16">
        <v>0</v>
      </c>
      <c r="BB258" s="16"/>
      <c r="BC258" s="16"/>
      <c r="BD258" s="16"/>
      <c r="BE258" s="16"/>
      <c r="BF258" s="16"/>
      <c r="BG258" s="16"/>
      <c r="BH258" s="17"/>
      <c r="BI258" s="17"/>
      <c r="BJ258" s="17"/>
      <c r="BK258" s="17"/>
      <c r="BL258" s="21"/>
      <c r="BM258" s="24"/>
      <c r="BN258" s="20"/>
      <c r="BO258" s="21"/>
      <c r="BP258" s="22"/>
    </row>
    <row r="259" spans="1:68" ht="24.75" customHeight="1" x14ac:dyDescent="0.25">
      <c r="A259" s="36" t="s">
        <v>43</v>
      </c>
      <c r="B259" s="9" t="s">
        <v>7</v>
      </c>
      <c r="C259" s="16"/>
      <c r="D259" s="16"/>
      <c r="E259" s="16"/>
      <c r="F259" s="16"/>
      <c r="G259" s="16">
        <v>0</v>
      </c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>
        <v>0</v>
      </c>
      <c r="AI259" s="16"/>
      <c r="AJ259" s="16"/>
      <c r="AK259" s="16"/>
      <c r="AL259" s="16"/>
      <c r="AM259" s="16">
        <v>0</v>
      </c>
      <c r="AN259" s="16">
        <v>0</v>
      </c>
      <c r="AO259" s="16">
        <v>0</v>
      </c>
      <c r="AP259" s="16"/>
      <c r="AQ259" s="16"/>
      <c r="AR259" s="16"/>
      <c r="AS259" s="16"/>
      <c r="AT259" s="16">
        <v>0</v>
      </c>
      <c r="AU259" s="16"/>
      <c r="AV259" s="16"/>
      <c r="AW259" s="16"/>
      <c r="AX259" s="16"/>
      <c r="AY259" s="1">
        <v>0</v>
      </c>
      <c r="AZ259" s="16">
        <v>0</v>
      </c>
      <c r="BA259" s="16">
        <v>0</v>
      </c>
      <c r="BB259" s="16"/>
      <c r="BC259" s="16"/>
      <c r="BD259" s="16"/>
      <c r="BE259" s="16"/>
      <c r="BF259" s="16"/>
      <c r="BG259" s="16"/>
      <c r="BH259" s="17"/>
      <c r="BI259" s="17"/>
      <c r="BJ259" s="17"/>
      <c r="BK259" s="17"/>
      <c r="BL259" s="21"/>
      <c r="BM259" s="24"/>
      <c r="BN259" s="20"/>
      <c r="BO259" s="21"/>
      <c r="BP259" s="22"/>
    </row>
    <row r="260" spans="1:68" ht="24.75" customHeight="1" x14ac:dyDescent="0.25">
      <c r="A260" s="28" t="s">
        <v>115</v>
      </c>
      <c r="B260" s="29" t="s">
        <v>116</v>
      </c>
      <c r="C260" s="2"/>
      <c r="D260" s="2"/>
      <c r="E260" s="2"/>
      <c r="F260" s="2"/>
      <c r="G260" s="2">
        <v>0</v>
      </c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>
        <v>0</v>
      </c>
      <c r="AI260" s="2"/>
      <c r="AJ260" s="2"/>
      <c r="AK260" s="2"/>
      <c r="AL260" s="2"/>
      <c r="AM260" s="2">
        <v>0</v>
      </c>
      <c r="AN260" s="2">
        <v>0</v>
      </c>
      <c r="AO260" s="2">
        <v>0</v>
      </c>
      <c r="AP260" s="2"/>
      <c r="AQ260" s="2"/>
      <c r="AR260" s="2"/>
      <c r="AS260" s="2"/>
      <c r="AT260" s="2">
        <v>0</v>
      </c>
      <c r="AU260" s="2"/>
      <c r="AV260" s="2"/>
      <c r="AW260" s="2"/>
      <c r="AX260" s="2"/>
      <c r="AY260" s="2">
        <v>0</v>
      </c>
      <c r="AZ260" s="2">
        <v>0</v>
      </c>
      <c r="BA260" s="2">
        <v>0</v>
      </c>
      <c r="BB260" s="2"/>
      <c r="BC260" s="2"/>
      <c r="BD260" s="2"/>
      <c r="BE260" s="2"/>
      <c r="BF260" s="2"/>
      <c r="BG260" s="2"/>
      <c r="BH260" s="30"/>
      <c r="BI260" s="30"/>
      <c r="BJ260" s="30"/>
      <c r="BK260" s="30">
        <f>AY260+BB260+BE260+BH260</f>
        <v>0</v>
      </c>
      <c r="BL260" s="30">
        <f t="shared" ref="BL260" si="168">AZ260+BC260+BF260+BI260</f>
        <v>0</v>
      </c>
      <c r="BM260" s="31">
        <f t="shared" ref="BM260" si="169">BA260+BD260+BG260+BJ260</f>
        <v>0</v>
      </c>
      <c r="BN260" s="32">
        <f>C260+F260+I260+L260+O260+R260+U260+X260+AA260+AD260+AG260+AJ260+AM260+AP260+AS260+AV260+BK260</f>
        <v>0</v>
      </c>
      <c r="BO260" s="2">
        <f t="shared" ref="BO260" si="170">D260+G260+J260+M260+P260+S260+V260+Y260+AB260+AE260+AH260+AK260+AN260+AQ260+AT260+AW260+BL260</f>
        <v>0</v>
      </c>
      <c r="BP260" s="33">
        <f t="shared" ref="BP260" si="171">E260+H260+K260+N260+Q260+T260+W260+Z260+AC260+AF260+AI260+AL260+AO260+AR260+AU260+AX260+BM260</f>
        <v>0</v>
      </c>
    </row>
    <row r="261" spans="1:68" ht="24.75" customHeight="1" x14ac:dyDescent="0.25">
      <c r="A261" s="23" t="s">
        <v>32</v>
      </c>
      <c r="B261" s="9" t="s">
        <v>33</v>
      </c>
      <c r="C261" s="16"/>
      <c r="D261" s="16"/>
      <c r="E261" s="16"/>
      <c r="F261" s="16"/>
      <c r="G261" s="16">
        <v>0</v>
      </c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>
        <v>0</v>
      </c>
      <c r="AI261" s="16"/>
      <c r="AJ261" s="16"/>
      <c r="AK261" s="16"/>
      <c r="AL261" s="16"/>
      <c r="AM261" s="16">
        <v>0</v>
      </c>
      <c r="AN261" s="16">
        <v>0</v>
      </c>
      <c r="AO261" s="16">
        <v>0</v>
      </c>
      <c r="AP261" s="16"/>
      <c r="AQ261" s="16"/>
      <c r="AR261" s="16"/>
      <c r="AS261" s="16"/>
      <c r="AT261" s="16">
        <v>0</v>
      </c>
      <c r="AU261" s="16"/>
      <c r="AV261" s="16"/>
      <c r="AW261" s="16"/>
      <c r="AX261" s="16"/>
      <c r="AY261" s="1">
        <v>0</v>
      </c>
      <c r="AZ261" s="16">
        <v>0</v>
      </c>
      <c r="BA261" s="16">
        <v>0</v>
      </c>
      <c r="BB261" s="16"/>
      <c r="BC261" s="16"/>
      <c r="BD261" s="16"/>
      <c r="BE261" s="16"/>
      <c r="BF261" s="16"/>
      <c r="BG261" s="16"/>
      <c r="BH261" s="17"/>
      <c r="BI261" s="17"/>
      <c r="BJ261" s="17"/>
      <c r="BK261" s="17"/>
      <c r="BL261" s="21"/>
      <c r="BM261" s="24"/>
      <c r="BN261" s="20"/>
      <c r="BO261" s="21"/>
      <c r="BP261" s="22"/>
    </row>
    <row r="262" spans="1:68" ht="24.75" customHeight="1" x14ac:dyDescent="0.25">
      <c r="A262" s="35">
        <v>51</v>
      </c>
      <c r="B262" s="9" t="s">
        <v>10</v>
      </c>
      <c r="C262" s="16"/>
      <c r="D262" s="16"/>
      <c r="E262" s="16"/>
      <c r="F262" s="16"/>
      <c r="G262" s="16">
        <v>0</v>
      </c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>
        <v>0</v>
      </c>
      <c r="AI262" s="16"/>
      <c r="AJ262" s="16"/>
      <c r="AK262" s="16"/>
      <c r="AL262" s="16"/>
      <c r="AM262" s="16">
        <v>0</v>
      </c>
      <c r="AN262" s="16">
        <v>0</v>
      </c>
      <c r="AO262" s="16">
        <v>0</v>
      </c>
      <c r="AP262" s="16"/>
      <c r="AQ262" s="16"/>
      <c r="AR262" s="16"/>
      <c r="AS262" s="16"/>
      <c r="AT262" s="16">
        <v>0</v>
      </c>
      <c r="AU262" s="16"/>
      <c r="AV262" s="16"/>
      <c r="AW262" s="16"/>
      <c r="AX262" s="16"/>
      <c r="AY262" s="1">
        <v>0</v>
      </c>
      <c r="AZ262" s="16">
        <v>0</v>
      </c>
      <c r="BA262" s="16">
        <v>0</v>
      </c>
      <c r="BB262" s="16"/>
      <c r="BC262" s="16"/>
      <c r="BD262" s="16"/>
      <c r="BE262" s="16"/>
      <c r="BF262" s="16"/>
      <c r="BG262" s="16"/>
      <c r="BH262" s="17"/>
      <c r="BI262" s="17"/>
      <c r="BJ262" s="17"/>
      <c r="BK262" s="17"/>
      <c r="BL262" s="21"/>
      <c r="BM262" s="24"/>
      <c r="BN262" s="20"/>
      <c r="BO262" s="21"/>
      <c r="BP262" s="22"/>
    </row>
    <row r="263" spans="1:68" ht="24.75" customHeight="1" x14ac:dyDescent="0.25">
      <c r="A263" s="23" t="s">
        <v>114</v>
      </c>
      <c r="B263" s="9" t="s">
        <v>5</v>
      </c>
      <c r="C263" s="16"/>
      <c r="D263" s="16"/>
      <c r="E263" s="16"/>
      <c r="F263" s="16"/>
      <c r="G263" s="16">
        <v>0</v>
      </c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>
        <v>0</v>
      </c>
      <c r="AI263" s="16"/>
      <c r="AJ263" s="16"/>
      <c r="AK263" s="16"/>
      <c r="AL263" s="16"/>
      <c r="AM263" s="16">
        <v>0</v>
      </c>
      <c r="AN263" s="16">
        <v>0</v>
      </c>
      <c r="AO263" s="16">
        <v>0</v>
      </c>
      <c r="AP263" s="16">
        <v>0</v>
      </c>
      <c r="AQ263" s="16">
        <v>0</v>
      </c>
      <c r="AR263" s="16">
        <v>0</v>
      </c>
      <c r="AS263" s="16"/>
      <c r="AT263" s="16">
        <v>0</v>
      </c>
      <c r="AU263" s="16"/>
      <c r="AV263" s="16"/>
      <c r="AW263" s="16"/>
      <c r="AX263" s="16"/>
      <c r="AY263" s="1">
        <v>0</v>
      </c>
      <c r="AZ263" s="16">
        <v>0</v>
      </c>
      <c r="BA263" s="16">
        <v>0</v>
      </c>
      <c r="BB263" s="16"/>
      <c r="BC263" s="16"/>
      <c r="BD263" s="16"/>
      <c r="BE263" s="16"/>
      <c r="BF263" s="16"/>
      <c r="BG263" s="16"/>
      <c r="BH263" s="17"/>
      <c r="BI263" s="17"/>
      <c r="BJ263" s="17"/>
      <c r="BK263" s="17"/>
      <c r="BL263" s="21"/>
      <c r="BM263" s="24"/>
      <c r="BN263" s="20"/>
      <c r="BO263" s="21"/>
      <c r="BP263" s="22"/>
    </row>
    <row r="264" spans="1:68" ht="24.75" customHeight="1" x14ac:dyDescent="0.25">
      <c r="A264" s="36" t="s">
        <v>36</v>
      </c>
      <c r="B264" s="9" t="s">
        <v>6</v>
      </c>
      <c r="C264" s="16"/>
      <c r="D264" s="16"/>
      <c r="E264" s="16"/>
      <c r="F264" s="16"/>
      <c r="G264" s="16">
        <v>0</v>
      </c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>
        <v>0</v>
      </c>
      <c r="AI264" s="16"/>
      <c r="AJ264" s="16"/>
      <c r="AK264" s="16"/>
      <c r="AL264" s="16"/>
      <c r="AM264" s="16">
        <v>0</v>
      </c>
      <c r="AN264" s="16">
        <v>0</v>
      </c>
      <c r="AO264" s="16">
        <v>0</v>
      </c>
      <c r="AP264" s="16"/>
      <c r="AQ264" s="16"/>
      <c r="AR264" s="16"/>
      <c r="AS264" s="16"/>
      <c r="AT264" s="16">
        <v>0</v>
      </c>
      <c r="AU264" s="16"/>
      <c r="AV264" s="16"/>
      <c r="AW264" s="16"/>
      <c r="AX264" s="16"/>
      <c r="AY264" s="1">
        <v>0</v>
      </c>
      <c r="AZ264" s="16">
        <v>0</v>
      </c>
      <c r="BA264" s="16">
        <v>0</v>
      </c>
      <c r="BB264" s="16"/>
      <c r="BC264" s="16"/>
      <c r="BD264" s="16"/>
      <c r="BE264" s="16"/>
      <c r="BF264" s="16"/>
      <c r="BG264" s="16"/>
      <c r="BH264" s="17"/>
      <c r="BI264" s="17"/>
      <c r="BJ264" s="17"/>
      <c r="BK264" s="17"/>
      <c r="BL264" s="21"/>
      <c r="BM264" s="24"/>
      <c r="BN264" s="20"/>
      <c r="BO264" s="21"/>
      <c r="BP264" s="22"/>
    </row>
    <row r="265" spans="1:68" ht="24.75" customHeight="1" x14ac:dyDescent="0.25">
      <c r="A265" s="36" t="s">
        <v>43</v>
      </c>
      <c r="B265" s="9" t="s">
        <v>7</v>
      </c>
      <c r="C265" s="16"/>
      <c r="D265" s="16"/>
      <c r="E265" s="16"/>
      <c r="F265" s="16"/>
      <c r="G265" s="16">
        <v>0</v>
      </c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>
        <v>0</v>
      </c>
      <c r="AI265" s="16"/>
      <c r="AJ265" s="16"/>
      <c r="AK265" s="16"/>
      <c r="AL265" s="16"/>
      <c r="AM265" s="16">
        <v>0</v>
      </c>
      <c r="AN265" s="16">
        <v>0</v>
      </c>
      <c r="AO265" s="16">
        <v>0</v>
      </c>
      <c r="AP265" s="16"/>
      <c r="AQ265" s="16"/>
      <c r="AR265" s="16"/>
      <c r="AS265" s="16"/>
      <c r="AT265" s="16">
        <v>0</v>
      </c>
      <c r="AU265" s="16"/>
      <c r="AV265" s="16"/>
      <c r="AW265" s="16"/>
      <c r="AX265" s="16"/>
      <c r="AY265" s="1">
        <v>0</v>
      </c>
      <c r="AZ265" s="16">
        <v>0</v>
      </c>
      <c r="BA265" s="16">
        <v>0</v>
      </c>
      <c r="BB265" s="16"/>
      <c r="BC265" s="16"/>
      <c r="BD265" s="16"/>
      <c r="BE265" s="16"/>
      <c r="BF265" s="16"/>
      <c r="BG265" s="16"/>
      <c r="BH265" s="17"/>
      <c r="BI265" s="17"/>
      <c r="BJ265" s="17"/>
      <c r="BK265" s="17"/>
      <c r="BL265" s="21"/>
      <c r="BM265" s="24"/>
      <c r="BN265" s="20"/>
      <c r="BO265" s="21"/>
      <c r="BP265" s="22"/>
    </row>
    <row r="266" spans="1:68" ht="24.75" customHeight="1" x14ac:dyDescent="0.25">
      <c r="A266" s="28" t="s">
        <v>117</v>
      </c>
      <c r="B266" s="29" t="s">
        <v>118</v>
      </c>
      <c r="C266" s="2"/>
      <c r="D266" s="2"/>
      <c r="E266" s="2"/>
      <c r="F266" s="2"/>
      <c r="G266" s="2">
        <v>0</v>
      </c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>
        <v>0</v>
      </c>
      <c r="AI266" s="2"/>
      <c r="AJ266" s="2"/>
      <c r="AK266" s="2"/>
      <c r="AL266" s="2"/>
      <c r="AM266" s="2">
        <v>0</v>
      </c>
      <c r="AN266" s="2">
        <v>0</v>
      </c>
      <c r="AO266" s="2">
        <v>0</v>
      </c>
      <c r="AP266" s="2"/>
      <c r="AQ266" s="2"/>
      <c r="AR266" s="2"/>
      <c r="AS266" s="2"/>
      <c r="AT266" s="2">
        <v>0</v>
      </c>
      <c r="AU266" s="2"/>
      <c r="AV266" s="2"/>
      <c r="AW266" s="2"/>
      <c r="AX266" s="2"/>
      <c r="AY266" s="2">
        <v>0</v>
      </c>
      <c r="AZ266" s="2">
        <v>0</v>
      </c>
      <c r="BA266" s="2">
        <v>0</v>
      </c>
      <c r="BB266" s="2"/>
      <c r="BC266" s="2"/>
      <c r="BD266" s="2"/>
      <c r="BE266" s="2"/>
      <c r="BF266" s="2"/>
      <c r="BG266" s="2"/>
      <c r="BH266" s="30"/>
      <c r="BI266" s="30"/>
      <c r="BJ266" s="30"/>
      <c r="BK266" s="30">
        <f>AY266+BB266+BE266+BH266</f>
        <v>0</v>
      </c>
      <c r="BL266" s="30">
        <f t="shared" ref="BL266" si="172">AZ266+BC266+BF266+BI266</f>
        <v>0</v>
      </c>
      <c r="BM266" s="31">
        <f t="shared" ref="BM266" si="173">BA266+BD266+BG266+BJ266</f>
        <v>0</v>
      </c>
      <c r="BN266" s="32">
        <f>C266+F266+I266+L266+O266+R266+U266+X266+AA266+AD266+AG266+AJ266+AM266+AP266+AS266+AV266+BK266</f>
        <v>0</v>
      </c>
      <c r="BO266" s="2">
        <f t="shared" ref="BO266" si="174">D266+G266+J266+M266+P266+S266+V266+Y266+AB266+AE266+AH266+AK266+AN266+AQ266+AT266+AW266+BL266</f>
        <v>0</v>
      </c>
      <c r="BP266" s="33">
        <f t="shared" ref="BP266" si="175">E266+H266+K266+N266+Q266+T266+W266+Z266+AC266+AF266+AI266+AL266+AO266+AR266+AU266+AX266+BM266</f>
        <v>0</v>
      </c>
    </row>
    <row r="267" spans="1:68" ht="24.75" customHeight="1" x14ac:dyDescent="0.25">
      <c r="A267" s="23" t="s">
        <v>32</v>
      </c>
      <c r="B267" s="9" t="s">
        <v>33</v>
      </c>
      <c r="C267" s="16"/>
      <c r="D267" s="16"/>
      <c r="E267" s="16"/>
      <c r="F267" s="16"/>
      <c r="G267" s="16">
        <v>0</v>
      </c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>
        <v>0</v>
      </c>
      <c r="AI267" s="16"/>
      <c r="AJ267" s="16"/>
      <c r="AK267" s="16"/>
      <c r="AL267" s="16"/>
      <c r="AM267" s="16">
        <v>0</v>
      </c>
      <c r="AN267" s="16">
        <v>0</v>
      </c>
      <c r="AO267" s="16">
        <v>0</v>
      </c>
      <c r="AP267" s="16"/>
      <c r="AQ267" s="16"/>
      <c r="AR267" s="16"/>
      <c r="AS267" s="16"/>
      <c r="AT267" s="16">
        <v>0</v>
      </c>
      <c r="AU267" s="16"/>
      <c r="AV267" s="16"/>
      <c r="AW267" s="16"/>
      <c r="AX267" s="16"/>
      <c r="AY267" s="1">
        <v>0</v>
      </c>
      <c r="AZ267" s="16">
        <v>0</v>
      </c>
      <c r="BA267" s="16">
        <v>0</v>
      </c>
      <c r="BB267" s="16"/>
      <c r="BC267" s="16"/>
      <c r="BD267" s="16"/>
      <c r="BE267" s="16"/>
      <c r="BF267" s="16"/>
      <c r="BG267" s="16"/>
      <c r="BH267" s="17"/>
      <c r="BI267" s="17"/>
      <c r="BJ267" s="17"/>
      <c r="BK267" s="17"/>
      <c r="BL267" s="21"/>
      <c r="BM267" s="24"/>
      <c r="BN267" s="20"/>
      <c r="BO267" s="21"/>
      <c r="BP267" s="22"/>
    </row>
    <row r="268" spans="1:68" ht="24.75" customHeight="1" x14ac:dyDescent="0.25">
      <c r="A268" s="35">
        <v>51</v>
      </c>
      <c r="B268" s="9" t="s">
        <v>10</v>
      </c>
      <c r="C268" s="16"/>
      <c r="D268" s="16"/>
      <c r="E268" s="16"/>
      <c r="F268" s="16"/>
      <c r="G268" s="16">
        <v>0</v>
      </c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>
        <v>0</v>
      </c>
      <c r="AI268" s="16"/>
      <c r="AJ268" s="16"/>
      <c r="AK268" s="16"/>
      <c r="AL268" s="16"/>
      <c r="AM268" s="16">
        <v>0</v>
      </c>
      <c r="AN268" s="16">
        <v>0</v>
      </c>
      <c r="AO268" s="16">
        <v>0</v>
      </c>
      <c r="AP268" s="16"/>
      <c r="AQ268" s="16"/>
      <c r="AR268" s="16"/>
      <c r="AS268" s="16"/>
      <c r="AT268" s="16">
        <v>0</v>
      </c>
      <c r="AU268" s="16"/>
      <c r="AV268" s="16"/>
      <c r="AW268" s="16"/>
      <c r="AX268" s="16"/>
      <c r="AY268" s="1">
        <v>0</v>
      </c>
      <c r="AZ268" s="16">
        <v>0</v>
      </c>
      <c r="BA268" s="16">
        <v>0</v>
      </c>
      <c r="BB268" s="16"/>
      <c r="BC268" s="16"/>
      <c r="BD268" s="16"/>
      <c r="BE268" s="16"/>
      <c r="BF268" s="16"/>
      <c r="BG268" s="16"/>
      <c r="BH268" s="17"/>
      <c r="BI268" s="17"/>
      <c r="BJ268" s="17"/>
      <c r="BK268" s="17"/>
      <c r="BL268" s="21"/>
      <c r="BM268" s="24"/>
      <c r="BN268" s="20"/>
      <c r="BO268" s="21"/>
      <c r="BP268" s="22"/>
    </row>
    <row r="269" spans="1:68" ht="24.75" customHeight="1" x14ac:dyDescent="0.25">
      <c r="A269" s="23" t="s">
        <v>114</v>
      </c>
      <c r="B269" s="9" t="s">
        <v>5</v>
      </c>
      <c r="C269" s="16"/>
      <c r="D269" s="16"/>
      <c r="E269" s="16"/>
      <c r="F269" s="16"/>
      <c r="G269" s="16">
        <v>0</v>
      </c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>
        <v>0</v>
      </c>
      <c r="AI269" s="16"/>
      <c r="AJ269" s="16"/>
      <c r="AK269" s="16"/>
      <c r="AL269" s="16"/>
      <c r="AM269" s="16">
        <v>0</v>
      </c>
      <c r="AN269" s="16">
        <v>0</v>
      </c>
      <c r="AO269" s="16">
        <v>0</v>
      </c>
      <c r="AP269" s="16">
        <v>0</v>
      </c>
      <c r="AQ269" s="16">
        <v>0</v>
      </c>
      <c r="AR269" s="16">
        <v>0</v>
      </c>
      <c r="AS269" s="16"/>
      <c r="AT269" s="16">
        <v>0</v>
      </c>
      <c r="AU269" s="16"/>
      <c r="AV269" s="16"/>
      <c r="AW269" s="16"/>
      <c r="AX269" s="16"/>
      <c r="AY269" s="1">
        <v>0</v>
      </c>
      <c r="AZ269" s="16">
        <v>0</v>
      </c>
      <c r="BA269" s="16">
        <v>0</v>
      </c>
      <c r="BB269" s="16"/>
      <c r="BC269" s="16"/>
      <c r="BD269" s="16"/>
      <c r="BE269" s="16"/>
      <c r="BF269" s="16"/>
      <c r="BG269" s="16"/>
      <c r="BH269" s="17"/>
      <c r="BI269" s="17"/>
      <c r="BJ269" s="17"/>
      <c r="BK269" s="17"/>
      <c r="BL269" s="21"/>
      <c r="BM269" s="24"/>
      <c r="BN269" s="20"/>
      <c r="BO269" s="21"/>
      <c r="BP269" s="22"/>
    </row>
    <row r="270" spans="1:68" ht="24.75" customHeight="1" x14ac:dyDescent="0.25">
      <c r="A270" s="36" t="s">
        <v>36</v>
      </c>
      <c r="B270" s="9" t="s">
        <v>6</v>
      </c>
      <c r="C270" s="16"/>
      <c r="D270" s="16"/>
      <c r="E270" s="16"/>
      <c r="F270" s="16"/>
      <c r="G270" s="16">
        <v>0</v>
      </c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>
        <v>0</v>
      </c>
      <c r="AI270" s="16"/>
      <c r="AJ270" s="16"/>
      <c r="AK270" s="16"/>
      <c r="AL270" s="16"/>
      <c r="AM270" s="16">
        <v>0</v>
      </c>
      <c r="AN270" s="16">
        <v>0</v>
      </c>
      <c r="AO270" s="16">
        <v>0</v>
      </c>
      <c r="AP270" s="16"/>
      <c r="AQ270" s="16"/>
      <c r="AR270" s="16"/>
      <c r="AS270" s="16"/>
      <c r="AT270" s="16">
        <v>0</v>
      </c>
      <c r="AU270" s="16"/>
      <c r="AV270" s="16"/>
      <c r="AW270" s="16"/>
      <c r="AX270" s="16"/>
      <c r="AY270" s="1">
        <v>0</v>
      </c>
      <c r="AZ270" s="16">
        <v>0</v>
      </c>
      <c r="BA270" s="16">
        <v>0</v>
      </c>
      <c r="BB270" s="16"/>
      <c r="BC270" s="16"/>
      <c r="BD270" s="16"/>
      <c r="BE270" s="16"/>
      <c r="BF270" s="16"/>
      <c r="BG270" s="16"/>
      <c r="BH270" s="17"/>
      <c r="BI270" s="17"/>
      <c r="BJ270" s="17"/>
      <c r="BK270" s="17"/>
      <c r="BL270" s="21"/>
      <c r="BM270" s="24"/>
      <c r="BN270" s="20"/>
      <c r="BO270" s="21"/>
      <c r="BP270" s="22"/>
    </row>
    <row r="271" spans="1:68" ht="24.75" customHeight="1" x14ac:dyDescent="0.25">
      <c r="A271" s="28" t="s">
        <v>119</v>
      </c>
      <c r="B271" s="29" t="s">
        <v>120</v>
      </c>
      <c r="C271" s="2"/>
      <c r="D271" s="2"/>
      <c r="E271" s="2"/>
      <c r="F271" s="2"/>
      <c r="G271" s="2">
        <v>0</v>
      </c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>
        <f>AD273</f>
        <v>9115</v>
      </c>
      <c r="AE271" s="2">
        <f t="shared" ref="AE271:AF271" si="176">AE273</f>
        <v>0</v>
      </c>
      <c r="AF271" s="2">
        <f t="shared" si="176"/>
        <v>9115</v>
      </c>
      <c r="AG271" s="2"/>
      <c r="AH271" s="2">
        <v>0</v>
      </c>
      <c r="AI271" s="2"/>
      <c r="AJ271" s="2"/>
      <c r="AK271" s="2"/>
      <c r="AL271" s="2"/>
      <c r="AM271" s="2">
        <v>0</v>
      </c>
      <c r="AN271" s="2">
        <v>0</v>
      </c>
      <c r="AO271" s="2">
        <v>0</v>
      </c>
      <c r="AP271" s="2"/>
      <c r="AQ271" s="2"/>
      <c r="AR271" s="2"/>
      <c r="AS271" s="2"/>
      <c r="AT271" s="2">
        <v>0</v>
      </c>
      <c r="AU271" s="2"/>
      <c r="AV271" s="2"/>
      <c r="AW271" s="2"/>
      <c r="AX271" s="2"/>
      <c r="AY271" s="2">
        <v>0</v>
      </c>
      <c r="AZ271" s="2">
        <v>0</v>
      </c>
      <c r="BA271" s="2">
        <v>0</v>
      </c>
      <c r="BB271" s="2"/>
      <c r="BC271" s="2"/>
      <c r="BD271" s="2"/>
      <c r="BE271" s="2"/>
      <c r="BF271" s="2"/>
      <c r="BG271" s="2"/>
      <c r="BH271" s="30"/>
      <c r="BI271" s="30"/>
      <c r="BJ271" s="30"/>
      <c r="BK271" s="30"/>
      <c r="BL271" s="15"/>
      <c r="BM271" s="48"/>
      <c r="BN271" s="32">
        <f>C271+F271+I271+L271+O271+R271+U271+X271+AA271+AD271+AG271+AJ271+AM271+AP271+AS271+AV271+BK271</f>
        <v>9115</v>
      </c>
      <c r="BO271" s="2">
        <f t="shared" ref="BO271" si="177">D271+G271+J271+M271+P271+S271+V271+Y271+AB271+AE271+AH271+AK271+AN271+AQ271+AT271+AW271+BL271</f>
        <v>0</v>
      </c>
      <c r="BP271" s="33">
        <f t="shared" ref="BP271" si="178">E271+H271+K271+N271+Q271+T271+W271+Z271+AC271+AF271+AI271+AL271+AO271+AR271+AU271+AX271+BM271</f>
        <v>9115</v>
      </c>
    </row>
    <row r="272" spans="1:68" ht="24.75" customHeight="1" x14ac:dyDescent="0.25">
      <c r="A272" s="23" t="s">
        <v>32</v>
      </c>
      <c r="B272" s="9" t="s">
        <v>33</v>
      </c>
      <c r="C272" s="16"/>
      <c r="D272" s="16"/>
      <c r="E272" s="16"/>
      <c r="F272" s="16"/>
      <c r="G272" s="16">
        <v>0</v>
      </c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>
        <v>0</v>
      </c>
      <c r="AI272" s="16"/>
      <c r="AJ272" s="16"/>
      <c r="AK272" s="16"/>
      <c r="AL272" s="16"/>
      <c r="AM272" s="16">
        <v>0</v>
      </c>
      <c r="AN272" s="16">
        <v>0</v>
      </c>
      <c r="AO272" s="16">
        <v>0</v>
      </c>
      <c r="AP272" s="16"/>
      <c r="AQ272" s="16"/>
      <c r="AR272" s="16"/>
      <c r="AS272" s="16"/>
      <c r="AT272" s="16">
        <v>0</v>
      </c>
      <c r="AU272" s="16"/>
      <c r="AV272" s="16"/>
      <c r="AW272" s="16"/>
      <c r="AX272" s="16"/>
      <c r="AY272" s="1">
        <v>0</v>
      </c>
      <c r="AZ272" s="16">
        <v>0</v>
      </c>
      <c r="BA272" s="16">
        <v>0</v>
      </c>
      <c r="BB272" s="16"/>
      <c r="BC272" s="16"/>
      <c r="BD272" s="16"/>
      <c r="BE272" s="16"/>
      <c r="BF272" s="16"/>
      <c r="BG272" s="16"/>
      <c r="BH272" s="17"/>
      <c r="BI272" s="17"/>
      <c r="BJ272" s="17"/>
      <c r="BK272" s="17"/>
      <c r="BL272" s="21"/>
      <c r="BM272" s="24"/>
      <c r="BN272" s="20"/>
      <c r="BO272" s="21"/>
      <c r="BP272" s="22"/>
    </row>
    <row r="273" spans="1:68" ht="24.75" customHeight="1" x14ac:dyDescent="0.25">
      <c r="A273" s="35">
        <v>61</v>
      </c>
      <c r="B273" s="9" t="s">
        <v>17</v>
      </c>
      <c r="C273" s="16"/>
      <c r="D273" s="16"/>
      <c r="E273" s="16"/>
      <c r="F273" s="16"/>
      <c r="G273" s="16">
        <v>0</v>
      </c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>
        <v>9115</v>
      </c>
      <c r="AE273" s="16">
        <v>0</v>
      </c>
      <c r="AF273" s="16">
        <v>9115</v>
      </c>
      <c r="AG273" s="16"/>
      <c r="AH273" s="16">
        <v>0</v>
      </c>
      <c r="AI273" s="16"/>
      <c r="AJ273" s="16"/>
      <c r="AK273" s="16"/>
      <c r="AL273" s="16"/>
      <c r="AM273" s="16">
        <v>0</v>
      </c>
      <c r="AN273" s="16">
        <v>0</v>
      </c>
      <c r="AO273" s="16">
        <v>0</v>
      </c>
      <c r="AP273" s="16"/>
      <c r="AQ273" s="16"/>
      <c r="AR273" s="16"/>
      <c r="AS273" s="16"/>
      <c r="AT273" s="16">
        <v>0</v>
      </c>
      <c r="AU273" s="16"/>
      <c r="AV273" s="16"/>
      <c r="AW273" s="16"/>
      <c r="AX273" s="16"/>
      <c r="AY273" s="1">
        <v>0</v>
      </c>
      <c r="AZ273" s="16">
        <v>0</v>
      </c>
      <c r="BA273" s="16">
        <v>0</v>
      </c>
      <c r="BB273" s="16"/>
      <c r="BC273" s="16"/>
      <c r="BD273" s="16"/>
      <c r="BE273" s="16"/>
      <c r="BF273" s="16"/>
      <c r="BG273" s="16"/>
      <c r="BH273" s="17"/>
      <c r="BI273" s="17"/>
      <c r="BJ273" s="17"/>
      <c r="BK273" s="17"/>
      <c r="BL273" s="21"/>
      <c r="BM273" s="24"/>
      <c r="BN273" s="20"/>
      <c r="BO273" s="21"/>
      <c r="BP273" s="22"/>
    </row>
    <row r="274" spans="1:68" ht="24.75" customHeight="1" x14ac:dyDescent="0.25">
      <c r="A274" s="23" t="s">
        <v>114</v>
      </c>
      <c r="B274" s="9" t="s">
        <v>5</v>
      </c>
      <c r="C274" s="16"/>
      <c r="D274" s="16"/>
      <c r="E274" s="16"/>
      <c r="F274" s="16"/>
      <c r="G274" s="16">
        <v>0</v>
      </c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>
        <v>0</v>
      </c>
      <c r="AI274" s="16"/>
      <c r="AJ274" s="16"/>
      <c r="AK274" s="16"/>
      <c r="AL274" s="16"/>
      <c r="AM274" s="16">
        <v>0</v>
      </c>
      <c r="AN274" s="16">
        <v>0</v>
      </c>
      <c r="AO274" s="16">
        <v>0</v>
      </c>
      <c r="AP274" s="16">
        <v>0</v>
      </c>
      <c r="AQ274" s="16">
        <v>0</v>
      </c>
      <c r="AR274" s="16">
        <v>0</v>
      </c>
      <c r="AS274" s="16"/>
      <c r="AT274" s="16">
        <v>0</v>
      </c>
      <c r="AU274" s="16"/>
      <c r="AV274" s="16"/>
      <c r="AW274" s="16"/>
      <c r="AX274" s="16"/>
      <c r="AY274" s="1">
        <v>0</v>
      </c>
      <c r="AZ274" s="16">
        <v>0</v>
      </c>
      <c r="BA274" s="16">
        <v>0</v>
      </c>
      <c r="BB274" s="16"/>
      <c r="BC274" s="16"/>
      <c r="BD274" s="16"/>
      <c r="BE274" s="16"/>
      <c r="BF274" s="16"/>
      <c r="BG274" s="16"/>
      <c r="BH274" s="17"/>
      <c r="BI274" s="17"/>
      <c r="BJ274" s="17"/>
      <c r="BK274" s="17"/>
      <c r="BL274" s="21"/>
      <c r="BM274" s="24"/>
      <c r="BN274" s="20"/>
      <c r="BO274" s="21"/>
      <c r="BP274" s="22"/>
    </row>
    <row r="275" spans="1:68" ht="24.75" customHeight="1" x14ac:dyDescent="0.25">
      <c r="A275" s="36" t="s">
        <v>36</v>
      </c>
      <c r="B275" s="9" t="s">
        <v>6</v>
      </c>
      <c r="C275" s="16"/>
      <c r="D275" s="16"/>
      <c r="E275" s="16"/>
      <c r="F275" s="16"/>
      <c r="G275" s="16">
        <v>0</v>
      </c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>
        <v>8515</v>
      </c>
      <c r="AE275" s="16">
        <v>0</v>
      </c>
      <c r="AF275" s="16">
        <v>8515</v>
      </c>
      <c r="AG275" s="16"/>
      <c r="AH275" s="16">
        <v>0</v>
      </c>
      <c r="AI275" s="16"/>
      <c r="AJ275" s="16"/>
      <c r="AK275" s="16"/>
      <c r="AL275" s="16"/>
      <c r="AM275" s="16">
        <v>0</v>
      </c>
      <c r="AN275" s="16">
        <v>0</v>
      </c>
      <c r="AO275" s="16">
        <v>0</v>
      </c>
      <c r="AP275" s="16"/>
      <c r="AQ275" s="16"/>
      <c r="AR275" s="16"/>
      <c r="AS275" s="16"/>
      <c r="AT275" s="16">
        <v>0</v>
      </c>
      <c r="AU275" s="16"/>
      <c r="AV275" s="16"/>
      <c r="AW275" s="16"/>
      <c r="AX275" s="16"/>
      <c r="AY275" s="1">
        <v>0</v>
      </c>
      <c r="AZ275" s="16">
        <v>0</v>
      </c>
      <c r="BA275" s="16">
        <v>0</v>
      </c>
      <c r="BB275" s="16"/>
      <c r="BC275" s="16"/>
      <c r="BD275" s="16"/>
      <c r="BE275" s="16"/>
      <c r="BF275" s="16"/>
      <c r="BG275" s="16"/>
      <c r="BH275" s="17"/>
      <c r="BI275" s="17"/>
      <c r="BJ275" s="17"/>
      <c r="BK275" s="17"/>
      <c r="BL275" s="21"/>
      <c r="BM275" s="24"/>
      <c r="BN275" s="20"/>
      <c r="BO275" s="21"/>
      <c r="BP275" s="22"/>
    </row>
    <row r="276" spans="1:68" ht="24.75" customHeight="1" x14ac:dyDescent="0.25">
      <c r="A276" s="36" t="s">
        <v>43</v>
      </c>
      <c r="B276" s="9" t="s">
        <v>7</v>
      </c>
      <c r="C276" s="16"/>
      <c r="D276" s="16"/>
      <c r="E276" s="16"/>
      <c r="F276" s="16"/>
      <c r="G276" s="16">
        <v>0</v>
      </c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>
        <v>600</v>
      </c>
      <c r="AE276" s="16">
        <v>0</v>
      </c>
      <c r="AF276" s="16">
        <v>600</v>
      </c>
      <c r="AG276" s="16"/>
      <c r="AH276" s="16">
        <v>0</v>
      </c>
      <c r="AI276" s="16"/>
      <c r="AJ276" s="16"/>
      <c r="AK276" s="16"/>
      <c r="AL276" s="16"/>
      <c r="AM276" s="16">
        <v>0</v>
      </c>
      <c r="AN276" s="16">
        <v>0</v>
      </c>
      <c r="AO276" s="16">
        <v>0</v>
      </c>
      <c r="AP276" s="16"/>
      <c r="AQ276" s="16"/>
      <c r="AR276" s="16"/>
      <c r="AS276" s="16"/>
      <c r="AT276" s="16">
        <v>0</v>
      </c>
      <c r="AU276" s="16"/>
      <c r="AV276" s="16"/>
      <c r="AW276" s="16"/>
      <c r="AX276" s="16"/>
      <c r="AY276" s="1">
        <v>0</v>
      </c>
      <c r="AZ276" s="16">
        <v>0</v>
      </c>
      <c r="BA276" s="16">
        <v>0</v>
      </c>
      <c r="BB276" s="16"/>
      <c r="BC276" s="16"/>
      <c r="BD276" s="16"/>
      <c r="BE276" s="16"/>
      <c r="BF276" s="16"/>
      <c r="BG276" s="16"/>
      <c r="BH276" s="17"/>
      <c r="BI276" s="17"/>
      <c r="BJ276" s="17"/>
      <c r="BK276" s="17"/>
      <c r="BL276" s="21"/>
      <c r="BM276" s="24"/>
      <c r="BN276" s="20"/>
      <c r="BO276" s="21"/>
      <c r="BP276" s="22"/>
    </row>
    <row r="277" spans="1:68" ht="24.75" customHeight="1" x14ac:dyDescent="0.25">
      <c r="A277" s="23">
        <v>4</v>
      </c>
      <c r="B277" s="9" t="s">
        <v>2</v>
      </c>
      <c r="C277" s="16"/>
      <c r="D277" s="16"/>
      <c r="E277" s="16"/>
      <c r="F277" s="16"/>
      <c r="G277" s="16">
        <v>0</v>
      </c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>
        <v>0</v>
      </c>
      <c r="AI277" s="16"/>
      <c r="AJ277" s="16"/>
      <c r="AK277" s="16"/>
      <c r="AL277" s="16"/>
      <c r="AM277" s="16">
        <v>0</v>
      </c>
      <c r="AN277" s="16">
        <v>0</v>
      </c>
      <c r="AO277" s="16">
        <v>0</v>
      </c>
      <c r="AP277" s="16">
        <v>0</v>
      </c>
      <c r="AQ277" s="16">
        <v>0</v>
      </c>
      <c r="AR277" s="16">
        <v>0</v>
      </c>
      <c r="AS277" s="16"/>
      <c r="AT277" s="16">
        <v>0</v>
      </c>
      <c r="AU277" s="16"/>
      <c r="AV277" s="16"/>
      <c r="AW277" s="16"/>
      <c r="AX277" s="16"/>
      <c r="AY277" s="1">
        <v>0</v>
      </c>
      <c r="AZ277" s="16">
        <v>0</v>
      </c>
      <c r="BA277" s="16">
        <v>0</v>
      </c>
      <c r="BB277" s="16"/>
      <c r="BC277" s="16"/>
      <c r="BD277" s="16"/>
      <c r="BE277" s="16"/>
      <c r="BF277" s="16"/>
      <c r="BG277" s="16"/>
      <c r="BH277" s="17"/>
      <c r="BI277" s="17"/>
      <c r="BJ277" s="17"/>
      <c r="BK277" s="17"/>
      <c r="BL277" s="21"/>
      <c r="BM277" s="24"/>
      <c r="BN277" s="20"/>
      <c r="BO277" s="21"/>
      <c r="BP277" s="22"/>
    </row>
    <row r="278" spans="1:68" ht="24.75" customHeight="1" x14ac:dyDescent="0.25">
      <c r="A278" s="36" t="s">
        <v>78</v>
      </c>
      <c r="B278" s="9" t="s">
        <v>3</v>
      </c>
      <c r="C278" s="16"/>
      <c r="D278" s="16"/>
      <c r="E278" s="16"/>
      <c r="F278" s="16"/>
      <c r="G278" s="16">
        <v>0</v>
      </c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>
        <v>0</v>
      </c>
      <c r="AI278" s="16"/>
      <c r="AJ278" s="16"/>
      <c r="AK278" s="16"/>
      <c r="AL278" s="16"/>
      <c r="AM278" s="16">
        <v>0</v>
      </c>
      <c r="AN278" s="16">
        <v>0</v>
      </c>
      <c r="AO278" s="16">
        <v>0</v>
      </c>
      <c r="AP278" s="16"/>
      <c r="AQ278" s="16"/>
      <c r="AR278" s="16"/>
      <c r="AS278" s="16"/>
      <c r="AT278" s="16">
        <v>0</v>
      </c>
      <c r="AU278" s="16"/>
      <c r="AV278" s="16"/>
      <c r="AW278" s="16"/>
      <c r="AX278" s="16"/>
      <c r="AY278" s="1">
        <v>0</v>
      </c>
      <c r="AZ278" s="16">
        <v>0</v>
      </c>
      <c r="BA278" s="16">
        <v>0</v>
      </c>
      <c r="BB278" s="16"/>
      <c r="BC278" s="16"/>
      <c r="BD278" s="16"/>
      <c r="BE278" s="16"/>
      <c r="BF278" s="16"/>
      <c r="BG278" s="16"/>
      <c r="BH278" s="17"/>
      <c r="BI278" s="17"/>
      <c r="BJ278" s="17"/>
      <c r="BK278" s="17"/>
      <c r="BL278" s="21"/>
      <c r="BM278" s="24"/>
      <c r="BN278" s="20"/>
      <c r="BO278" s="21"/>
      <c r="BP278" s="22"/>
    </row>
    <row r="279" spans="1:68" ht="24.75" customHeight="1" x14ac:dyDescent="0.25">
      <c r="A279" s="23" t="s">
        <v>79</v>
      </c>
      <c r="B279" s="9" t="s">
        <v>69</v>
      </c>
      <c r="C279" s="16"/>
      <c r="D279" s="16"/>
      <c r="E279" s="16"/>
      <c r="F279" s="16"/>
      <c r="G279" s="16">
        <v>0</v>
      </c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>
        <v>0</v>
      </c>
      <c r="AI279" s="16"/>
      <c r="AJ279" s="16"/>
      <c r="AK279" s="16"/>
      <c r="AL279" s="16"/>
      <c r="AM279" s="16">
        <v>0</v>
      </c>
      <c r="AN279" s="16">
        <v>0</v>
      </c>
      <c r="AO279" s="16">
        <v>0</v>
      </c>
      <c r="AP279" s="16"/>
      <c r="AQ279" s="16"/>
      <c r="AR279" s="16"/>
      <c r="AS279" s="16"/>
      <c r="AT279" s="16">
        <v>0</v>
      </c>
      <c r="AU279" s="16"/>
      <c r="AV279" s="16"/>
      <c r="AW279" s="16"/>
      <c r="AX279" s="16"/>
      <c r="AY279" s="1">
        <v>0</v>
      </c>
      <c r="AZ279" s="16">
        <v>0</v>
      </c>
      <c r="BA279" s="16">
        <v>0</v>
      </c>
      <c r="BB279" s="16"/>
      <c r="BC279" s="16"/>
      <c r="BD279" s="16"/>
      <c r="BE279" s="16"/>
      <c r="BF279" s="16"/>
      <c r="BG279" s="16"/>
      <c r="BH279" s="17"/>
      <c r="BI279" s="17"/>
      <c r="BJ279" s="17"/>
      <c r="BK279" s="17"/>
      <c r="BL279" s="21"/>
      <c r="BM279" s="24"/>
      <c r="BN279" s="20"/>
      <c r="BO279" s="21"/>
      <c r="BP279" s="22"/>
    </row>
    <row r="280" spans="1:68" ht="24.75" customHeight="1" x14ac:dyDescent="0.25">
      <c r="A280" s="23" t="s">
        <v>80</v>
      </c>
      <c r="B280" s="9" t="s">
        <v>70</v>
      </c>
      <c r="C280" s="16"/>
      <c r="D280" s="16"/>
      <c r="E280" s="16"/>
      <c r="F280" s="16"/>
      <c r="G280" s="16">
        <v>0</v>
      </c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>
        <v>0</v>
      </c>
      <c r="AI280" s="16"/>
      <c r="AJ280" s="16"/>
      <c r="AK280" s="16"/>
      <c r="AL280" s="16"/>
      <c r="AM280" s="16">
        <v>0</v>
      </c>
      <c r="AN280" s="16">
        <v>0</v>
      </c>
      <c r="AO280" s="16">
        <v>0</v>
      </c>
      <c r="AP280" s="16"/>
      <c r="AQ280" s="16"/>
      <c r="AR280" s="16"/>
      <c r="AS280" s="16"/>
      <c r="AT280" s="16">
        <v>0</v>
      </c>
      <c r="AU280" s="16"/>
      <c r="AV280" s="16"/>
      <c r="AW280" s="16"/>
      <c r="AX280" s="16"/>
      <c r="AY280" s="1">
        <v>0</v>
      </c>
      <c r="AZ280" s="16">
        <v>0</v>
      </c>
      <c r="BA280" s="16">
        <v>0</v>
      </c>
      <c r="BB280" s="16"/>
      <c r="BC280" s="16"/>
      <c r="BD280" s="16"/>
      <c r="BE280" s="16"/>
      <c r="BF280" s="16"/>
      <c r="BG280" s="16"/>
      <c r="BH280" s="17"/>
      <c r="BI280" s="17"/>
      <c r="BJ280" s="17"/>
      <c r="BK280" s="17"/>
      <c r="BL280" s="21"/>
      <c r="BM280" s="24"/>
      <c r="BN280" s="20"/>
      <c r="BO280" s="21"/>
      <c r="BP280" s="22"/>
    </row>
    <row r="281" spans="1:68" ht="24.75" customHeight="1" x14ac:dyDescent="0.25">
      <c r="A281" s="28" t="s">
        <v>121</v>
      </c>
      <c r="B281" s="29" t="s">
        <v>122</v>
      </c>
      <c r="C281" s="2"/>
      <c r="D281" s="2"/>
      <c r="E281" s="2"/>
      <c r="F281" s="2"/>
      <c r="G281" s="2">
        <v>0</v>
      </c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>
        <f>AD283</f>
        <v>0</v>
      </c>
      <c r="AE281" s="2">
        <f t="shared" ref="AE281:AF281" si="179">AE283</f>
        <v>13034</v>
      </c>
      <c r="AF281" s="2">
        <f t="shared" si="179"/>
        <v>13034</v>
      </c>
      <c r="AG281" s="2"/>
      <c r="AH281" s="2">
        <v>0</v>
      </c>
      <c r="AI281" s="2"/>
      <c r="AJ281" s="2">
        <v>0</v>
      </c>
      <c r="AK281" s="2">
        <v>3100</v>
      </c>
      <c r="AL281" s="2">
        <v>3100</v>
      </c>
      <c r="AM281" s="2">
        <v>0</v>
      </c>
      <c r="AN281" s="2">
        <v>0</v>
      </c>
      <c r="AO281" s="2">
        <v>0</v>
      </c>
      <c r="AP281" s="2"/>
      <c r="AQ281" s="2"/>
      <c r="AR281" s="2"/>
      <c r="AS281" s="2"/>
      <c r="AT281" s="2">
        <v>0</v>
      </c>
      <c r="AU281" s="2"/>
      <c r="AV281" s="2"/>
      <c r="AW281" s="2"/>
      <c r="AX281" s="2"/>
      <c r="AY281" s="2">
        <v>0</v>
      </c>
      <c r="AZ281" s="2">
        <v>0</v>
      </c>
      <c r="BA281" s="2">
        <v>0</v>
      </c>
      <c r="BB281" s="2"/>
      <c r="BC281" s="2"/>
      <c r="BD281" s="2"/>
      <c r="BE281" s="2"/>
      <c r="BF281" s="2"/>
      <c r="BG281" s="2"/>
      <c r="BH281" s="30"/>
      <c r="BI281" s="30"/>
      <c r="BJ281" s="30"/>
      <c r="BK281" s="30">
        <f>AY281+BB281+BE281+BH281</f>
        <v>0</v>
      </c>
      <c r="BL281" s="30">
        <f t="shared" ref="BL281" si="180">AZ281+BC281+BF281+BI281</f>
        <v>0</v>
      </c>
      <c r="BM281" s="31">
        <f t="shared" ref="BM281" si="181">BA281+BD281+BG281+BJ281</f>
        <v>0</v>
      </c>
      <c r="BN281" s="32">
        <f>C281+F281+I281+L281+O281+R281+U281+X281+AA281+AD281+AG281+AJ281+AM281+AP281+AS281+AV281+BK281</f>
        <v>0</v>
      </c>
      <c r="BO281" s="2">
        <f t="shared" ref="BO281" si="182">D281+G281+J281+M281+P281+S281+V281+Y281+AB281+AE281+AH281+AK281+AN281+AQ281+AT281+AW281+BL281</f>
        <v>16134</v>
      </c>
      <c r="BP281" s="33">
        <f t="shared" ref="BP281" si="183">E281+H281+K281+N281+Q281+T281+W281+Z281+AC281+AF281+AI281+AL281+AO281+AR281+AU281+AX281+BM281</f>
        <v>16134</v>
      </c>
    </row>
    <row r="282" spans="1:68" ht="24.75" customHeight="1" x14ac:dyDescent="0.25">
      <c r="A282" s="23" t="s">
        <v>32</v>
      </c>
      <c r="B282" s="9" t="s">
        <v>33</v>
      </c>
      <c r="C282" s="16"/>
      <c r="D282" s="16"/>
      <c r="E282" s="16"/>
      <c r="F282" s="16"/>
      <c r="G282" s="16">
        <v>0</v>
      </c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>
        <v>0</v>
      </c>
      <c r="AI282" s="16"/>
      <c r="AJ282" s="16"/>
      <c r="AK282" s="16"/>
      <c r="AL282" s="16"/>
      <c r="AM282" s="16">
        <v>0</v>
      </c>
      <c r="AN282" s="16">
        <v>0</v>
      </c>
      <c r="AO282" s="16">
        <v>0</v>
      </c>
      <c r="AP282" s="16"/>
      <c r="AQ282" s="16"/>
      <c r="AR282" s="16"/>
      <c r="AS282" s="16"/>
      <c r="AT282" s="16">
        <v>0</v>
      </c>
      <c r="AU282" s="16"/>
      <c r="AV282" s="16"/>
      <c r="AW282" s="16"/>
      <c r="AX282" s="16"/>
      <c r="AY282" s="1">
        <v>0</v>
      </c>
      <c r="AZ282" s="16">
        <v>0</v>
      </c>
      <c r="BA282" s="16">
        <v>0</v>
      </c>
      <c r="BB282" s="16"/>
      <c r="BC282" s="16"/>
      <c r="BD282" s="16"/>
      <c r="BE282" s="16"/>
      <c r="BF282" s="16"/>
      <c r="BG282" s="16"/>
      <c r="BH282" s="17"/>
      <c r="BI282" s="17"/>
      <c r="BJ282" s="17"/>
      <c r="BK282" s="17"/>
      <c r="BL282" s="21"/>
      <c r="BM282" s="24"/>
      <c r="BN282" s="20"/>
      <c r="BO282" s="21"/>
      <c r="BP282" s="22"/>
    </row>
    <row r="283" spans="1:68" ht="24.75" customHeight="1" x14ac:dyDescent="0.25">
      <c r="A283" s="35">
        <v>52</v>
      </c>
      <c r="B283" s="9" t="s">
        <v>14</v>
      </c>
      <c r="C283" s="16"/>
      <c r="D283" s="16"/>
      <c r="E283" s="16"/>
      <c r="F283" s="16"/>
      <c r="G283" s="16">
        <v>0</v>
      </c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>
        <v>0</v>
      </c>
      <c r="AE283" s="16">
        <v>13034</v>
      </c>
      <c r="AF283" s="16">
        <v>13034</v>
      </c>
      <c r="AG283" s="16"/>
      <c r="AH283" s="16">
        <v>0</v>
      </c>
      <c r="AI283" s="16"/>
      <c r="AJ283" s="16">
        <v>0</v>
      </c>
      <c r="AK283" s="16">
        <v>3100</v>
      </c>
      <c r="AL283" s="16">
        <v>3100</v>
      </c>
      <c r="AM283" s="16">
        <v>0</v>
      </c>
      <c r="AN283" s="16">
        <v>0</v>
      </c>
      <c r="AO283" s="16">
        <v>0</v>
      </c>
      <c r="AP283" s="16"/>
      <c r="AQ283" s="16"/>
      <c r="AR283" s="16"/>
      <c r="AS283" s="16"/>
      <c r="AT283" s="16">
        <v>0</v>
      </c>
      <c r="AU283" s="16"/>
      <c r="AV283" s="16"/>
      <c r="AW283" s="16"/>
      <c r="AX283" s="16"/>
      <c r="AY283" s="1">
        <v>0</v>
      </c>
      <c r="AZ283" s="16">
        <v>0</v>
      </c>
      <c r="BA283" s="16">
        <v>0</v>
      </c>
      <c r="BB283" s="16"/>
      <c r="BC283" s="16"/>
      <c r="BD283" s="16"/>
      <c r="BE283" s="16"/>
      <c r="BF283" s="16"/>
      <c r="BG283" s="16"/>
      <c r="BH283" s="17"/>
      <c r="BI283" s="17"/>
      <c r="BJ283" s="17"/>
      <c r="BK283" s="17"/>
      <c r="BL283" s="21"/>
      <c r="BM283" s="24"/>
      <c r="BN283" s="20"/>
      <c r="BO283" s="21"/>
      <c r="BP283" s="22"/>
    </row>
    <row r="284" spans="1:68" ht="24.75" customHeight="1" x14ac:dyDescent="0.25">
      <c r="A284" s="23" t="s">
        <v>114</v>
      </c>
      <c r="B284" s="9" t="s">
        <v>5</v>
      </c>
      <c r="C284" s="16"/>
      <c r="D284" s="16"/>
      <c r="E284" s="16"/>
      <c r="F284" s="16"/>
      <c r="G284" s="16">
        <v>0</v>
      </c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>
        <v>0</v>
      </c>
      <c r="AE284" s="16"/>
      <c r="AF284" s="16"/>
      <c r="AG284" s="16"/>
      <c r="AH284" s="16">
        <v>0</v>
      </c>
      <c r="AI284" s="16"/>
      <c r="AJ284" s="16">
        <v>0</v>
      </c>
      <c r="AK284" s="16">
        <v>3100</v>
      </c>
      <c r="AL284" s="16">
        <v>3100</v>
      </c>
      <c r="AM284" s="16">
        <v>0</v>
      </c>
      <c r="AN284" s="16">
        <v>0</v>
      </c>
      <c r="AO284" s="16">
        <v>0</v>
      </c>
      <c r="AP284" s="16">
        <v>0</v>
      </c>
      <c r="AQ284" s="16">
        <v>0</v>
      </c>
      <c r="AR284" s="16">
        <v>0</v>
      </c>
      <c r="AS284" s="16"/>
      <c r="AT284" s="16">
        <v>0</v>
      </c>
      <c r="AU284" s="16"/>
      <c r="AV284" s="16"/>
      <c r="AW284" s="16"/>
      <c r="AX284" s="16"/>
      <c r="AY284" s="1">
        <v>0</v>
      </c>
      <c r="AZ284" s="16">
        <v>0</v>
      </c>
      <c r="BA284" s="16">
        <v>0</v>
      </c>
      <c r="BB284" s="16"/>
      <c r="BC284" s="16"/>
      <c r="BD284" s="16"/>
      <c r="BE284" s="16"/>
      <c r="BF284" s="16"/>
      <c r="BG284" s="16"/>
      <c r="BH284" s="17"/>
      <c r="BI284" s="17"/>
      <c r="BJ284" s="17"/>
      <c r="BK284" s="17"/>
      <c r="BL284" s="21"/>
      <c r="BM284" s="24"/>
      <c r="BN284" s="20"/>
      <c r="BO284" s="21"/>
      <c r="BP284" s="22"/>
    </row>
    <row r="285" spans="1:68" ht="24.75" customHeight="1" x14ac:dyDescent="0.25">
      <c r="A285" s="36" t="s">
        <v>43</v>
      </c>
      <c r="B285" s="9" t="s">
        <v>7</v>
      </c>
      <c r="C285" s="16"/>
      <c r="D285" s="16"/>
      <c r="E285" s="16"/>
      <c r="F285" s="16"/>
      <c r="G285" s="16">
        <v>0</v>
      </c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>
        <v>0</v>
      </c>
      <c r="AE285" s="16">
        <v>13034</v>
      </c>
      <c r="AF285" s="16">
        <v>13034</v>
      </c>
      <c r="AG285" s="16"/>
      <c r="AH285" s="16">
        <v>0</v>
      </c>
      <c r="AI285" s="16"/>
      <c r="AJ285" s="16">
        <v>0</v>
      </c>
      <c r="AK285" s="16">
        <v>3100</v>
      </c>
      <c r="AL285" s="16">
        <v>3100</v>
      </c>
      <c r="AM285" s="16">
        <v>0</v>
      </c>
      <c r="AN285" s="16">
        <v>0</v>
      </c>
      <c r="AO285" s="16">
        <v>0</v>
      </c>
      <c r="AP285" s="16"/>
      <c r="AQ285" s="16"/>
      <c r="AR285" s="16"/>
      <c r="AS285" s="16"/>
      <c r="AT285" s="16">
        <v>0</v>
      </c>
      <c r="AU285" s="16"/>
      <c r="AV285" s="16"/>
      <c r="AW285" s="16"/>
      <c r="AX285" s="16"/>
      <c r="AY285" s="1">
        <v>0</v>
      </c>
      <c r="AZ285" s="16">
        <v>0</v>
      </c>
      <c r="BA285" s="16">
        <v>0</v>
      </c>
      <c r="BB285" s="16"/>
      <c r="BC285" s="16"/>
      <c r="BD285" s="16"/>
      <c r="BE285" s="16"/>
      <c r="BF285" s="16"/>
      <c r="BG285" s="16"/>
      <c r="BH285" s="17"/>
      <c r="BI285" s="17"/>
      <c r="BJ285" s="17"/>
      <c r="BK285" s="17"/>
      <c r="BL285" s="21"/>
      <c r="BM285" s="24"/>
      <c r="BN285" s="20"/>
      <c r="BO285" s="21"/>
      <c r="BP285" s="22"/>
    </row>
    <row r="286" spans="1:68" ht="24.75" customHeight="1" x14ac:dyDescent="0.25">
      <c r="A286" s="28" t="s">
        <v>123</v>
      </c>
      <c r="B286" s="29" t="s">
        <v>124</v>
      </c>
      <c r="C286" s="2"/>
      <c r="D286" s="2"/>
      <c r="E286" s="2"/>
      <c r="F286" s="2"/>
      <c r="G286" s="2">
        <v>0</v>
      </c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>
        <v>43837</v>
      </c>
      <c r="AE286" s="2">
        <v>79347</v>
      </c>
      <c r="AF286" s="2">
        <v>123184</v>
      </c>
      <c r="AG286" s="2"/>
      <c r="AH286" s="2">
        <v>0</v>
      </c>
      <c r="AI286" s="2"/>
      <c r="AJ286" s="2"/>
      <c r="AK286" s="2"/>
      <c r="AL286" s="2"/>
      <c r="AM286" s="2">
        <v>0</v>
      </c>
      <c r="AN286" s="2">
        <v>0</v>
      </c>
      <c r="AO286" s="2">
        <v>0</v>
      </c>
      <c r="AP286" s="2"/>
      <c r="AQ286" s="2"/>
      <c r="AR286" s="2"/>
      <c r="AS286" s="2"/>
      <c r="AT286" s="2">
        <v>0</v>
      </c>
      <c r="AU286" s="2"/>
      <c r="AV286" s="2"/>
      <c r="AW286" s="2"/>
      <c r="AX286" s="2"/>
      <c r="AY286" s="2">
        <v>0</v>
      </c>
      <c r="AZ286" s="2">
        <v>0</v>
      </c>
      <c r="BA286" s="2">
        <v>0</v>
      </c>
      <c r="BB286" s="2"/>
      <c r="BC286" s="2"/>
      <c r="BD286" s="2"/>
      <c r="BE286" s="2"/>
      <c r="BF286" s="2"/>
      <c r="BG286" s="2"/>
      <c r="BH286" s="30"/>
      <c r="BI286" s="30"/>
      <c r="BJ286" s="30"/>
      <c r="BK286" s="30">
        <f>AY286+BB286+BE286+BH286</f>
        <v>0</v>
      </c>
      <c r="BL286" s="30">
        <f t="shared" ref="BL286" si="184">AZ286+BC286+BF286+BI286</f>
        <v>0</v>
      </c>
      <c r="BM286" s="31">
        <f t="shared" ref="BM286" si="185">BA286+BD286+BG286+BJ286</f>
        <v>0</v>
      </c>
      <c r="BN286" s="32">
        <f>C286+F286+I286+L286+O286+R286+U286+X286+AA286+AD286+AG286+AJ286+AM286+AP286+AS286+AV286+BK286</f>
        <v>43837</v>
      </c>
      <c r="BO286" s="2">
        <f t="shared" ref="BO286" si="186">D286+G286+J286+M286+P286+S286+V286+Y286+AB286+AE286+AH286+AK286+AN286+AQ286+AT286+AW286+BL286</f>
        <v>79347</v>
      </c>
      <c r="BP286" s="33">
        <f t="shared" ref="BP286" si="187">E286+H286+K286+N286+Q286+T286+W286+Z286+AC286+AF286+AI286+AL286+AO286+AR286+AU286+AX286+BM286</f>
        <v>123184</v>
      </c>
    </row>
    <row r="287" spans="1:68" ht="24.75" customHeight="1" x14ac:dyDescent="0.25">
      <c r="A287" s="23" t="s">
        <v>32</v>
      </c>
      <c r="B287" s="9" t="s">
        <v>33</v>
      </c>
      <c r="C287" s="16"/>
      <c r="D287" s="16"/>
      <c r="E287" s="16"/>
      <c r="F287" s="16"/>
      <c r="G287" s="16">
        <v>0</v>
      </c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>
        <v>0</v>
      </c>
      <c r="AI287" s="16"/>
      <c r="AJ287" s="16"/>
      <c r="AK287" s="16"/>
      <c r="AL287" s="16"/>
      <c r="AM287" s="16">
        <v>0</v>
      </c>
      <c r="AN287" s="16">
        <v>0</v>
      </c>
      <c r="AO287" s="16">
        <v>0</v>
      </c>
      <c r="AP287" s="16"/>
      <c r="AQ287" s="16"/>
      <c r="AR287" s="16"/>
      <c r="AS287" s="16"/>
      <c r="AT287" s="16">
        <v>0</v>
      </c>
      <c r="AU287" s="16"/>
      <c r="AV287" s="16"/>
      <c r="AW287" s="16"/>
      <c r="AX287" s="16"/>
      <c r="AY287" s="1">
        <v>0</v>
      </c>
      <c r="AZ287" s="16">
        <v>0</v>
      </c>
      <c r="BA287" s="16">
        <v>0</v>
      </c>
      <c r="BB287" s="16"/>
      <c r="BC287" s="16"/>
      <c r="BD287" s="16"/>
      <c r="BE287" s="16"/>
      <c r="BF287" s="16"/>
      <c r="BG287" s="16"/>
      <c r="BH287" s="17"/>
      <c r="BI287" s="17"/>
      <c r="BJ287" s="17"/>
      <c r="BK287" s="17"/>
      <c r="BL287" s="21"/>
      <c r="BM287" s="24"/>
      <c r="BN287" s="20"/>
      <c r="BO287" s="21"/>
      <c r="BP287" s="22"/>
    </row>
    <row r="288" spans="1:68" ht="24.75" customHeight="1" x14ac:dyDescent="0.25">
      <c r="A288" s="35">
        <v>52</v>
      </c>
      <c r="B288" s="9" t="s">
        <v>14</v>
      </c>
      <c r="C288" s="16"/>
      <c r="D288" s="16"/>
      <c r="E288" s="16"/>
      <c r="F288" s="16"/>
      <c r="G288" s="16">
        <v>0</v>
      </c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>
        <v>43837</v>
      </c>
      <c r="AE288" s="16"/>
      <c r="AF288" s="16">
        <v>123184</v>
      </c>
      <c r="AG288" s="16"/>
      <c r="AH288" s="16">
        <v>0</v>
      </c>
      <c r="AI288" s="16"/>
      <c r="AJ288" s="16"/>
      <c r="AK288" s="16"/>
      <c r="AL288" s="16"/>
      <c r="AM288" s="16">
        <v>0</v>
      </c>
      <c r="AN288" s="16">
        <v>0</v>
      </c>
      <c r="AO288" s="16">
        <v>0</v>
      </c>
      <c r="AP288" s="16"/>
      <c r="AQ288" s="16"/>
      <c r="AR288" s="16"/>
      <c r="AS288" s="16"/>
      <c r="AT288" s="16">
        <v>0</v>
      </c>
      <c r="AU288" s="16"/>
      <c r="AV288" s="16"/>
      <c r="AW288" s="16"/>
      <c r="AX288" s="16"/>
      <c r="AY288" s="1">
        <v>0</v>
      </c>
      <c r="AZ288" s="16">
        <v>0</v>
      </c>
      <c r="BA288" s="16">
        <v>0</v>
      </c>
      <c r="BB288" s="16"/>
      <c r="BC288" s="16"/>
      <c r="BD288" s="16"/>
      <c r="BE288" s="16"/>
      <c r="BF288" s="16"/>
      <c r="BG288" s="16"/>
      <c r="BH288" s="17"/>
      <c r="BI288" s="17"/>
      <c r="BJ288" s="17"/>
      <c r="BK288" s="17"/>
      <c r="BL288" s="21"/>
      <c r="BM288" s="24"/>
      <c r="BN288" s="20"/>
      <c r="BO288" s="21"/>
      <c r="BP288" s="22"/>
    </row>
    <row r="289" spans="1:68" ht="24.75" customHeight="1" x14ac:dyDescent="0.25">
      <c r="A289" s="23" t="s">
        <v>114</v>
      </c>
      <c r="B289" s="9" t="s">
        <v>5</v>
      </c>
      <c r="C289" s="16"/>
      <c r="D289" s="16"/>
      <c r="E289" s="16"/>
      <c r="F289" s="16"/>
      <c r="G289" s="16">
        <v>0</v>
      </c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>
        <v>43837</v>
      </c>
      <c r="AE289" s="16"/>
      <c r="AF289" s="16">
        <v>123184</v>
      </c>
      <c r="AG289" s="16"/>
      <c r="AH289" s="16">
        <v>0</v>
      </c>
      <c r="AI289" s="16"/>
      <c r="AJ289" s="16"/>
      <c r="AK289" s="16"/>
      <c r="AL289" s="16"/>
      <c r="AM289" s="16">
        <v>0</v>
      </c>
      <c r="AN289" s="16">
        <v>0</v>
      </c>
      <c r="AO289" s="16">
        <v>0</v>
      </c>
      <c r="AP289" s="16">
        <v>0</v>
      </c>
      <c r="AQ289" s="16">
        <v>0</v>
      </c>
      <c r="AR289" s="16">
        <v>0</v>
      </c>
      <c r="AS289" s="16"/>
      <c r="AT289" s="16">
        <v>0</v>
      </c>
      <c r="AU289" s="16"/>
      <c r="AV289" s="16"/>
      <c r="AW289" s="16"/>
      <c r="AX289" s="16"/>
      <c r="AY289" s="1">
        <v>0</v>
      </c>
      <c r="AZ289" s="16">
        <v>0</v>
      </c>
      <c r="BA289" s="16">
        <v>0</v>
      </c>
      <c r="BB289" s="16"/>
      <c r="BC289" s="16"/>
      <c r="BD289" s="16"/>
      <c r="BE289" s="16"/>
      <c r="BF289" s="16"/>
      <c r="BG289" s="16"/>
      <c r="BH289" s="17"/>
      <c r="BI289" s="17"/>
      <c r="BJ289" s="17"/>
      <c r="BK289" s="17"/>
      <c r="BL289" s="21"/>
      <c r="BM289" s="24"/>
      <c r="BN289" s="20"/>
      <c r="BO289" s="21"/>
      <c r="BP289" s="22"/>
    </row>
    <row r="290" spans="1:68" ht="24.75" customHeight="1" x14ac:dyDescent="0.25">
      <c r="A290" s="36" t="s">
        <v>36</v>
      </c>
      <c r="B290" s="9" t="s">
        <v>6</v>
      </c>
      <c r="C290" s="16"/>
      <c r="D290" s="16"/>
      <c r="E290" s="16"/>
      <c r="F290" s="16"/>
      <c r="G290" s="16">
        <v>0</v>
      </c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>
        <v>43837</v>
      </c>
      <c r="AE290" s="16"/>
      <c r="AF290" s="16">
        <v>47631</v>
      </c>
      <c r="AG290" s="16"/>
      <c r="AH290" s="16">
        <v>0</v>
      </c>
      <c r="AI290" s="16"/>
      <c r="AJ290" s="16"/>
      <c r="AK290" s="16"/>
      <c r="AL290" s="16"/>
      <c r="AM290" s="16">
        <v>0</v>
      </c>
      <c r="AN290" s="16">
        <v>0</v>
      </c>
      <c r="AO290" s="16">
        <v>0</v>
      </c>
      <c r="AP290" s="16"/>
      <c r="AQ290" s="16"/>
      <c r="AR290" s="16"/>
      <c r="AS290" s="16"/>
      <c r="AT290" s="16">
        <v>0</v>
      </c>
      <c r="AU290" s="16"/>
      <c r="AV290" s="16"/>
      <c r="AW290" s="16"/>
      <c r="AX290" s="16"/>
      <c r="AY290" s="1">
        <v>0</v>
      </c>
      <c r="AZ290" s="16">
        <v>0</v>
      </c>
      <c r="BA290" s="16">
        <v>0</v>
      </c>
      <c r="BB290" s="16"/>
      <c r="BC290" s="16"/>
      <c r="BD290" s="16"/>
      <c r="BE290" s="16"/>
      <c r="BF290" s="16"/>
      <c r="BG290" s="16"/>
      <c r="BH290" s="17"/>
      <c r="BI290" s="17"/>
      <c r="BJ290" s="17"/>
      <c r="BK290" s="17"/>
      <c r="BL290" s="21"/>
      <c r="BM290" s="24"/>
      <c r="BN290" s="20"/>
      <c r="BO290" s="21"/>
      <c r="BP290" s="22"/>
    </row>
    <row r="291" spans="1:68" ht="24.75" customHeight="1" x14ac:dyDescent="0.25">
      <c r="A291" s="36" t="s">
        <v>43</v>
      </c>
      <c r="B291" s="9" t="s">
        <v>7</v>
      </c>
      <c r="C291" s="16"/>
      <c r="D291" s="16"/>
      <c r="E291" s="16"/>
      <c r="F291" s="16"/>
      <c r="G291" s="16">
        <v>0</v>
      </c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>
        <v>75553</v>
      </c>
      <c r="AG291" s="16"/>
      <c r="AH291" s="16">
        <v>0</v>
      </c>
      <c r="AI291" s="16"/>
      <c r="AJ291" s="16"/>
      <c r="AK291" s="16"/>
      <c r="AL291" s="16"/>
      <c r="AM291" s="16">
        <v>0</v>
      </c>
      <c r="AN291" s="16">
        <v>0</v>
      </c>
      <c r="AO291" s="16">
        <v>0</v>
      </c>
      <c r="AP291" s="16"/>
      <c r="AQ291" s="16"/>
      <c r="AR291" s="16"/>
      <c r="AS291" s="16"/>
      <c r="AT291" s="16">
        <v>0</v>
      </c>
      <c r="AU291" s="16"/>
      <c r="AV291" s="16"/>
      <c r="AW291" s="16"/>
      <c r="AX291" s="16"/>
      <c r="AY291" s="1">
        <v>0</v>
      </c>
      <c r="AZ291" s="16">
        <v>0</v>
      </c>
      <c r="BA291" s="16">
        <v>0</v>
      </c>
      <c r="BB291" s="16"/>
      <c r="BC291" s="16"/>
      <c r="BD291" s="16"/>
      <c r="BE291" s="16"/>
      <c r="BF291" s="16"/>
      <c r="BG291" s="16"/>
      <c r="BH291" s="17"/>
      <c r="BI291" s="17"/>
      <c r="BJ291" s="17"/>
      <c r="BK291" s="17"/>
      <c r="BL291" s="21"/>
      <c r="BM291" s="24"/>
      <c r="BN291" s="20"/>
      <c r="BO291" s="21"/>
      <c r="BP291" s="22"/>
    </row>
    <row r="292" spans="1:68" ht="24.75" customHeight="1" x14ac:dyDescent="0.25">
      <c r="A292" s="36" t="s">
        <v>96</v>
      </c>
      <c r="B292" s="9" t="s">
        <v>12</v>
      </c>
      <c r="C292" s="16"/>
      <c r="D292" s="16"/>
      <c r="E292" s="16"/>
      <c r="F292" s="16"/>
      <c r="G292" s="16">
        <v>0</v>
      </c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>
        <v>0</v>
      </c>
      <c r="AI292" s="16"/>
      <c r="AJ292" s="16"/>
      <c r="AK292" s="16"/>
      <c r="AL292" s="16"/>
      <c r="AM292" s="16">
        <v>0</v>
      </c>
      <c r="AN292" s="16">
        <v>0</v>
      </c>
      <c r="AO292" s="16">
        <v>0</v>
      </c>
      <c r="AP292" s="16"/>
      <c r="AQ292" s="16"/>
      <c r="AR292" s="16"/>
      <c r="AS292" s="16"/>
      <c r="AT292" s="16">
        <v>0</v>
      </c>
      <c r="AU292" s="16"/>
      <c r="AV292" s="16"/>
      <c r="AW292" s="16"/>
      <c r="AX292" s="16"/>
      <c r="AY292" s="1">
        <v>0</v>
      </c>
      <c r="AZ292" s="16">
        <v>0</v>
      </c>
      <c r="BA292" s="16">
        <v>0</v>
      </c>
      <c r="BB292" s="16"/>
      <c r="BC292" s="16"/>
      <c r="BD292" s="16"/>
      <c r="BE292" s="16"/>
      <c r="BF292" s="16"/>
      <c r="BG292" s="16"/>
      <c r="BH292" s="17"/>
      <c r="BI292" s="17"/>
      <c r="BJ292" s="17"/>
      <c r="BK292" s="17"/>
      <c r="BL292" s="21"/>
      <c r="BM292" s="24"/>
      <c r="BN292" s="20"/>
      <c r="BO292" s="21"/>
      <c r="BP292" s="22"/>
    </row>
    <row r="293" spans="1:68" ht="24.75" customHeight="1" x14ac:dyDescent="0.25">
      <c r="A293" s="36">
        <v>38</v>
      </c>
      <c r="B293" s="9" t="s">
        <v>67</v>
      </c>
      <c r="C293" s="16"/>
      <c r="D293" s="16"/>
      <c r="E293" s="16"/>
      <c r="F293" s="16"/>
      <c r="G293" s="16">
        <v>0</v>
      </c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>
        <v>0</v>
      </c>
      <c r="AI293" s="16"/>
      <c r="AJ293" s="16"/>
      <c r="AK293" s="16"/>
      <c r="AL293" s="16"/>
      <c r="AM293" s="16">
        <v>0</v>
      </c>
      <c r="AN293" s="16">
        <v>0</v>
      </c>
      <c r="AO293" s="16">
        <v>0</v>
      </c>
      <c r="AP293" s="16"/>
      <c r="AQ293" s="16"/>
      <c r="AR293" s="16"/>
      <c r="AS293" s="16"/>
      <c r="AT293" s="16">
        <v>0</v>
      </c>
      <c r="AU293" s="16"/>
      <c r="AV293" s="16"/>
      <c r="AW293" s="16"/>
      <c r="AX293" s="16"/>
      <c r="AY293" s="1">
        <v>0</v>
      </c>
      <c r="AZ293" s="16">
        <v>0</v>
      </c>
      <c r="BA293" s="16">
        <v>0</v>
      </c>
      <c r="BB293" s="16"/>
      <c r="BC293" s="16"/>
      <c r="BD293" s="16"/>
      <c r="BE293" s="16"/>
      <c r="BF293" s="16"/>
      <c r="BG293" s="16"/>
      <c r="BH293" s="17"/>
      <c r="BI293" s="17"/>
      <c r="BJ293" s="17"/>
      <c r="BK293" s="17"/>
      <c r="BL293" s="21"/>
      <c r="BM293" s="24"/>
      <c r="BN293" s="20"/>
      <c r="BO293" s="21"/>
      <c r="BP293" s="22"/>
    </row>
    <row r="294" spans="1:68" ht="24.75" customHeight="1" x14ac:dyDescent="0.25">
      <c r="A294" s="28" t="s">
        <v>125</v>
      </c>
      <c r="B294" s="29" t="s">
        <v>126</v>
      </c>
      <c r="C294" s="2"/>
      <c r="D294" s="2"/>
      <c r="E294" s="2"/>
      <c r="F294" s="2"/>
      <c r="G294" s="2">
        <v>0</v>
      </c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>
        <v>0</v>
      </c>
      <c r="AI294" s="2"/>
      <c r="AJ294" s="2"/>
      <c r="AK294" s="2"/>
      <c r="AL294" s="2"/>
      <c r="AM294" s="2">
        <v>0</v>
      </c>
      <c r="AN294" s="2">
        <v>0</v>
      </c>
      <c r="AO294" s="2">
        <v>0</v>
      </c>
      <c r="AP294" s="2"/>
      <c r="AQ294" s="2"/>
      <c r="AR294" s="2"/>
      <c r="AS294" s="2"/>
      <c r="AT294" s="2">
        <v>0</v>
      </c>
      <c r="AU294" s="2"/>
      <c r="AV294" s="2"/>
      <c r="AW294" s="2"/>
      <c r="AX294" s="2"/>
      <c r="AY294" s="2">
        <v>0</v>
      </c>
      <c r="AZ294" s="2">
        <v>0</v>
      </c>
      <c r="BA294" s="2">
        <v>0</v>
      </c>
      <c r="BB294" s="2"/>
      <c r="BC294" s="2"/>
      <c r="BD294" s="2"/>
      <c r="BE294" s="2"/>
      <c r="BF294" s="2"/>
      <c r="BG294" s="2"/>
      <c r="BH294" s="30"/>
      <c r="BI294" s="30"/>
      <c r="BJ294" s="30"/>
      <c r="BK294" s="30">
        <f>AY294+BB294+BE294+BH294</f>
        <v>0</v>
      </c>
      <c r="BL294" s="30">
        <f t="shared" ref="BL294" si="188">AZ294+BC294+BF294+BI294</f>
        <v>0</v>
      </c>
      <c r="BM294" s="31">
        <f t="shared" ref="BM294" si="189">BA294+BD294+BG294+BJ294</f>
        <v>0</v>
      </c>
      <c r="BN294" s="32">
        <f>C294+F294+I294+L294+O294+R294+U294+X294+AA294+AD294+AG294+AJ294+AM294+AP294+AS294+AV294+BK294</f>
        <v>0</v>
      </c>
      <c r="BO294" s="2">
        <f t="shared" ref="BO294" si="190">D294+G294+J294+M294+P294+S294+V294+Y294+AB294+AE294+AH294+AK294+AN294+AQ294+AT294+AW294+BL294</f>
        <v>0</v>
      </c>
      <c r="BP294" s="33">
        <f t="shared" ref="BP294" si="191">E294+H294+K294+N294+Q294+T294+W294+Z294+AC294+AF294+AI294+AL294+AO294+AR294+AU294+AX294+BM294</f>
        <v>0</v>
      </c>
    </row>
    <row r="295" spans="1:68" ht="24.75" customHeight="1" x14ac:dyDescent="0.25">
      <c r="A295" s="23" t="s">
        <v>32</v>
      </c>
      <c r="B295" s="9" t="s">
        <v>33</v>
      </c>
      <c r="C295" s="16"/>
      <c r="D295" s="16"/>
      <c r="E295" s="16"/>
      <c r="F295" s="16"/>
      <c r="G295" s="16">
        <v>0</v>
      </c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>
        <v>0</v>
      </c>
      <c r="AI295" s="16"/>
      <c r="AJ295" s="16"/>
      <c r="AK295" s="16"/>
      <c r="AL295" s="16"/>
      <c r="AM295" s="16">
        <v>0</v>
      </c>
      <c r="AN295" s="16">
        <v>0</v>
      </c>
      <c r="AO295" s="16">
        <v>0</v>
      </c>
      <c r="AP295" s="16"/>
      <c r="AQ295" s="16"/>
      <c r="AR295" s="16"/>
      <c r="AS295" s="16"/>
      <c r="AT295" s="16">
        <v>0</v>
      </c>
      <c r="AU295" s="16"/>
      <c r="AV295" s="16"/>
      <c r="AW295" s="16"/>
      <c r="AX295" s="16"/>
      <c r="AY295" s="1">
        <v>0</v>
      </c>
      <c r="AZ295" s="16">
        <v>0</v>
      </c>
      <c r="BA295" s="16">
        <v>0</v>
      </c>
      <c r="BB295" s="16"/>
      <c r="BC295" s="16"/>
      <c r="BD295" s="16"/>
      <c r="BE295" s="16"/>
      <c r="BF295" s="16"/>
      <c r="BG295" s="16"/>
      <c r="BH295" s="17"/>
      <c r="BI295" s="17"/>
      <c r="BJ295" s="17"/>
      <c r="BK295" s="17"/>
      <c r="BL295" s="21"/>
      <c r="BM295" s="24"/>
      <c r="BN295" s="20"/>
      <c r="BO295" s="21"/>
      <c r="BP295" s="22"/>
    </row>
    <row r="296" spans="1:68" ht="24.75" customHeight="1" x14ac:dyDescent="0.25">
      <c r="A296" s="35">
        <v>563</v>
      </c>
      <c r="B296" s="9" t="s">
        <v>98</v>
      </c>
      <c r="C296" s="16"/>
      <c r="D296" s="16"/>
      <c r="E296" s="16"/>
      <c r="F296" s="16"/>
      <c r="G296" s="16">
        <v>0</v>
      </c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>
        <v>0</v>
      </c>
      <c r="AI296" s="16"/>
      <c r="AJ296" s="16"/>
      <c r="AK296" s="16"/>
      <c r="AL296" s="16"/>
      <c r="AM296" s="16">
        <v>0</v>
      </c>
      <c r="AN296" s="16">
        <v>0</v>
      </c>
      <c r="AO296" s="16">
        <v>0</v>
      </c>
      <c r="AP296" s="16"/>
      <c r="AQ296" s="16"/>
      <c r="AR296" s="16"/>
      <c r="AS296" s="16"/>
      <c r="AT296" s="16">
        <v>0</v>
      </c>
      <c r="AU296" s="16"/>
      <c r="AV296" s="16"/>
      <c r="AW296" s="16"/>
      <c r="AX296" s="16"/>
      <c r="AY296" s="1">
        <v>0</v>
      </c>
      <c r="AZ296" s="16">
        <v>0</v>
      </c>
      <c r="BA296" s="16">
        <v>0</v>
      </c>
      <c r="BB296" s="16"/>
      <c r="BC296" s="16"/>
      <c r="BD296" s="16"/>
      <c r="BE296" s="16"/>
      <c r="BF296" s="16"/>
      <c r="BG296" s="16"/>
      <c r="BH296" s="17"/>
      <c r="BI296" s="17"/>
      <c r="BJ296" s="17"/>
      <c r="BK296" s="17"/>
      <c r="BL296" s="21"/>
      <c r="BM296" s="24"/>
      <c r="BN296" s="20"/>
      <c r="BO296" s="21"/>
      <c r="BP296" s="22"/>
    </row>
    <row r="297" spans="1:68" ht="24.75" customHeight="1" x14ac:dyDescent="0.25">
      <c r="A297" s="23" t="s">
        <v>114</v>
      </c>
      <c r="B297" s="9" t="s">
        <v>5</v>
      </c>
      <c r="C297" s="16"/>
      <c r="D297" s="16"/>
      <c r="E297" s="16"/>
      <c r="F297" s="16"/>
      <c r="G297" s="16">
        <v>0</v>
      </c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>
        <v>0</v>
      </c>
      <c r="AI297" s="16"/>
      <c r="AJ297" s="16"/>
      <c r="AK297" s="16"/>
      <c r="AL297" s="16"/>
      <c r="AM297" s="16">
        <v>0</v>
      </c>
      <c r="AN297" s="16">
        <v>0</v>
      </c>
      <c r="AO297" s="16">
        <v>0</v>
      </c>
      <c r="AP297" s="16">
        <v>0</v>
      </c>
      <c r="AQ297" s="16">
        <v>0</v>
      </c>
      <c r="AR297" s="16">
        <v>0</v>
      </c>
      <c r="AS297" s="16"/>
      <c r="AT297" s="16">
        <v>0</v>
      </c>
      <c r="AU297" s="16"/>
      <c r="AV297" s="16"/>
      <c r="AW297" s="16"/>
      <c r="AX297" s="16"/>
      <c r="AY297" s="1">
        <v>0</v>
      </c>
      <c r="AZ297" s="16">
        <v>0</v>
      </c>
      <c r="BA297" s="16">
        <v>0</v>
      </c>
      <c r="BB297" s="16"/>
      <c r="BC297" s="16"/>
      <c r="BD297" s="16"/>
      <c r="BE297" s="16"/>
      <c r="BF297" s="16"/>
      <c r="BG297" s="16"/>
      <c r="BH297" s="17"/>
      <c r="BI297" s="17"/>
      <c r="BJ297" s="17"/>
      <c r="BK297" s="17"/>
      <c r="BL297" s="21"/>
      <c r="BM297" s="24"/>
      <c r="BN297" s="20"/>
      <c r="BO297" s="21"/>
      <c r="BP297" s="22"/>
    </row>
    <row r="298" spans="1:68" ht="24.75" customHeight="1" x14ac:dyDescent="0.25">
      <c r="A298" s="36" t="s">
        <v>36</v>
      </c>
      <c r="B298" s="9" t="s">
        <v>6</v>
      </c>
      <c r="C298" s="16"/>
      <c r="D298" s="16"/>
      <c r="E298" s="16"/>
      <c r="F298" s="16"/>
      <c r="G298" s="16">
        <v>0</v>
      </c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>
        <v>0</v>
      </c>
      <c r="AI298" s="16"/>
      <c r="AJ298" s="16"/>
      <c r="AK298" s="16"/>
      <c r="AL298" s="16"/>
      <c r="AM298" s="16">
        <v>0</v>
      </c>
      <c r="AN298" s="16">
        <v>0</v>
      </c>
      <c r="AO298" s="16">
        <v>0</v>
      </c>
      <c r="AP298" s="16"/>
      <c r="AQ298" s="16"/>
      <c r="AR298" s="16"/>
      <c r="AS298" s="16"/>
      <c r="AT298" s="16">
        <v>0</v>
      </c>
      <c r="AU298" s="16"/>
      <c r="AV298" s="16"/>
      <c r="AW298" s="16"/>
      <c r="AX298" s="16"/>
      <c r="AY298" s="1">
        <v>0</v>
      </c>
      <c r="AZ298" s="16">
        <v>0</v>
      </c>
      <c r="BA298" s="16">
        <v>0</v>
      </c>
      <c r="BB298" s="16"/>
      <c r="BC298" s="16"/>
      <c r="BD298" s="16"/>
      <c r="BE298" s="16"/>
      <c r="BF298" s="16"/>
      <c r="BG298" s="16"/>
      <c r="BH298" s="17"/>
      <c r="BI298" s="17"/>
      <c r="BJ298" s="17"/>
      <c r="BK298" s="17"/>
      <c r="BL298" s="21"/>
      <c r="BM298" s="24"/>
      <c r="BN298" s="20"/>
      <c r="BO298" s="21"/>
      <c r="BP298" s="22"/>
    </row>
    <row r="299" spans="1:68" ht="24.75" customHeight="1" x14ac:dyDescent="0.25">
      <c r="A299" s="36" t="s">
        <v>43</v>
      </c>
      <c r="B299" s="9" t="s">
        <v>7</v>
      </c>
      <c r="C299" s="16"/>
      <c r="D299" s="16"/>
      <c r="E299" s="16"/>
      <c r="F299" s="16"/>
      <c r="G299" s="16">
        <v>0</v>
      </c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>
        <v>0</v>
      </c>
      <c r="AI299" s="16"/>
      <c r="AJ299" s="16"/>
      <c r="AK299" s="16"/>
      <c r="AL299" s="16"/>
      <c r="AM299" s="16">
        <v>0</v>
      </c>
      <c r="AN299" s="16">
        <v>0</v>
      </c>
      <c r="AO299" s="16">
        <v>0</v>
      </c>
      <c r="AP299" s="16"/>
      <c r="AQ299" s="16"/>
      <c r="AR299" s="16"/>
      <c r="AS299" s="16"/>
      <c r="AT299" s="16">
        <v>0</v>
      </c>
      <c r="AU299" s="16"/>
      <c r="AV299" s="16"/>
      <c r="AW299" s="16"/>
      <c r="AX299" s="16"/>
      <c r="AY299" s="1">
        <v>0</v>
      </c>
      <c r="AZ299" s="16">
        <v>0</v>
      </c>
      <c r="BA299" s="16">
        <v>0</v>
      </c>
      <c r="BB299" s="16"/>
      <c r="BC299" s="16"/>
      <c r="BD299" s="16"/>
      <c r="BE299" s="16"/>
      <c r="BF299" s="16"/>
      <c r="BG299" s="16"/>
      <c r="BH299" s="17"/>
      <c r="BI299" s="17"/>
      <c r="BJ299" s="17"/>
      <c r="BK299" s="17"/>
      <c r="BL299" s="21"/>
      <c r="BM299" s="24"/>
      <c r="BN299" s="20"/>
      <c r="BO299" s="21"/>
      <c r="BP299" s="22"/>
    </row>
    <row r="300" spans="1:68" ht="24.75" customHeight="1" x14ac:dyDescent="0.25">
      <c r="A300" s="36" t="s">
        <v>96</v>
      </c>
      <c r="B300" s="9" t="s">
        <v>12</v>
      </c>
      <c r="C300" s="16"/>
      <c r="D300" s="16"/>
      <c r="E300" s="16"/>
      <c r="F300" s="16"/>
      <c r="G300" s="16">
        <v>0</v>
      </c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>
        <v>0</v>
      </c>
      <c r="AI300" s="16"/>
      <c r="AJ300" s="16"/>
      <c r="AK300" s="16"/>
      <c r="AL300" s="16"/>
      <c r="AM300" s="16">
        <v>0</v>
      </c>
      <c r="AN300" s="16">
        <v>0</v>
      </c>
      <c r="AO300" s="16">
        <v>0</v>
      </c>
      <c r="AP300" s="16"/>
      <c r="AQ300" s="16"/>
      <c r="AR300" s="16"/>
      <c r="AS300" s="16"/>
      <c r="AT300" s="16">
        <v>0</v>
      </c>
      <c r="AU300" s="16"/>
      <c r="AV300" s="16"/>
      <c r="AW300" s="16"/>
      <c r="AX300" s="16"/>
      <c r="AY300" s="1">
        <v>0</v>
      </c>
      <c r="AZ300" s="16">
        <v>0</v>
      </c>
      <c r="BA300" s="16">
        <v>0</v>
      </c>
      <c r="BB300" s="16"/>
      <c r="BC300" s="16"/>
      <c r="BD300" s="16"/>
      <c r="BE300" s="16"/>
      <c r="BF300" s="16"/>
      <c r="BG300" s="16"/>
      <c r="BH300" s="17"/>
      <c r="BI300" s="17"/>
      <c r="BJ300" s="17"/>
      <c r="BK300" s="17"/>
      <c r="BL300" s="21"/>
      <c r="BM300" s="24"/>
      <c r="BN300" s="20"/>
      <c r="BO300" s="21"/>
      <c r="BP300" s="22"/>
    </row>
    <row r="301" spans="1:68" ht="24.75" customHeight="1" x14ac:dyDescent="0.25">
      <c r="A301" s="23">
        <v>4</v>
      </c>
      <c r="B301" s="9" t="s">
        <v>2</v>
      </c>
      <c r="C301" s="16"/>
      <c r="D301" s="16"/>
      <c r="E301" s="16"/>
      <c r="F301" s="16"/>
      <c r="G301" s="16">
        <v>0</v>
      </c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>
        <v>0</v>
      </c>
      <c r="AI301" s="16"/>
      <c r="AJ301" s="16"/>
      <c r="AK301" s="16"/>
      <c r="AL301" s="16"/>
      <c r="AM301" s="16">
        <v>0</v>
      </c>
      <c r="AN301" s="16">
        <v>0</v>
      </c>
      <c r="AO301" s="16">
        <v>0</v>
      </c>
      <c r="AP301" s="16">
        <v>0</v>
      </c>
      <c r="AQ301" s="16">
        <v>0</v>
      </c>
      <c r="AR301" s="16">
        <v>0</v>
      </c>
      <c r="AS301" s="16"/>
      <c r="AT301" s="16">
        <v>0</v>
      </c>
      <c r="AU301" s="16"/>
      <c r="AV301" s="16"/>
      <c r="AW301" s="16"/>
      <c r="AX301" s="16"/>
      <c r="AY301" s="1">
        <v>0</v>
      </c>
      <c r="AZ301" s="16">
        <v>0</v>
      </c>
      <c r="BA301" s="16">
        <v>0</v>
      </c>
      <c r="BB301" s="16"/>
      <c r="BC301" s="16"/>
      <c r="BD301" s="16"/>
      <c r="BE301" s="16"/>
      <c r="BF301" s="16"/>
      <c r="BG301" s="16"/>
      <c r="BH301" s="17"/>
      <c r="BI301" s="17"/>
      <c r="BJ301" s="17"/>
      <c r="BK301" s="17"/>
      <c r="BL301" s="21"/>
      <c r="BM301" s="24"/>
      <c r="BN301" s="20"/>
      <c r="BO301" s="21"/>
      <c r="BP301" s="22"/>
    </row>
    <row r="302" spans="1:68" ht="24.75" customHeight="1" x14ac:dyDescent="0.25">
      <c r="A302" s="36" t="s">
        <v>78</v>
      </c>
      <c r="B302" s="9" t="s">
        <v>3</v>
      </c>
      <c r="C302" s="16"/>
      <c r="D302" s="16"/>
      <c r="E302" s="16"/>
      <c r="F302" s="16"/>
      <c r="G302" s="16">
        <v>0</v>
      </c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>
        <v>0</v>
      </c>
      <c r="AI302" s="16"/>
      <c r="AJ302" s="16"/>
      <c r="AK302" s="16"/>
      <c r="AL302" s="16"/>
      <c r="AM302" s="16">
        <v>0</v>
      </c>
      <c r="AN302" s="16">
        <v>0</v>
      </c>
      <c r="AO302" s="16">
        <v>0</v>
      </c>
      <c r="AP302" s="16"/>
      <c r="AQ302" s="16"/>
      <c r="AR302" s="16"/>
      <c r="AS302" s="16"/>
      <c r="AT302" s="16">
        <v>0</v>
      </c>
      <c r="AU302" s="16"/>
      <c r="AV302" s="16"/>
      <c r="AW302" s="16"/>
      <c r="AX302" s="16"/>
      <c r="AY302" s="1">
        <v>0</v>
      </c>
      <c r="AZ302" s="16">
        <v>0</v>
      </c>
      <c r="BA302" s="16">
        <v>0</v>
      </c>
      <c r="BB302" s="16"/>
      <c r="BC302" s="16"/>
      <c r="BD302" s="16"/>
      <c r="BE302" s="16"/>
      <c r="BF302" s="16"/>
      <c r="BG302" s="16"/>
      <c r="BH302" s="17"/>
      <c r="BI302" s="17"/>
      <c r="BJ302" s="17"/>
      <c r="BK302" s="17"/>
      <c r="BL302" s="21"/>
      <c r="BM302" s="24"/>
      <c r="BN302" s="20"/>
      <c r="BO302" s="21"/>
      <c r="BP302" s="22"/>
    </row>
    <row r="303" spans="1:68" ht="24.75" customHeight="1" x14ac:dyDescent="0.25">
      <c r="A303" s="28" t="s">
        <v>127</v>
      </c>
      <c r="B303" s="29" t="s">
        <v>128</v>
      </c>
      <c r="C303" s="2"/>
      <c r="D303" s="2"/>
      <c r="E303" s="2"/>
      <c r="F303" s="2"/>
      <c r="G303" s="2">
        <v>0</v>
      </c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>
        <v>0</v>
      </c>
      <c r="AI303" s="2"/>
      <c r="AJ303" s="2"/>
      <c r="AK303" s="2"/>
      <c r="AL303" s="2"/>
      <c r="AM303" s="2">
        <v>0</v>
      </c>
      <c r="AN303" s="2">
        <v>0</v>
      </c>
      <c r="AO303" s="2">
        <v>0</v>
      </c>
      <c r="AP303" s="2"/>
      <c r="AQ303" s="2"/>
      <c r="AR303" s="2"/>
      <c r="AS303" s="2"/>
      <c r="AT303" s="2">
        <v>0</v>
      </c>
      <c r="AU303" s="2"/>
      <c r="AV303" s="2"/>
      <c r="AW303" s="2"/>
      <c r="AX303" s="2"/>
      <c r="AY303" s="2">
        <v>0</v>
      </c>
      <c r="AZ303" s="2">
        <v>0</v>
      </c>
      <c r="BA303" s="2">
        <v>0</v>
      </c>
      <c r="BB303" s="2"/>
      <c r="BC303" s="2"/>
      <c r="BD303" s="2"/>
      <c r="BE303" s="2"/>
      <c r="BF303" s="2"/>
      <c r="BG303" s="2"/>
      <c r="BH303" s="30"/>
      <c r="BI303" s="30"/>
      <c r="BJ303" s="30"/>
      <c r="BK303" s="30">
        <f>AY303+BB303+BE303+BH303</f>
        <v>0</v>
      </c>
      <c r="BL303" s="30">
        <f t="shared" ref="BL303" si="192">AZ303+BC303+BF303+BI303</f>
        <v>0</v>
      </c>
      <c r="BM303" s="31">
        <f t="shared" ref="BM303" si="193">BA303+BD303+BG303+BJ303</f>
        <v>0</v>
      </c>
      <c r="BN303" s="32">
        <f>C303+F303+I303+L303+O303+R303+U303+X303+AA303+AD303+AG303+AJ303+AM303+AP303+AS303+AV303+BK303</f>
        <v>0</v>
      </c>
      <c r="BO303" s="2">
        <f t="shared" ref="BO303" si="194">D303+G303+J303+M303+P303+S303+V303+Y303+AB303+AE303+AH303+AK303+AN303+AQ303+AT303+AW303+BL303</f>
        <v>0</v>
      </c>
      <c r="BP303" s="33">
        <f t="shared" ref="BP303" si="195">E303+H303+K303+N303+Q303+T303+W303+Z303+AC303+AF303+AI303+AL303+AO303+AR303+AU303+AX303+BM303</f>
        <v>0</v>
      </c>
    </row>
    <row r="304" spans="1:68" ht="24.75" customHeight="1" x14ac:dyDescent="0.25">
      <c r="A304" s="23" t="s">
        <v>32</v>
      </c>
      <c r="B304" s="9" t="s">
        <v>33</v>
      </c>
      <c r="C304" s="16"/>
      <c r="D304" s="16"/>
      <c r="E304" s="16"/>
      <c r="F304" s="16"/>
      <c r="G304" s="16">
        <v>0</v>
      </c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>
        <v>0</v>
      </c>
      <c r="AI304" s="16"/>
      <c r="AJ304" s="16"/>
      <c r="AK304" s="16"/>
      <c r="AL304" s="16"/>
      <c r="AM304" s="16">
        <v>0</v>
      </c>
      <c r="AN304" s="16">
        <v>0</v>
      </c>
      <c r="AO304" s="16">
        <v>0</v>
      </c>
      <c r="AP304" s="16"/>
      <c r="AQ304" s="16"/>
      <c r="AR304" s="16"/>
      <c r="AS304" s="16"/>
      <c r="AT304" s="16">
        <v>0</v>
      </c>
      <c r="AU304" s="16"/>
      <c r="AV304" s="16"/>
      <c r="AW304" s="16"/>
      <c r="AX304" s="16"/>
      <c r="AY304" s="1">
        <v>0</v>
      </c>
      <c r="AZ304" s="16">
        <v>0</v>
      </c>
      <c r="BA304" s="16">
        <v>0</v>
      </c>
      <c r="BB304" s="16"/>
      <c r="BC304" s="16"/>
      <c r="BD304" s="16"/>
      <c r="BE304" s="16"/>
      <c r="BF304" s="16"/>
      <c r="BG304" s="16"/>
      <c r="BH304" s="17"/>
      <c r="BI304" s="17"/>
      <c r="BJ304" s="17"/>
      <c r="BK304" s="17"/>
      <c r="BL304" s="21"/>
      <c r="BM304" s="24"/>
      <c r="BN304" s="20"/>
      <c r="BO304" s="21"/>
      <c r="BP304" s="22"/>
    </row>
    <row r="305" spans="1:68" ht="24.75" customHeight="1" x14ac:dyDescent="0.25">
      <c r="A305" s="35">
        <v>52</v>
      </c>
      <c r="B305" s="9" t="s">
        <v>14</v>
      </c>
      <c r="C305" s="16"/>
      <c r="D305" s="16"/>
      <c r="E305" s="16"/>
      <c r="F305" s="16"/>
      <c r="G305" s="16">
        <v>0</v>
      </c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>
        <v>0</v>
      </c>
      <c r="AI305" s="16"/>
      <c r="AJ305" s="16"/>
      <c r="AK305" s="16"/>
      <c r="AL305" s="16"/>
      <c r="AM305" s="16">
        <v>0</v>
      </c>
      <c r="AN305" s="16">
        <v>0</v>
      </c>
      <c r="AO305" s="16">
        <v>0</v>
      </c>
      <c r="AP305" s="16"/>
      <c r="AQ305" s="16"/>
      <c r="AR305" s="16"/>
      <c r="AS305" s="16"/>
      <c r="AT305" s="16">
        <v>0</v>
      </c>
      <c r="AU305" s="16"/>
      <c r="AV305" s="16"/>
      <c r="AW305" s="16"/>
      <c r="AX305" s="16"/>
      <c r="AY305" s="1">
        <v>0</v>
      </c>
      <c r="AZ305" s="16">
        <v>0</v>
      </c>
      <c r="BA305" s="16">
        <v>0</v>
      </c>
      <c r="BB305" s="16"/>
      <c r="BC305" s="16"/>
      <c r="BD305" s="16"/>
      <c r="BE305" s="16"/>
      <c r="BF305" s="16"/>
      <c r="BG305" s="16"/>
      <c r="BH305" s="17"/>
      <c r="BI305" s="17"/>
      <c r="BJ305" s="17"/>
      <c r="BK305" s="17"/>
      <c r="BL305" s="21"/>
      <c r="BM305" s="24"/>
      <c r="BN305" s="20"/>
      <c r="BO305" s="21"/>
      <c r="BP305" s="22"/>
    </row>
    <row r="306" spans="1:68" ht="24.75" customHeight="1" x14ac:dyDescent="0.25">
      <c r="A306" s="23" t="s">
        <v>114</v>
      </c>
      <c r="B306" s="9" t="s">
        <v>5</v>
      </c>
      <c r="C306" s="16"/>
      <c r="D306" s="16"/>
      <c r="E306" s="16"/>
      <c r="F306" s="16"/>
      <c r="G306" s="16">
        <v>0</v>
      </c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>
        <v>0</v>
      </c>
      <c r="AI306" s="16"/>
      <c r="AJ306" s="16"/>
      <c r="AK306" s="16"/>
      <c r="AL306" s="16"/>
      <c r="AM306" s="16">
        <v>0</v>
      </c>
      <c r="AN306" s="16">
        <v>0</v>
      </c>
      <c r="AO306" s="16">
        <v>0</v>
      </c>
      <c r="AP306" s="16">
        <v>0</v>
      </c>
      <c r="AQ306" s="16">
        <v>0</v>
      </c>
      <c r="AR306" s="16">
        <v>0</v>
      </c>
      <c r="AS306" s="16"/>
      <c r="AT306" s="16">
        <v>0</v>
      </c>
      <c r="AU306" s="16"/>
      <c r="AV306" s="16"/>
      <c r="AW306" s="16"/>
      <c r="AX306" s="16"/>
      <c r="AY306" s="1">
        <v>0</v>
      </c>
      <c r="AZ306" s="16">
        <v>0</v>
      </c>
      <c r="BA306" s="16">
        <v>0</v>
      </c>
      <c r="BB306" s="16"/>
      <c r="BC306" s="16"/>
      <c r="BD306" s="16"/>
      <c r="BE306" s="16"/>
      <c r="BF306" s="16"/>
      <c r="BG306" s="16"/>
      <c r="BH306" s="17"/>
      <c r="BI306" s="17"/>
      <c r="BJ306" s="17"/>
      <c r="BK306" s="17"/>
      <c r="BL306" s="21"/>
      <c r="BM306" s="24"/>
      <c r="BN306" s="20"/>
      <c r="BO306" s="21"/>
      <c r="BP306" s="22"/>
    </row>
    <row r="307" spans="1:68" ht="24.75" customHeight="1" x14ac:dyDescent="0.25">
      <c r="A307" s="36" t="s">
        <v>36</v>
      </c>
      <c r="B307" s="9" t="s">
        <v>6</v>
      </c>
      <c r="C307" s="16"/>
      <c r="D307" s="16"/>
      <c r="E307" s="16"/>
      <c r="F307" s="16"/>
      <c r="G307" s="16">
        <v>0</v>
      </c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>
        <v>0</v>
      </c>
      <c r="AI307" s="16"/>
      <c r="AJ307" s="16"/>
      <c r="AK307" s="16"/>
      <c r="AL307" s="16"/>
      <c r="AM307" s="16">
        <v>0</v>
      </c>
      <c r="AN307" s="16">
        <v>0</v>
      </c>
      <c r="AO307" s="16">
        <v>0</v>
      </c>
      <c r="AP307" s="16"/>
      <c r="AQ307" s="16"/>
      <c r="AR307" s="16"/>
      <c r="AS307" s="16"/>
      <c r="AT307" s="16">
        <v>0</v>
      </c>
      <c r="AU307" s="16"/>
      <c r="AV307" s="16"/>
      <c r="AW307" s="16"/>
      <c r="AX307" s="16"/>
      <c r="AY307" s="1">
        <v>0</v>
      </c>
      <c r="AZ307" s="16">
        <v>0</v>
      </c>
      <c r="BA307" s="16">
        <v>0</v>
      </c>
      <c r="BB307" s="16"/>
      <c r="BC307" s="16"/>
      <c r="BD307" s="16"/>
      <c r="BE307" s="16"/>
      <c r="BF307" s="16"/>
      <c r="BG307" s="16"/>
      <c r="BH307" s="17"/>
      <c r="BI307" s="17"/>
      <c r="BJ307" s="17"/>
      <c r="BK307" s="17"/>
      <c r="BL307" s="21"/>
      <c r="BM307" s="24"/>
      <c r="BN307" s="20"/>
      <c r="BO307" s="21"/>
      <c r="BP307" s="22"/>
    </row>
    <row r="308" spans="1:68" ht="24.75" customHeight="1" x14ac:dyDescent="0.25">
      <c r="A308" s="36" t="s">
        <v>43</v>
      </c>
      <c r="B308" s="9" t="s">
        <v>7</v>
      </c>
      <c r="C308" s="16"/>
      <c r="D308" s="16"/>
      <c r="E308" s="16"/>
      <c r="F308" s="16"/>
      <c r="G308" s="16">
        <v>0</v>
      </c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>
        <v>0</v>
      </c>
      <c r="AI308" s="16"/>
      <c r="AJ308" s="16"/>
      <c r="AK308" s="16"/>
      <c r="AL308" s="16"/>
      <c r="AM308" s="16">
        <v>0</v>
      </c>
      <c r="AN308" s="16">
        <v>0</v>
      </c>
      <c r="AO308" s="16">
        <v>0</v>
      </c>
      <c r="AP308" s="16"/>
      <c r="AQ308" s="16"/>
      <c r="AR308" s="16"/>
      <c r="AS308" s="16"/>
      <c r="AT308" s="16">
        <v>0</v>
      </c>
      <c r="AU308" s="16"/>
      <c r="AV308" s="16"/>
      <c r="AW308" s="16"/>
      <c r="AX308" s="16"/>
      <c r="AY308" s="1">
        <v>0</v>
      </c>
      <c r="AZ308" s="16">
        <v>0</v>
      </c>
      <c r="BA308" s="16">
        <v>0</v>
      </c>
      <c r="BB308" s="16"/>
      <c r="BC308" s="16"/>
      <c r="BD308" s="16"/>
      <c r="BE308" s="16"/>
      <c r="BF308" s="16"/>
      <c r="BG308" s="16"/>
      <c r="BH308" s="17"/>
      <c r="BI308" s="17"/>
      <c r="BJ308" s="17"/>
      <c r="BK308" s="17"/>
      <c r="BL308" s="21"/>
      <c r="BM308" s="24"/>
      <c r="BN308" s="20"/>
      <c r="BO308" s="21"/>
      <c r="BP308" s="22"/>
    </row>
    <row r="309" spans="1:68" ht="24.75" customHeight="1" x14ac:dyDescent="0.25">
      <c r="A309" s="23" t="s">
        <v>129</v>
      </c>
      <c r="B309" s="9" t="s">
        <v>2</v>
      </c>
      <c r="C309" s="16"/>
      <c r="D309" s="16"/>
      <c r="E309" s="16"/>
      <c r="F309" s="16"/>
      <c r="G309" s="16">
        <v>0</v>
      </c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>
        <v>0</v>
      </c>
      <c r="AI309" s="16"/>
      <c r="AJ309" s="16"/>
      <c r="AK309" s="16"/>
      <c r="AL309" s="16"/>
      <c r="AM309" s="16">
        <v>0</v>
      </c>
      <c r="AN309" s="16">
        <v>0</v>
      </c>
      <c r="AO309" s="16">
        <v>0</v>
      </c>
      <c r="AP309" s="16">
        <v>0</v>
      </c>
      <c r="AQ309" s="16">
        <v>0</v>
      </c>
      <c r="AR309" s="16">
        <v>0</v>
      </c>
      <c r="AS309" s="16"/>
      <c r="AT309" s="16">
        <v>0</v>
      </c>
      <c r="AU309" s="16"/>
      <c r="AV309" s="16"/>
      <c r="AW309" s="16"/>
      <c r="AX309" s="16"/>
      <c r="AY309" s="1">
        <v>0</v>
      </c>
      <c r="AZ309" s="16">
        <v>0</v>
      </c>
      <c r="BA309" s="16">
        <v>0</v>
      </c>
      <c r="BB309" s="16"/>
      <c r="BC309" s="16"/>
      <c r="BD309" s="16"/>
      <c r="BE309" s="16"/>
      <c r="BF309" s="16"/>
      <c r="BG309" s="16"/>
      <c r="BH309" s="17"/>
      <c r="BI309" s="17"/>
      <c r="BJ309" s="17"/>
      <c r="BK309" s="17"/>
      <c r="BL309" s="21"/>
      <c r="BM309" s="24"/>
      <c r="BN309" s="20"/>
      <c r="BO309" s="21"/>
      <c r="BP309" s="22"/>
    </row>
    <row r="310" spans="1:68" ht="24.75" customHeight="1" x14ac:dyDescent="0.25">
      <c r="A310" s="36" t="s">
        <v>78</v>
      </c>
      <c r="B310" s="9" t="s">
        <v>3</v>
      </c>
      <c r="C310" s="16"/>
      <c r="D310" s="16"/>
      <c r="E310" s="16"/>
      <c r="F310" s="16"/>
      <c r="G310" s="16">
        <v>0</v>
      </c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>
        <v>0</v>
      </c>
      <c r="AI310" s="16"/>
      <c r="AJ310" s="16"/>
      <c r="AK310" s="16"/>
      <c r="AL310" s="16"/>
      <c r="AM310" s="16">
        <v>0</v>
      </c>
      <c r="AN310" s="16">
        <v>0</v>
      </c>
      <c r="AO310" s="16">
        <v>0</v>
      </c>
      <c r="AP310" s="16"/>
      <c r="AQ310" s="16"/>
      <c r="AR310" s="16"/>
      <c r="AS310" s="16"/>
      <c r="AT310" s="16">
        <v>0</v>
      </c>
      <c r="AU310" s="16"/>
      <c r="AV310" s="16"/>
      <c r="AW310" s="16"/>
      <c r="AX310" s="16"/>
      <c r="AY310" s="1">
        <v>0</v>
      </c>
      <c r="AZ310" s="16">
        <v>0</v>
      </c>
      <c r="BA310" s="16">
        <v>0</v>
      </c>
      <c r="BB310" s="16"/>
      <c r="BC310" s="16"/>
      <c r="BD310" s="16"/>
      <c r="BE310" s="16"/>
      <c r="BF310" s="16"/>
      <c r="BG310" s="16"/>
      <c r="BH310" s="17"/>
      <c r="BI310" s="17"/>
      <c r="BJ310" s="17"/>
      <c r="BK310" s="17"/>
      <c r="BL310" s="21"/>
      <c r="BM310" s="24"/>
      <c r="BN310" s="20"/>
      <c r="BO310" s="21"/>
      <c r="BP310" s="22"/>
    </row>
    <row r="311" spans="1:68" ht="24.75" customHeight="1" x14ac:dyDescent="0.25">
      <c r="A311" s="21">
        <v>51</v>
      </c>
      <c r="B311" s="21" t="s">
        <v>10</v>
      </c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">
        <v>0</v>
      </c>
      <c r="AZ311" s="16">
        <v>0</v>
      </c>
      <c r="BA311" s="16">
        <v>0</v>
      </c>
      <c r="BB311" s="16"/>
      <c r="BC311" s="16"/>
      <c r="BD311" s="16"/>
      <c r="BE311" s="16"/>
      <c r="BF311" s="16"/>
      <c r="BG311" s="16"/>
      <c r="BH311" s="17"/>
      <c r="BI311" s="17"/>
      <c r="BJ311" s="17"/>
      <c r="BK311" s="17"/>
      <c r="BL311" s="21"/>
      <c r="BM311" s="24"/>
      <c r="BN311" s="20"/>
      <c r="BO311" s="21"/>
      <c r="BP311" s="22"/>
    </row>
    <row r="312" spans="1:68" ht="24.75" customHeight="1" x14ac:dyDescent="0.25">
      <c r="A312" s="21">
        <v>4</v>
      </c>
      <c r="B312" s="21"/>
      <c r="C312" s="16">
        <v>4400</v>
      </c>
      <c r="D312" s="16"/>
      <c r="E312" s="16">
        <v>4400</v>
      </c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">
        <v>0</v>
      </c>
      <c r="AZ312" s="16">
        <v>0</v>
      </c>
      <c r="BA312" s="16">
        <v>0</v>
      </c>
      <c r="BB312" s="16"/>
      <c r="BC312" s="16"/>
      <c r="BD312" s="16"/>
      <c r="BE312" s="16"/>
      <c r="BF312" s="16"/>
      <c r="BG312" s="16"/>
      <c r="BH312" s="17"/>
      <c r="BI312" s="17"/>
      <c r="BJ312" s="17"/>
      <c r="BK312" s="17"/>
      <c r="BL312" s="21"/>
      <c r="BM312" s="24"/>
      <c r="BN312" s="20"/>
      <c r="BO312" s="21"/>
      <c r="BP312" s="22"/>
    </row>
    <row r="313" spans="1:68" ht="24.75" customHeight="1" x14ac:dyDescent="0.25">
      <c r="A313" s="21">
        <v>42</v>
      </c>
      <c r="B313" s="21" t="s">
        <v>135</v>
      </c>
      <c r="C313" s="16">
        <v>4400</v>
      </c>
      <c r="D313" s="16"/>
      <c r="E313" s="16">
        <v>4400</v>
      </c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">
        <v>0</v>
      </c>
      <c r="AZ313" s="16">
        <v>0</v>
      </c>
      <c r="BA313" s="16">
        <v>0</v>
      </c>
      <c r="BB313" s="16"/>
      <c r="BC313" s="16"/>
      <c r="BD313" s="16"/>
      <c r="BE313" s="16"/>
      <c r="BF313" s="16"/>
      <c r="BG313" s="16"/>
      <c r="BH313" s="17"/>
      <c r="BI313" s="17"/>
      <c r="BJ313" s="17"/>
      <c r="BK313" s="17"/>
      <c r="BL313" s="21"/>
      <c r="BM313" s="24"/>
      <c r="BN313" s="20"/>
      <c r="BO313" s="21"/>
      <c r="BP313" s="22"/>
    </row>
    <row r="314" spans="1:68" ht="24.75" customHeight="1" x14ac:dyDescent="0.25">
      <c r="A314" s="21">
        <v>61</v>
      </c>
      <c r="B314" s="21" t="s">
        <v>17</v>
      </c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"/>
      <c r="AZ314" s="16"/>
      <c r="BA314" s="16"/>
      <c r="BB314" s="16"/>
      <c r="BC314" s="16"/>
      <c r="BD314" s="16"/>
      <c r="BE314" s="16"/>
      <c r="BF314" s="16"/>
      <c r="BG314" s="16"/>
      <c r="BH314" s="17"/>
      <c r="BI314" s="17"/>
      <c r="BJ314" s="17"/>
      <c r="BK314" s="17"/>
      <c r="BL314" s="21"/>
      <c r="BM314" s="24"/>
      <c r="BN314" s="20"/>
      <c r="BO314" s="21"/>
      <c r="BP314" s="22"/>
    </row>
    <row r="315" spans="1:68" ht="24.75" customHeight="1" x14ac:dyDescent="0.25">
      <c r="A315" s="21">
        <v>321</v>
      </c>
      <c r="B315" s="21" t="s">
        <v>45</v>
      </c>
      <c r="C315" s="16"/>
      <c r="D315" s="16">
        <v>3465</v>
      </c>
      <c r="E315" s="16">
        <v>3465</v>
      </c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"/>
      <c r="AZ315" s="16"/>
      <c r="BA315" s="16"/>
      <c r="BB315" s="16"/>
      <c r="BC315" s="16"/>
      <c r="BD315" s="16"/>
      <c r="BE315" s="16"/>
      <c r="BF315" s="16"/>
      <c r="BG315" s="16"/>
      <c r="BH315" s="17"/>
      <c r="BI315" s="17"/>
      <c r="BJ315" s="17"/>
      <c r="BK315" s="17"/>
      <c r="BL315" s="21"/>
      <c r="BM315" s="24"/>
      <c r="BN315" s="20"/>
      <c r="BO315" s="21"/>
      <c r="BP315" s="22"/>
    </row>
    <row r="316" spans="1:68" ht="24.75" customHeight="1" x14ac:dyDescent="0.25">
      <c r="A316" s="21">
        <v>324</v>
      </c>
      <c r="B316" s="21" t="s">
        <v>63</v>
      </c>
      <c r="C316" s="16"/>
      <c r="D316" s="16">
        <v>770</v>
      </c>
      <c r="E316" s="16">
        <v>770</v>
      </c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"/>
      <c r="AZ316" s="16"/>
      <c r="BA316" s="16"/>
      <c r="BB316" s="16"/>
      <c r="BC316" s="16"/>
      <c r="BD316" s="16"/>
      <c r="BE316" s="16"/>
      <c r="BF316" s="16"/>
      <c r="BG316" s="16"/>
      <c r="BH316" s="17"/>
      <c r="BI316" s="17"/>
      <c r="BJ316" s="17"/>
      <c r="BK316" s="17"/>
      <c r="BL316" s="21"/>
      <c r="BM316" s="24"/>
      <c r="BN316" s="20"/>
      <c r="BO316" s="21"/>
      <c r="BP316" s="22"/>
    </row>
    <row r="317" spans="1:68" ht="24.75" customHeight="1" x14ac:dyDescent="0.25">
      <c r="A317" s="21">
        <v>581</v>
      </c>
      <c r="B317" s="21" t="s">
        <v>107</v>
      </c>
      <c r="C317" s="16"/>
      <c r="D317" s="16">
        <v>1854</v>
      </c>
      <c r="E317" s="16">
        <v>1854</v>
      </c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"/>
      <c r="AZ317" s="16"/>
      <c r="BA317" s="16"/>
      <c r="BB317" s="16"/>
      <c r="BC317" s="16"/>
      <c r="BD317" s="16"/>
      <c r="BE317" s="16"/>
      <c r="BF317" s="16"/>
      <c r="BG317" s="16"/>
      <c r="BH317" s="17"/>
      <c r="BI317" s="17"/>
      <c r="BJ317" s="17"/>
      <c r="BK317" s="17"/>
      <c r="BL317" s="21"/>
      <c r="BM317" s="24"/>
      <c r="BN317" s="20"/>
      <c r="BO317" s="21"/>
      <c r="BP317" s="22"/>
    </row>
    <row r="318" spans="1:68" ht="24.75" customHeight="1" x14ac:dyDescent="0.25">
      <c r="A318" s="21">
        <v>321</v>
      </c>
      <c r="B318" s="21" t="s">
        <v>45</v>
      </c>
      <c r="C318" s="16"/>
      <c r="D318" s="16">
        <v>132</v>
      </c>
      <c r="E318" s="16">
        <v>132</v>
      </c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"/>
      <c r="AZ318" s="16"/>
      <c r="BA318" s="16"/>
      <c r="BB318" s="16"/>
      <c r="BC318" s="16"/>
      <c r="BD318" s="16"/>
      <c r="BE318" s="16"/>
      <c r="BF318" s="16"/>
      <c r="BG318" s="16"/>
      <c r="BH318" s="17"/>
      <c r="BI318" s="17"/>
      <c r="BJ318" s="17"/>
      <c r="BK318" s="17"/>
      <c r="BL318" s="21"/>
      <c r="BM318" s="24"/>
      <c r="BN318" s="20"/>
      <c r="BO318" s="21"/>
      <c r="BP318" s="22"/>
    </row>
    <row r="319" spans="1:68" ht="24.75" customHeight="1" x14ac:dyDescent="0.25">
      <c r="A319" s="21">
        <v>422</v>
      </c>
      <c r="B319" s="21" t="s">
        <v>69</v>
      </c>
      <c r="C319" s="16"/>
      <c r="D319" s="16">
        <v>1722</v>
      </c>
      <c r="E319" s="16">
        <v>1722</v>
      </c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"/>
      <c r="AZ319" s="16"/>
      <c r="BA319" s="16"/>
      <c r="BB319" s="16"/>
      <c r="BC319" s="16"/>
      <c r="BD319" s="16"/>
      <c r="BE319" s="16"/>
      <c r="BF319" s="16"/>
      <c r="BG319" s="16"/>
      <c r="BH319" s="17"/>
      <c r="BI319" s="17"/>
      <c r="BJ319" s="17"/>
      <c r="BK319" s="17"/>
      <c r="BL319" s="21"/>
      <c r="BM319" s="24"/>
      <c r="BN319" s="20"/>
      <c r="BO319" s="21"/>
      <c r="BP319" s="22"/>
    </row>
    <row r="320" spans="1:68" ht="24.75" customHeight="1" x14ac:dyDescent="0.25">
      <c r="A320" s="15" t="s">
        <v>105</v>
      </c>
      <c r="B320" s="15" t="s">
        <v>106</v>
      </c>
      <c r="C320" s="2"/>
      <c r="D320" s="2"/>
      <c r="E320" s="2"/>
      <c r="F320" s="2"/>
      <c r="G320" s="2">
        <v>15000</v>
      </c>
      <c r="H320" s="2">
        <v>15000</v>
      </c>
      <c r="I320" s="2">
        <v>520672</v>
      </c>
      <c r="J320" s="2">
        <v>0</v>
      </c>
      <c r="K320" s="2">
        <v>520672</v>
      </c>
      <c r="L320" s="2"/>
      <c r="M320" s="2"/>
      <c r="N320" s="2"/>
      <c r="O320" s="2">
        <v>17623</v>
      </c>
      <c r="P320" s="2">
        <v>42551</v>
      </c>
      <c r="Q320" s="2">
        <v>60174</v>
      </c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>
        <v>0</v>
      </c>
      <c r="AK320" s="2">
        <v>14624</v>
      </c>
      <c r="AL320" s="2">
        <v>14624</v>
      </c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30"/>
      <c r="BI320" s="30"/>
      <c r="BJ320" s="30"/>
      <c r="BK320" s="30">
        <f>AY320+BB320+BE320+BH320</f>
        <v>0</v>
      </c>
      <c r="BL320" s="30">
        <f t="shared" ref="BL320" si="196">AZ320+BC320+BF320+BI320</f>
        <v>0</v>
      </c>
      <c r="BM320" s="31">
        <f t="shared" ref="BM320" si="197">BA320+BD320+BG320+BJ320</f>
        <v>0</v>
      </c>
      <c r="BN320" s="32">
        <f>C320+F320+I320+L320+O320+R320+U320+X320+AA320+AD320+AG320+AJ320+AM320+AP320+AS320+AV320+BK320</f>
        <v>538295</v>
      </c>
      <c r="BO320" s="2">
        <f t="shared" ref="BO320" si="198">D320+G320+J320+M320+P320+S320+V320+Y320+AB320+AE320+AH320+AK320+AN320+AQ320+AT320+AW320+BL320</f>
        <v>72175</v>
      </c>
      <c r="BP320" s="33">
        <f t="shared" ref="BP320" si="199">E320+H320+K320+N320+Q320+T320+W320+Z320+AC320+AF320+AI320+AL320+AO320+AR320+AU320+AX320+BM320</f>
        <v>610470</v>
      </c>
    </row>
    <row r="321" spans="1:68" ht="24.75" customHeight="1" x14ac:dyDescent="0.25">
      <c r="A321" s="21">
        <v>581</v>
      </c>
      <c r="B321" s="21" t="s">
        <v>107</v>
      </c>
      <c r="C321" s="16"/>
      <c r="D321" s="16"/>
      <c r="E321" s="16"/>
      <c r="F321" s="16"/>
      <c r="G321" s="16">
        <v>15000</v>
      </c>
      <c r="H321" s="16">
        <v>15000</v>
      </c>
      <c r="I321" s="16">
        <v>520672</v>
      </c>
      <c r="J321" s="16">
        <v>0</v>
      </c>
      <c r="K321" s="16">
        <v>520672</v>
      </c>
      <c r="L321" s="16"/>
      <c r="M321" s="16"/>
      <c r="N321" s="1"/>
      <c r="O321" s="1"/>
      <c r="P321" s="1"/>
      <c r="Q321" s="1"/>
      <c r="R321" s="1"/>
      <c r="S321" s="1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>
        <v>0</v>
      </c>
      <c r="AK321" s="16">
        <v>14624</v>
      </c>
      <c r="AL321" s="16">
        <v>14624</v>
      </c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"/>
      <c r="AZ321" s="16"/>
      <c r="BA321" s="16"/>
      <c r="BB321" s="16"/>
      <c r="BC321" s="16"/>
      <c r="BD321" s="16"/>
      <c r="BE321" s="16"/>
      <c r="BF321" s="16"/>
      <c r="BG321" s="16"/>
      <c r="BH321" s="17"/>
      <c r="BI321" s="17"/>
      <c r="BJ321" s="17"/>
      <c r="BK321" s="17"/>
      <c r="BL321" s="21"/>
      <c r="BM321" s="24"/>
      <c r="BN321" s="20"/>
      <c r="BO321" s="21"/>
      <c r="BP321" s="22"/>
    </row>
    <row r="322" spans="1:68" ht="24.75" customHeight="1" x14ac:dyDescent="0.25">
      <c r="A322" s="21">
        <v>31</v>
      </c>
      <c r="B322" s="21" t="s">
        <v>6</v>
      </c>
      <c r="C322" s="16"/>
      <c r="D322" s="16"/>
      <c r="E322" s="16"/>
      <c r="F322" s="16"/>
      <c r="G322" s="16"/>
      <c r="H322" s="16"/>
      <c r="I322" s="16">
        <v>50000</v>
      </c>
      <c r="J322" s="16">
        <v>0</v>
      </c>
      <c r="K322" s="16">
        <v>50000</v>
      </c>
      <c r="L322" s="16"/>
      <c r="M322" s="16"/>
      <c r="N322" s="1"/>
      <c r="O322" s="1"/>
      <c r="P322" s="1"/>
      <c r="Q322" s="1"/>
      <c r="R322" s="1"/>
      <c r="S322" s="1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"/>
      <c r="AZ322" s="16"/>
      <c r="BA322" s="16"/>
      <c r="BB322" s="16"/>
      <c r="BC322" s="16"/>
      <c r="BD322" s="16"/>
      <c r="BE322" s="16"/>
      <c r="BF322" s="16"/>
      <c r="BG322" s="16"/>
      <c r="BH322" s="17"/>
      <c r="BI322" s="17"/>
      <c r="BJ322" s="17"/>
      <c r="BK322" s="17"/>
      <c r="BL322" s="21"/>
      <c r="BM322" s="24"/>
      <c r="BN322" s="20"/>
      <c r="BO322" s="21"/>
      <c r="BP322" s="22"/>
    </row>
    <row r="323" spans="1:68" ht="24.75" customHeight="1" x14ac:dyDescent="0.25">
      <c r="A323" s="21">
        <v>32</v>
      </c>
      <c r="B323" s="21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"/>
      <c r="O323" s="1"/>
      <c r="P323" s="1"/>
      <c r="Q323" s="1"/>
      <c r="R323" s="1"/>
      <c r="S323" s="1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"/>
      <c r="AZ323" s="16"/>
      <c r="BA323" s="16"/>
      <c r="BB323" s="16"/>
      <c r="BC323" s="16"/>
      <c r="BD323" s="16"/>
      <c r="BE323" s="16"/>
      <c r="BF323" s="16"/>
      <c r="BG323" s="16"/>
      <c r="BH323" s="17"/>
      <c r="BI323" s="17"/>
      <c r="BJ323" s="17"/>
      <c r="BK323" s="17"/>
      <c r="BL323" s="21"/>
      <c r="BM323" s="24"/>
      <c r="BN323" s="20"/>
      <c r="BO323" s="21"/>
      <c r="BP323" s="22"/>
    </row>
    <row r="324" spans="1:68" ht="24.75" customHeight="1" x14ac:dyDescent="0.25">
      <c r="A324" s="21">
        <v>35</v>
      </c>
      <c r="B324" s="21" t="s">
        <v>11</v>
      </c>
      <c r="C324" s="16"/>
      <c r="D324" s="16"/>
      <c r="E324" s="16"/>
      <c r="F324" s="16"/>
      <c r="G324" s="16"/>
      <c r="H324" s="16"/>
      <c r="I324" s="16">
        <v>182225</v>
      </c>
      <c r="J324" s="16">
        <v>0</v>
      </c>
      <c r="K324" s="16">
        <v>182225</v>
      </c>
      <c r="L324" s="16"/>
      <c r="M324" s="16"/>
      <c r="N324" s="1"/>
      <c r="O324" s="1"/>
      <c r="P324" s="1">
        <v>3546</v>
      </c>
      <c r="Q324" s="1">
        <v>3546</v>
      </c>
      <c r="R324" s="1"/>
      <c r="S324" s="1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"/>
      <c r="AZ324" s="16"/>
      <c r="BA324" s="16"/>
      <c r="BB324" s="16"/>
      <c r="BC324" s="16"/>
      <c r="BD324" s="16"/>
      <c r="BE324" s="16"/>
      <c r="BF324" s="16"/>
      <c r="BG324" s="16"/>
      <c r="BH324" s="17"/>
      <c r="BI324" s="17"/>
      <c r="BJ324" s="17"/>
      <c r="BK324" s="17"/>
      <c r="BL324" s="21"/>
      <c r="BM324" s="24"/>
      <c r="BN324" s="20"/>
      <c r="BO324" s="21"/>
      <c r="BP324" s="22"/>
    </row>
    <row r="325" spans="1:68" ht="24.75" customHeight="1" x14ac:dyDescent="0.25">
      <c r="A325" s="21">
        <v>36</v>
      </c>
      <c r="B325" s="21" t="s">
        <v>12</v>
      </c>
      <c r="C325" s="16"/>
      <c r="D325" s="16"/>
      <c r="E325" s="16"/>
      <c r="F325" s="16"/>
      <c r="G325" s="16"/>
      <c r="H325" s="16"/>
      <c r="I325" s="16">
        <v>158380</v>
      </c>
      <c r="J325" s="16">
        <v>0</v>
      </c>
      <c r="K325" s="16">
        <v>158380</v>
      </c>
      <c r="L325" s="16"/>
      <c r="M325" s="16"/>
      <c r="N325" s="1"/>
      <c r="O325" s="1"/>
      <c r="P325" s="1"/>
      <c r="Q325" s="1"/>
      <c r="R325" s="1"/>
      <c r="S325" s="1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"/>
      <c r="AZ325" s="16"/>
      <c r="BA325" s="16"/>
      <c r="BB325" s="16"/>
      <c r="BC325" s="16"/>
      <c r="BD325" s="16"/>
      <c r="BE325" s="16"/>
      <c r="BF325" s="16"/>
      <c r="BG325" s="16"/>
      <c r="BH325" s="17"/>
      <c r="BI325" s="17"/>
      <c r="BJ325" s="17"/>
      <c r="BK325" s="17"/>
      <c r="BL325" s="21"/>
      <c r="BM325" s="24"/>
      <c r="BN325" s="20"/>
      <c r="BO325" s="21"/>
      <c r="BP325" s="22"/>
    </row>
    <row r="326" spans="1:68" ht="24.75" customHeight="1" x14ac:dyDescent="0.25">
      <c r="A326" s="21">
        <v>4</v>
      </c>
      <c r="B326" s="21" t="s">
        <v>5</v>
      </c>
      <c r="C326" s="16"/>
      <c r="D326" s="16"/>
      <c r="E326" s="16"/>
      <c r="F326" s="16"/>
      <c r="G326" s="16">
        <v>15000</v>
      </c>
      <c r="H326" s="16">
        <v>15000</v>
      </c>
      <c r="I326" s="16">
        <v>130067</v>
      </c>
      <c r="J326" s="16">
        <v>0</v>
      </c>
      <c r="K326" s="16">
        <v>130067</v>
      </c>
      <c r="L326" s="16"/>
      <c r="M326" s="16"/>
      <c r="N326" s="1"/>
      <c r="O326" s="1"/>
      <c r="P326" s="1"/>
      <c r="Q326" s="1"/>
      <c r="R326" s="1"/>
      <c r="S326" s="1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"/>
      <c r="AZ326" s="16"/>
      <c r="BA326" s="16"/>
      <c r="BB326" s="16"/>
      <c r="BC326" s="16"/>
      <c r="BD326" s="16"/>
      <c r="BE326" s="16"/>
      <c r="BF326" s="16"/>
      <c r="BG326" s="16"/>
      <c r="BH326" s="17"/>
      <c r="BI326" s="17"/>
      <c r="BJ326" s="17"/>
      <c r="BK326" s="17"/>
      <c r="BL326" s="21"/>
      <c r="BM326" s="24"/>
      <c r="BN326" s="20"/>
      <c r="BO326" s="21"/>
      <c r="BP326" s="22"/>
    </row>
    <row r="327" spans="1:68" ht="24.75" customHeight="1" x14ac:dyDescent="0.25">
      <c r="A327" s="21">
        <v>42</v>
      </c>
      <c r="B327" s="21" t="s">
        <v>7</v>
      </c>
      <c r="C327" s="16"/>
      <c r="D327" s="16"/>
      <c r="E327" s="16"/>
      <c r="F327" s="16"/>
      <c r="G327" s="16">
        <v>15000</v>
      </c>
      <c r="H327" s="16">
        <v>15000</v>
      </c>
      <c r="I327" s="16">
        <v>130067</v>
      </c>
      <c r="J327" s="16">
        <v>0</v>
      </c>
      <c r="K327" s="16">
        <v>130067</v>
      </c>
      <c r="L327" s="16"/>
      <c r="M327" s="16"/>
      <c r="N327" s="1"/>
      <c r="O327" s="1">
        <v>17623</v>
      </c>
      <c r="P327" s="1">
        <v>39005</v>
      </c>
      <c r="Q327" s="1">
        <v>56628</v>
      </c>
      <c r="R327" s="1"/>
      <c r="S327" s="1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>
        <v>0</v>
      </c>
      <c r="AK327" s="16">
        <v>14624</v>
      </c>
      <c r="AL327" s="16">
        <v>14624</v>
      </c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"/>
      <c r="AZ327" s="16"/>
      <c r="BA327" s="16"/>
      <c r="BB327" s="16"/>
      <c r="BC327" s="16"/>
      <c r="BD327" s="16"/>
      <c r="BE327" s="16"/>
      <c r="BF327" s="16"/>
      <c r="BG327" s="16"/>
      <c r="BH327" s="17"/>
      <c r="BI327" s="17"/>
      <c r="BJ327" s="17"/>
      <c r="BK327" s="17"/>
      <c r="BL327" s="21"/>
      <c r="BM327" s="24"/>
      <c r="BN327" s="20"/>
      <c r="BO327" s="21"/>
      <c r="BP327" s="22"/>
    </row>
    <row r="328" spans="1:68" ht="24.75" customHeight="1" x14ac:dyDescent="0.25">
      <c r="A328" s="15" t="s">
        <v>0</v>
      </c>
      <c r="B328" s="15" t="s">
        <v>140</v>
      </c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>
        <v>50800</v>
      </c>
      <c r="AE328" s="2">
        <v>0</v>
      </c>
      <c r="AF328" s="2">
        <v>50800</v>
      </c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30"/>
      <c r="BI328" s="30"/>
      <c r="BJ328" s="30"/>
      <c r="BK328" s="30">
        <f>AY328+BB328+BE328+BH328</f>
        <v>0</v>
      </c>
      <c r="BL328" s="30">
        <f t="shared" ref="BL328" si="200">AZ328+BC328+BF328+BI328</f>
        <v>0</v>
      </c>
      <c r="BM328" s="31">
        <f t="shared" ref="BM328" si="201">BA328+BD328+BG328+BJ328</f>
        <v>0</v>
      </c>
      <c r="BN328" s="32">
        <f>C328+F328+I328+L328+O328+R328+U328+X328+AA328+AD328+AG328+AJ328+AM328+AP328+AS328+AV328+BK328</f>
        <v>50800</v>
      </c>
      <c r="BO328" s="2">
        <f t="shared" ref="BO328" si="202">D328+G328+J328+M328+P328+S328+V328+Y328+AB328+AE328+AH328+AK328+AN328+AQ328+AT328+AW328+BL328</f>
        <v>0</v>
      </c>
      <c r="BP328" s="33">
        <f t="shared" ref="BP328" si="203">E328+H328+K328+N328+Q328+T328+W328+Z328+AC328+AF328+AI328+AL328+AO328+AR328+AU328+AX328+BM328</f>
        <v>50800</v>
      </c>
    </row>
    <row r="329" spans="1:68" ht="24.75" customHeight="1" x14ac:dyDescent="0.25">
      <c r="A329" s="21">
        <v>51</v>
      </c>
      <c r="B329" s="21" t="s">
        <v>141</v>
      </c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"/>
      <c r="O329" s="1"/>
      <c r="P329" s="1"/>
      <c r="Q329" s="1"/>
      <c r="R329" s="1"/>
      <c r="S329" s="1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>
        <v>50800</v>
      </c>
      <c r="AE329" s="16">
        <v>0</v>
      </c>
      <c r="AF329" s="16">
        <v>50800</v>
      </c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"/>
      <c r="AZ329" s="16"/>
      <c r="BA329" s="16"/>
      <c r="BB329" s="16"/>
      <c r="BC329" s="16"/>
      <c r="BD329" s="16"/>
      <c r="BE329" s="16"/>
      <c r="BF329" s="16"/>
      <c r="BG329" s="16"/>
      <c r="BH329" s="17"/>
      <c r="BI329" s="17"/>
      <c r="BJ329" s="17"/>
      <c r="BK329" s="17"/>
      <c r="BL329" s="21"/>
      <c r="BM329" s="24"/>
      <c r="BN329" s="20"/>
      <c r="BO329" s="21"/>
      <c r="BP329" s="22"/>
    </row>
    <row r="330" spans="1:68" ht="24.75" customHeight="1" x14ac:dyDescent="0.25">
      <c r="A330" s="21">
        <v>3</v>
      </c>
      <c r="B330" s="21" t="s">
        <v>5</v>
      </c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"/>
      <c r="O330" s="1"/>
      <c r="P330" s="1"/>
      <c r="Q330" s="1"/>
      <c r="R330" s="1"/>
      <c r="S330" s="1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"/>
      <c r="AZ330" s="16"/>
      <c r="BA330" s="16"/>
      <c r="BB330" s="16"/>
      <c r="BC330" s="16"/>
      <c r="BD330" s="16"/>
      <c r="BE330" s="16"/>
      <c r="BF330" s="16"/>
      <c r="BG330" s="16"/>
      <c r="BH330" s="17"/>
      <c r="BI330" s="17"/>
      <c r="BJ330" s="17"/>
      <c r="BK330" s="17"/>
      <c r="BL330" s="21"/>
      <c r="BM330" s="24"/>
      <c r="BN330" s="20"/>
      <c r="BO330" s="21"/>
      <c r="BP330" s="22"/>
    </row>
    <row r="331" spans="1:68" ht="24.75" customHeight="1" x14ac:dyDescent="0.25">
      <c r="A331" s="21">
        <v>32</v>
      </c>
      <c r="B331" s="21" t="s">
        <v>7</v>
      </c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"/>
      <c r="O331" s="1"/>
      <c r="P331" s="1"/>
      <c r="Q331" s="1"/>
      <c r="R331" s="1"/>
      <c r="S331" s="1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"/>
      <c r="AZ331" s="16"/>
      <c r="BA331" s="16"/>
      <c r="BB331" s="16"/>
      <c r="BC331" s="16"/>
      <c r="BD331" s="16"/>
      <c r="BE331" s="16"/>
      <c r="BF331" s="16"/>
      <c r="BG331" s="16"/>
      <c r="BH331" s="17"/>
      <c r="BI331" s="17"/>
      <c r="BJ331" s="17"/>
      <c r="BK331" s="17"/>
      <c r="BL331" s="21"/>
      <c r="BM331" s="24"/>
      <c r="BN331" s="20"/>
      <c r="BO331" s="21"/>
      <c r="BP331" s="22"/>
    </row>
    <row r="332" spans="1:68" ht="24.75" customHeight="1" x14ac:dyDescent="0.25">
      <c r="A332" s="21">
        <v>4</v>
      </c>
      <c r="B332" s="21" t="s">
        <v>2</v>
      </c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"/>
      <c r="O332" s="1"/>
      <c r="P332" s="1"/>
      <c r="Q332" s="1"/>
      <c r="R332" s="1"/>
      <c r="S332" s="1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>
        <v>50800</v>
      </c>
      <c r="AE332" s="16">
        <v>0</v>
      </c>
      <c r="AF332" s="16">
        <v>50800</v>
      </c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"/>
      <c r="AZ332" s="16"/>
      <c r="BA332" s="16"/>
      <c r="BB332" s="16"/>
      <c r="BC332" s="16"/>
      <c r="BD332" s="16"/>
      <c r="BE332" s="16"/>
      <c r="BF332" s="16"/>
      <c r="BG332" s="16"/>
      <c r="BH332" s="17"/>
      <c r="BI332" s="17"/>
      <c r="BJ332" s="17"/>
      <c r="BK332" s="17"/>
      <c r="BL332" s="21"/>
      <c r="BM332" s="24"/>
      <c r="BN332" s="20"/>
      <c r="BO332" s="21"/>
      <c r="BP332" s="22"/>
    </row>
    <row r="333" spans="1:68" ht="24.75" customHeight="1" x14ac:dyDescent="0.25">
      <c r="A333" s="21">
        <v>41</v>
      </c>
      <c r="B333" s="21" t="s">
        <v>13</v>
      </c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"/>
      <c r="O333" s="1"/>
      <c r="P333" s="1"/>
      <c r="Q333" s="1"/>
      <c r="R333" s="1"/>
      <c r="S333" s="1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>
        <v>25500</v>
      </c>
      <c r="AE333" s="16"/>
      <c r="AF333" s="16">
        <v>25500</v>
      </c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"/>
      <c r="AZ333" s="16"/>
      <c r="BA333" s="16"/>
      <c r="BB333" s="16"/>
      <c r="BC333" s="16"/>
      <c r="BD333" s="16"/>
      <c r="BE333" s="16"/>
      <c r="BF333" s="16"/>
      <c r="BG333" s="16"/>
      <c r="BH333" s="17"/>
      <c r="BI333" s="17"/>
      <c r="BJ333" s="17"/>
      <c r="BK333" s="17"/>
      <c r="BL333" s="21"/>
      <c r="BM333" s="24"/>
      <c r="BN333" s="20"/>
      <c r="BO333" s="21"/>
      <c r="BP333" s="22"/>
    </row>
    <row r="334" spans="1:68" ht="24.75" customHeight="1" x14ac:dyDescent="0.25">
      <c r="A334" s="21">
        <v>42</v>
      </c>
      <c r="B334" s="21" t="s">
        <v>13</v>
      </c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"/>
      <c r="O334" s="1"/>
      <c r="P334" s="1"/>
      <c r="Q334" s="1"/>
      <c r="R334" s="1"/>
      <c r="S334" s="1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>
        <v>25300</v>
      </c>
      <c r="AE334" s="16"/>
      <c r="AF334" s="16">
        <v>25300</v>
      </c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"/>
      <c r="AZ334" s="16"/>
      <c r="BA334" s="16"/>
      <c r="BB334" s="16"/>
      <c r="BC334" s="16"/>
      <c r="BD334" s="16"/>
      <c r="BE334" s="16"/>
      <c r="BF334" s="16"/>
      <c r="BG334" s="16"/>
      <c r="BH334" s="17"/>
      <c r="BI334" s="17"/>
      <c r="BJ334" s="17"/>
      <c r="BK334" s="17"/>
      <c r="BL334" s="21"/>
      <c r="BM334" s="24"/>
      <c r="BN334" s="20"/>
      <c r="BO334" s="21"/>
      <c r="BP334" s="22"/>
    </row>
    <row r="335" spans="1:68" ht="24.75" customHeight="1" x14ac:dyDescent="0.25">
      <c r="A335" s="15" t="s">
        <v>142</v>
      </c>
      <c r="B335" s="15" t="s">
        <v>106</v>
      </c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>
        <v>18727857</v>
      </c>
      <c r="P335" s="2">
        <v>-18727857</v>
      </c>
      <c r="Q335" s="2">
        <v>0</v>
      </c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30"/>
      <c r="BI335" s="30"/>
      <c r="BJ335" s="30"/>
      <c r="BK335" s="30">
        <f>AY335+BB335+BE335+BH335</f>
        <v>0</v>
      </c>
      <c r="BL335" s="30">
        <f t="shared" ref="BL335" si="204">AZ335+BC335+BF335+BI335</f>
        <v>0</v>
      </c>
      <c r="BM335" s="31">
        <f t="shared" ref="BM335" si="205">BA335+BD335+BG335+BJ335</f>
        <v>0</v>
      </c>
      <c r="BN335" s="32">
        <f>C335+F335+I335+L335+O335+R335+U335+X335+AA335+AD335+AG335+AJ335+AM335+AP335+AS335+AV335+BK335</f>
        <v>18727857</v>
      </c>
      <c r="BO335" s="2">
        <f t="shared" ref="BO335" si="206">D335+G335+J335+M335+P335+S335+V335+Y335+AB335+AE335+AH335+AK335+AN335+AQ335+AT335+AW335+BL335</f>
        <v>-18727857</v>
      </c>
      <c r="BP335" s="33">
        <f t="shared" ref="BP335" si="207">E335+H335+K335+N335+Q335+T335+W335+Z335+AC335+AF335+AI335+AL335+AO335+AR335+AU335+AX335+BM335</f>
        <v>0</v>
      </c>
    </row>
    <row r="336" spans="1:68" ht="24.75" customHeight="1" x14ac:dyDescent="0.25">
      <c r="A336" s="21">
        <v>581</v>
      </c>
      <c r="B336" s="21" t="s">
        <v>107</v>
      </c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>
        <v>18727857</v>
      </c>
      <c r="P336" s="16">
        <v>-18727857</v>
      </c>
      <c r="Q336" s="16">
        <v>0</v>
      </c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"/>
      <c r="AZ336" s="16"/>
      <c r="BA336" s="16"/>
      <c r="BB336" s="16"/>
      <c r="BC336" s="16"/>
      <c r="BD336" s="16"/>
      <c r="BE336" s="16"/>
      <c r="BF336" s="16"/>
      <c r="BG336" s="16"/>
      <c r="BH336" s="17"/>
      <c r="BI336" s="17"/>
      <c r="BJ336" s="17"/>
      <c r="BK336" s="17"/>
      <c r="BL336" s="21"/>
      <c r="BM336" s="24"/>
      <c r="BN336" s="20"/>
      <c r="BO336" s="21"/>
      <c r="BP336" s="22"/>
    </row>
    <row r="337" spans="1:68" ht="24.75" customHeight="1" x14ac:dyDescent="0.25">
      <c r="A337" s="21">
        <v>3</v>
      </c>
      <c r="B337" s="21" t="s">
        <v>5</v>
      </c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>
        <v>118850</v>
      </c>
      <c r="P337" s="16">
        <v>-118850</v>
      </c>
      <c r="Q337" s="16">
        <v>0</v>
      </c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"/>
      <c r="AZ337" s="16"/>
      <c r="BA337" s="16"/>
      <c r="BB337" s="16"/>
      <c r="BC337" s="16"/>
      <c r="BD337" s="16"/>
      <c r="BE337" s="16"/>
      <c r="BF337" s="16"/>
      <c r="BG337" s="16"/>
      <c r="BH337" s="17"/>
      <c r="BI337" s="17"/>
      <c r="BJ337" s="17"/>
      <c r="BK337" s="17"/>
      <c r="BL337" s="21"/>
      <c r="BM337" s="24"/>
      <c r="BN337" s="20"/>
      <c r="BO337" s="21"/>
      <c r="BP337" s="22"/>
    </row>
    <row r="338" spans="1:68" ht="24.75" customHeight="1" x14ac:dyDescent="0.25">
      <c r="A338" s="21">
        <v>32</v>
      </c>
      <c r="B338" s="21" t="s">
        <v>7</v>
      </c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>
        <v>118850</v>
      </c>
      <c r="P338" s="16">
        <v>-118850</v>
      </c>
      <c r="Q338" s="16">
        <v>0</v>
      </c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"/>
      <c r="AZ338" s="16"/>
      <c r="BA338" s="16"/>
      <c r="BB338" s="16"/>
      <c r="BC338" s="16"/>
      <c r="BD338" s="16"/>
      <c r="BE338" s="16"/>
      <c r="BF338" s="16"/>
      <c r="BG338" s="16"/>
      <c r="BH338" s="17"/>
      <c r="BI338" s="17"/>
      <c r="BJ338" s="17"/>
      <c r="BK338" s="17"/>
      <c r="BL338" s="21"/>
      <c r="BM338" s="24"/>
      <c r="BN338" s="20"/>
      <c r="BO338" s="21"/>
      <c r="BP338" s="22"/>
    </row>
    <row r="339" spans="1:68" ht="24.75" customHeight="1" x14ac:dyDescent="0.25">
      <c r="A339" s="21">
        <v>4</v>
      </c>
      <c r="B339" s="21" t="s">
        <v>2</v>
      </c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>
        <v>18609007</v>
      </c>
      <c r="P339" s="16">
        <v>-18609007</v>
      </c>
      <c r="Q339" s="16">
        <v>0</v>
      </c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"/>
      <c r="AZ339" s="16"/>
      <c r="BA339" s="16"/>
      <c r="BB339" s="16"/>
      <c r="BC339" s="16"/>
      <c r="BD339" s="16"/>
      <c r="BE339" s="16"/>
      <c r="BF339" s="16"/>
      <c r="BG339" s="16"/>
      <c r="BH339" s="17"/>
      <c r="BI339" s="17"/>
      <c r="BJ339" s="17"/>
      <c r="BK339" s="17"/>
      <c r="BL339" s="21"/>
      <c r="BM339" s="24"/>
      <c r="BN339" s="20"/>
      <c r="BO339" s="21"/>
      <c r="BP339" s="22"/>
    </row>
    <row r="340" spans="1:68" ht="24.75" customHeight="1" x14ac:dyDescent="0.25">
      <c r="A340" s="21">
        <v>42</v>
      </c>
      <c r="B340" s="21" t="s">
        <v>143</v>
      </c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>
        <v>18609007</v>
      </c>
      <c r="P340" s="16">
        <v>-18609007</v>
      </c>
      <c r="Q340" s="16">
        <v>0</v>
      </c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"/>
      <c r="AZ340" s="16"/>
      <c r="BA340" s="16"/>
      <c r="BB340" s="16"/>
      <c r="BC340" s="16"/>
      <c r="BD340" s="16"/>
      <c r="BE340" s="16"/>
      <c r="BF340" s="16"/>
      <c r="BG340" s="16"/>
      <c r="BH340" s="17"/>
      <c r="BI340" s="17"/>
      <c r="BJ340" s="17"/>
      <c r="BK340" s="17"/>
      <c r="BL340" s="21"/>
      <c r="BM340" s="24"/>
      <c r="BN340" s="20"/>
      <c r="BO340" s="21"/>
      <c r="BP340" s="22"/>
    </row>
    <row r="341" spans="1:68" ht="24.75" customHeight="1" x14ac:dyDescent="0.25">
      <c r="A341" s="21" t="s">
        <v>145</v>
      </c>
      <c r="B341" s="21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"/>
      <c r="AZ341" s="16"/>
      <c r="BA341" s="16"/>
      <c r="BB341" s="16"/>
      <c r="BC341" s="16"/>
      <c r="BD341" s="16"/>
      <c r="BE341" s="16"/>
      <c r="BF341" s="16"/>
      <c r="BG341" s="16"/>
      <c r="BH341" s="17"/>
      <c r="BI341" s="17"/>
      <c r="BJ341" s="17"/>
      <c r="BK341" s="17"/>
      <c r="BL341" s="21"/>
      <c r="BM341" s="24"/>
      <c r="BN341" s="20"/>
      <c r="BO341" s="21"/>
      <c r="BP341" s="22"/>
    </row>
    <row r="342" spans="1:68" ht="24.75" customHeight="1" x14ac:dyDescent="0.25">
      <c r="A342" s="21" t="s">
        <v>78</v>
      </c>
      <c r="B342" s="21" t="s">
        <v>3</v>
      </c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"/>
      <c r="AZ342" s="16"/>
      <c r="BA342" s="16"/>
      <c r="BB342" s="16"/>
      <c r="BC342" s="16"/>
      <c r="BD342" s="16"/>
      <c r="BE342" s="16"/>
      <c r="BF342" s="16"/>
      <c r="BG342" s="16"/>
      <c r="BH342" s="17"/>
      <c r="BI342" s="17"/>
      <c r="BJ342" s="17"/>
      <c r="BK342" s="17"/>
      <c r="BL342" s="21"/>
      <c r="BM342" s="24"/>
      <c r="BN342" s="20"/>
      <c r="BO342" s="21"/>
      <c r="BP342" s="22"/>
    </row>
    <row r="343" spans="1:68" ht="24.75" customHeight="1" x14ac:dyDescent="0.25">
      <c r="A343" s="21" t="s">
        <v>79</v>
      </c>
      <c r="B343" s="21" t="s">
        <v>69</v>
      </c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"/>
      <c r="AZ343" s="16"/>
      <c r="BA343" s="16"/>
      <c r="BB343" s="16"/>
      <c r="BC343" s="16"/>
      <c r="BD343" s="16"/>
      <c r="BE343" s="16"/>
      <c r="BF343" s="16"/>
      <c r="BG343" s="16"/>
      <c r="BH343" s="17"/>
      <c r="BI343" s="17"/>
      <c r="BJ343" s="17"/>
      <c r="BK343" s="17"/>
      <c r="BL343" s="21"/>
      <c r="BM343" s="24"/>
      <c r="BN343" s="20"/>
      <c r="BO343" s="21"/>
      <c r="BP343" s="22"/>
    </row>
    <row r="344" spans="1:68" ht="24.75" customHeight="1" x14ac:dyDescent="0.25">
      <c r="A344" s="21">
        <v>581</v>
      </c>
      <c r="B344" s="21" t="s">
        <v>59</v>
      </c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"/>
      <c r="AZ344" s="16"/>
      <c r="BA344" s="16"/>
      <c r="BB344" s="16"/>
      <c r="BC344" s="16"/>
      <c r="BD344" s="16"/>
      <c r="BE344" s="16"/>
      <c r="BF344" s="16"/>
      <c r="BG344" s="16"/>
      <c r="BH344" s="17"/>
      <c r="BI344" s="17"/>
      <c r="BJ344" s="17"/>
      <c r="BK344" s="30">
        <f>AY344+BB344+BE344+BH344</f>
        <v>0</v>
      </c>
      <c r="BL344" s="30">
        <f t="shared" ref="BL344" si="208">AZ344+BC344+BF344+BI344</f>
        <v>0</v>
      </c>
      <c r="BM344" s="31">
        <f t="shared" ref="BM344" si="209">BA344+BD344+BG344+BJ344</f>
        <v>0</v>
      </c>
      <c r="BN344" s="20"/>
      <c r="BO344" s="21"/>
      <c r="BP344" s="22"/>
    </row>
    <row r="345" spans="1:68" ht="24.75" customHeight="1" x14ac:dyDescent="0.25">
      <c r="A345" s="21">
        <v>32</v>
      </c>
      <c r="B345" s="21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"/>
      <c r="AZ345" s="16"/>
      <c r="BA345" s="16"/>
      <c r="BB345" s="16"/>
      <c r="BC345" s="16"/>
      <c r="BD345" s="16"/>
      <c r="BE345" s="16"/>
      <c r="BF345" s="16"/>
      <c r="BG345" s="16"/>
      <c r="BH345" s="17"/>
      <c r="BI345" s="17"/>
      <c r="BJ345" s="17"/>
      <c r="BK345" s="17"/>
      <c r="BL345" s="21"/>
      <c r="BM345" s="24"/>
      <c r="BN345" s="20"/>
      <c r="BO345" s="21"/>
      <c r="BP345" s="22"/>
    </row>
    <row r="346" spans="1:68" ht="24.75" customHeight="1" x14ac:dyDescent="0.25">
      <c r="A346" s="15" t="s">
        <v>149</v>
      </c>
      <c r="B346" s="15" t="s">
        <v>150</v>
      </c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>
        <v>0</v>
      </c>
      <c r="AB346" s="2">
        <v>9681</v>
      </c>
      <c r="AC346" s="2">
        <v>9681</v>
      </c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30"/>
      <c r="BI346" s="30"/>
      <c r="BJ346" s="30"/>
      <c r="BK346" s="30"/>
      <c r="BL346" s="15"/>
      <c r="BM346" s="48"/>
      <c r="BN346" s="32">
        <f>C346+F346+I346+L346+O346+R346+U346+X346+AA346+AD346+AG346+AJ346+AM346+AP346+AS346+AV346+BK346</f>
        <v>0</v>
      </c>
      <c r="BO346" s="2">
        <f t="shared" ref="BO346" si="210">D346+G346+J346+M346+P346+S346+V346+Y346+AB346+AE346+AH346+AK346+AN346+AQ346+AT346+AW346+BL346</f>
        <v>9681</v>
      </c>
      <c r="BP346" s="33">
        <f t="shared" ref="BP346" si="211">E346+H346+K346+N346+Q346+T346+W346+Z346+AC346+AF346+AI346+AL346+AO346+AR346+AU346+AX346+BM346</f>
        <v>9681</v>
      </c>
    </row>
    <row r="347" spans="1:68" ht="24.75" customHeight="1" x14ac:dyDescent="0.25">
      <c r="A347" s="21">
        <v>11</v>
      </c>
      <c r="B347" s="21" t="s">
        <v>35</v>
      </c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>
        <v>0</v>
      </c>
      <c r="AB347" s="16">
        <v>9681</v>
      </c>
      <c r="AC347" s="16">
        <v>9681</v>
      </c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"/>
      <c r="AZ347" s="16"/>
      <c r="BA347" s="16"/>
      <c r="BB347" s="16"/>
      <c r="BC347" s="16"/>
      <c r="BD347" s="16"/>
      <c r="BE347" s="16"/>
      <c r="BF347" s="16"/>
      <c r="BG347" s="16"/>
      <c r="BH347" s="17"/>
      <c r="BI347" s="17"/>
      <c r="BJ347" s="17"/>
      <c r="BK347" s="17"/>
      <c r="BL347" s="21"/>
      <c r="BM347" s="24"/>
      <c r="BN347" s="20"/>
      <c r="BO347" s="21"/>
      <c r="BP347" s="22"/>
    </row>
    <row r="348" spans="1:68" ht="24.75" customHeight="1" x14ac:dyDescent="0.25">
      <c r="A348" s="21">
        <v>412</v>
      </c>
      <c r="B348" s="21" t="s">
        <v>86</v>
      </c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>
        <v>0</v>
      </c>
      <c r="AB348" s="16">
        <v>9681</v>
      </c>
      <c r="AC348" s="16">
        <v>9681</v>
      </c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"/>
      <c r="AZ348" s="16"/>
      <c r="BA348" s="16"/>
      <c r="BB348" s="16"/>
      <c r="BC348" s="16"/>
      <c r="BD348" s="16"/>
      <c r="BE348" s="16"/>
      <c r="BF348" s="16"/>
      <c r="BG348" s="16"/>
      <c r="BH348" s="17"/>
      <c r="BI348" s="17"/>
      <c r="BJ348" s="17"/>
      <c r="BK348" s="17"/>
      <c r="BL348" s="21"/>
      <c r="BM348" s="24"/>
      <c r="BN348" s="20"/>
      <c r="BO348" s="21"/>
      <c r="BP348" s="22"/>
    </row>
    <row r="349" spans="1:68" ht="24.75" customHeight="1" x14ac:dyDescent="0.25">
      <c r="A349" s="21" t="s">
        <v>58</v>
      </c>
      <c r="B349" s="21" t="s">
        <v>59</v>
      </c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>
        <v>0</v>
      </c>
      <c r="AB349" s="16">
        <v>2200</v>
      </c>
      <c r="AC349" s="16">
        <v>2200</v>
      </c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"/>
      <c r="AZ349" s="16"/>
      <c r="BA349" s="16"/>
      <c r="BB349" s="16"/>
      <c r="BC349" s="16"/>
      <c r="BD349" s="16"/>
      <c r="BE349" s="16"/>
      <c r="BF349" s="16"/>
      <c r="BG349" s="16"/>
      <c r="BH349" s="17"/>
      <c r="BI349" s="17"/>
      <c r="BJ349" s="17"/>
      <c r="BK349" s="30">
        <f>AY349+BB349+BE349+BH349</f>
        <v>0</v>
      </c>
      <c r="BL349" s="30">
        <f t="shared" ref="BL349" si="212">AZ349+BC349+BF349+BI349</f>
        <v>0</v>
      </c>
      <c r="BM349" s="31">
        <f t="shared" ref="BM349" si="213">BA349+BD349+BG349+BJ349</f>
        <v>0</v>
      </c>
      <c r="BN349" s="20"/>
      <c r="BO349" s="21"/>
      <c r="BP349" s="22"/>
    </row>
    <row r="350" spans="1:68" ht="24.75" customHeight="1" x14ac:dyDescent="0.25">
      <c r="A350" s="21">
        <v>581</v>
      </c>
      <c r="B350" s="21" t="s">
        <v>107</v>
      </c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>
        <v>0</v>
      </c>
      <c r="AB350" s="16">
        <v>2200</v>
      </c>
      <c r="AC350" s="16">
        <v>2200</v>
      </c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"/>
      <c r="AZ350" s="16"/>
      <c r="BA350" s="16"/>
      <c r="BB350" s="16"/>
      <c r="BC350" s="16"/>
      <c r="BD350" s="16"/>
      <c r="BE350" s="16"/>
      <c r="BF350" s="16"/>
      <c r="BG350" s="16"/>
      <c r="BH350" s="17"/>
      <c r="BI350" s="17"/>
      <c r="BJ350" s="17"/>
      <c r="BK350" s="17"/>
      <c r="BL350" s="21"/>
      <c r="BM350" s="24"/>
      <c r="BN350" s="20"/>
      <c r="BO350" s="21"/>
      <c r="BP350" s="22"/>
    </row>
    <row r="351" spans="1:68" ht="24.75" customHeight="1" x14ac:dyDescent="0.25">
      <c r="A351" s="21">
        <v>322</v>
      </c>
      <c r="B351" s="21" t="s">
        <v>61</v>
      </c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>
        <v>0</v>
      </c>
      <c r="AB351" s="16">
        <v>600</v>
      </c>
      <c r="AC351" s="16">
        <v>600</v>
      </c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"/>
      <c r="AZ351" s="16"/>
      <c r="BA351" s="16"/>
      <c r="BB351" s="16"/>
      <c r="BC351" s="16"/>
      <c r="BD351" s="16"/>
      <c r="BE351" s="16"/>
      <c r="BF351" s="16"/>
      <c r="BG351" s="16"/>
      <c r="BH351" s="17"/>
      <c r="BI351" s="17"/>
      <c r="BJ351" s="17"/>
      <c r="BK351" s="17"/>
      <c r="BL351" s="21"/>
      <c r="BM351" s="24"/>
      <c r="BN351" s="20"/>
      <c r="BO351" s="21"/>
      <c r="BP351" s="22"/>
    </row>
    <row r="352" spans="1:68" ht="24.75" customHeight="1" x14ac:dyDescent="0.25">
      <c r="A352" s="21">
        <v>323</v>
      </c>
      <c r="B352" s="21" t="s">
        <v>47</v>
      </c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>
        <v>0</v>
      </c>
      <c r="AB352" s="16">
        <v>1600</v>
      </c>
      <c r="AC352" s="16">
        <v>1600</v>
      </c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"/>
      <c r="AZ352" s="16"/>
      <c r="BA352" s="16"/>
      <c r="BB352" s="16"/>
      <c r="BC352" s="16"/>
      <c r="BD352" s="16"/>
      <c r="BE352" s="16"/>
      <c r="BF352" s="16"/>
      <c r="BG352" s="16"/>
      <c r="BH352" s="17"/>
      <c r="BI352" s="17"/>
      <c r="BJ352" s="17"/>
      <c r="BK352" s="17"/>
      <c r="BL352" s="21"/>
      <c r="BM352" s="24"/>
      <c r="BN352" s="20"/>
      <c r="BO352" s="21"/>
      <c r="BP352" s="22"/>
    </row>
    <row r="353" spans="1:68" ht="24.75" customHeight="1" x14ac:dyDescent="0.25">
      <c r="A353" s="21" t="s">
        <v>0</v>
      </c>
      <c r="B353" s="21" t="s">
        <v>92</v>
      </c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>
        <v>0</v>
      </c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"/>
      <c r="AZ353" s="16"/>
      <c r="BA353" s="16"/>
      <c r="BB353" s="16"/>
      <c r="BC353" s="16"/>
      <c r="BD353" s="16"/>
      <c r="BE353" s="16"/>
      <c r="BF353" s="16"/>
      <c r="BG353" s="16"/>
      <c r="BH353" s="17"/>
      <c r="BI353" s="17"/>
      <c r="BJ353" s="17"/>
      <c r="BK353" s="17"/>
      <c r="BL353" s="21"/>
      <c r="BM353" s="24"/>
      <c r="BN353" s="20"/>
      <c r="BO353" s="21"/>
      <c r="BP353" s="22"/>
    </row>
    <row r="354" spans="1:68" ht="24.75" customHeight="1" x14ac:dyDescent="0.25">
      <c r="A354" s="21">
        <v>31</v>
      </c>
      <c r="B354" s="21" t="s">
        <v>1</v>
      </c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>
        <v>0</v>
      </c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"/>
      <c r="AZ354" s="16"/>
      <c r="BA354" s="16"/>
      <c r="BB354" s="16"/>
      <c r="BC354" s="16"/>
      <c r="BD354" s="16"/>
      <c r="BE354" s="16"/>
      <c r="BF354" s="16"/>
      <c r="BG354" s="16"/>
      <c r="BH354" s="17"/>
      <c r="BI354" s="17"/>
      <c r="BJ354" s="17"/>
      <c r="BK354" s="17"/>
      <c r="BL354" s="21"/>
      <c r="BM354" s="24"/>
      <c r="BN354" s="20"/>
      <c r="BO354" s="21"/>
      <c r="BP354" s="22"/>
    </row>
    <row r="355" spans="1:68" ht="24.75" customHeight="1" x14ac:dyDescent="0.25">
      <c r="A355" s="21">
        <v>45</v>
      </c>
      <c r="B355" s="21" t="s">
        <v>9</v>
      </c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"/>
      <c r="AZ355" s="16"/>
      <c r="BA355" s="16"/>
      <c r="BB355" s="16"/>
      <c r="BC355" s="16"/>
      <c r="BD355" s="16"/>
      <c r="BE355" s="16"/>
      <c r="BF355" s="16"/>
      <c r="BG355" s="16"/>
      <c r="BH355" s="17"/>
      <c r="BI355" s="17"/>
      <c r="BJ355" s="17"/>
      <c r="BK355" s="17"/>
      <c r="BL355" s="21"/>
      <c r="BM355" s="24"/>
      <c r="BN355" s="20"/>
      <c r="BO355" s="21"/>
      <c r="BP355" s="22"/>
    </row>
    <row r="356" spans="1:68" ht="24.75" customHeight="1" x14ac:dyDescent="0.25">
      <c r="A356" s="21" t="s">
        <v>58</v>
      </c>
      <c r="B356" s="21" t="s">
        <v>59</v>
      </c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"/>
      <c r="AZ356" s="16"/>
      <c r="BA356" s="16"/>
      <c r="BB356" s="16"/>
      <c r="BC356" s="16"/>
      <c r="BD356" s="16"/>
      <c r="BE356" s="16">
        <v>0</v>
      </c>
      <c r="BF356" s="16">
        <v>69688</v>
      </c>
      <c r="BG356" s="16">
        <v>69688</v>
      </c>
      <c r="BH356" s="17"/>
      <c r="BI356" s="17"/>
      <c r="BJ356" s="17"/>
      <c r="BK356" s="30">
        <f>AY356+BB356+BE356+BH356</f>
        <v>0</v>
      </c>
      <c r="BL356" s="30">
        <f t="shared" ref="BL356" si="214">AZ356+BC356+BF356+BI356</f>
        <v>69688</v>
      </c>
      <c r="BM356" s="31">
        <f t="shared" ref="BM356" si="215">BA356+BD356+BG356+BJ356</f>
        <v>69688</v>
      </c>
      <c r="BN356" s="20"/>
      <c r="BO356" s="21"/>
      <c r="BP356" s="22"/>
    </row>
    <row r="357" spans="1:68" ht="24.75" customHeight="1" x14ac:dyDescent="0.25">
      <c r="A357" s="21" t="s">
        <v>32</v>
      </c>
      <c r="B357" s="21" t="s">
        <v>33</v>
      </c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"/>
      <c r="AZ357" s="16"/>
      <c r="BA357" s="16"/>
      <c r="BB357" s="16"/>
      <c r="BC357" s="16"/>
      <c r="BD357" s="16"/>
      <c r="BE357" s="16"/>
      <c r="BF357" s="16"/>
      <c r="BG357" s="16"/>
      <c r="BH357" s="17"/>
      <c r="BI357" s="17"/>
      <c r="BJ357" s="17"/>
      <c r="BK357" s="17"/>
      <c r="BL357" s="21"/>
      <c r="BM357" s="24"/>
      <c r="BN357" s="20"/>
      <c r="BO357" s="21"/>
      <c r="BP357" s="22"/>
    </row>
    <row r="358" spans="1:68" ht="24.75" customHeight="1" x14ac:dyDescent="0.25">
      <c r="A358" s="21">
        <v>581</v>
      </c>
      <c r="B358" s="21" t="s">
        <v>107</v>
      </c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"/>
      <c r="AZ358" s="16"/>
      <c r="BA358" s="16"/>
      <c r="BB358" s="16"/>
      <c r="BC358" s="16"/>
      <c r="BD358" s="16"/>
      <c r="BE358" s="16">
        <v>0</v>
      </c>
      <c r="BF358" s="16">
        <v>69688</v>
      </c>
      <c r="BG358" s="16">
        <v>69688</v>
      </c>
      <c r="BH358" s="17"/>
      <c r="BI358" s="17"/>
      <c r="BJ358" s="17"/>
      <c r="BK358" s="17"/>
      <c r="BL358" s="21"/>
      <c r="BM358" s="24"/>
      <c r="BN358" s="20"/>
      <c r="BO358" s="21"/>
      <c r="BP358" s="22"/>
    </row>
    <row r="359" spans="1:68" ht="24.75" customHeight="1" x14ac:dyDescent="0.25">
      <c r="A359" s="21" t="s">
        <v>114</v>
      </c>
      <c r="B359" s="21" t="s">
        <v>5</v>
      </c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"/>
      <c r="AZ359" s="16"/>
      <c r="BA359" s="16"/>
      <c r="BB359" s="16"/>
      <c r="BC359" s="16"/>
      <c r="BD359" s="16"/>
      <c r="BE359" s="16">
        <v>0</v>
      </c>
      <c r="BF359" s="16">
        <v>17000</v>
      </c>
      <c r="BG359" s="16">
        <v>17000</v>
      </c>
      <c r="BH359" s="17"/>
      <c r="BI359" s="17"/>
      <c r="BJ359" s="17"/>
      <c r="BK359" s="17"/>
      <c r="BL359" s="21"/>
      <c r="BM359" s="24"/>
      <c r="BN359" s="20"/>
      <c r="BO359" s="21"/>
      <c r="BP359" s="22"/>
    </row>
    <row r="360" spans="1:68" ht="24.75" customHeight="1" x14ac:dyDescent="0.25">
      <c r="A360" s="21" t="s">
        <v>43</v>
      </c>
      <c r="B360" s="21" t="s">
        <v>7</v>
      </c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"/>
      <c r="AZ360" s="16"/>
      <c r="BA360" s="16"/>
      <c r="BB360" s="16"/>
      <c r="BC360" s="16"/>
      <c r="BD360" s="16"/>
      <c r="BE360" s="16">
        <v>0</v>
      </c>
      <c r="BF360" s="16">
        <v>17000</v>
      </c>
      <c r="BG360" s="16">
        <v>17000</v>
      </c>
      <c r="BH360" s="17"/>
      <c r="BI360" s="17"/>
      <c r="BJ360" s="17"/>
      <c r="BK360" s="17"/>
      <c r="BL360" s="21"/>
      <c r="BM360" s="24"/>
      <c r="BN360" s="20"/>
      <c r="BO360" s="21"/>
      <c r="BP360" s="22"/>
    </row>
    <row r="361" spans="1:68" ht="24.75" customHeight="1" x14ac:dyDescent="0.25">
      <c r="A361" s="21" t="s">
        <v>44</v>
      </c>
      <c r="B361" s="21" t="s">
        <v>45</v>
      </c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"/>
      <c r="AZ361" s="16"/>
      <c r="BA361" s="16"/>
      <c r="BB361" s="16"/>
      <c r="BC361" s="16"/>
      <c r="BD361" s="16"/>
      <c r="BE361" s="16"/>
      <c r="BF361" s="16">
        <v>3000</v>
      </c>
      <c r="BG361" s="16">
        <v>3000</v>
      </c>
      <c r="BH361" s="17"/>
      <c r="BI361" s="17"/>
      <c r="BJ361" s="17"/>
      <c r="BK361" s="17"/>
      <c r="BL361" s="21"/>
      <c r="BM361" s="24"/>
      <c r="BN361" s="20"/>
      <c r="BO361" s="21"/>
      <c r="BP361" s="22"/>
    </row>
    <row r="362" spans="1:68" ht="24.75" customHeight="1" x14ac:dyDescent="0.25">
      <c r="A362" s="21" t="s">
        <v>60</v>
      </c>
      <c r="B362" s="21" t="s">
        <v>61</v>
      </c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"/>
      <c r="AZ362" s="16"/>
      <c r="BA362" s="16"/>
      <c r="BB362" s="16"/>
      <c r="BC362" s="16"/>
      <c r="BD362" s="16"/>
      <c r="BE362" s="16"/>
      <c r="BF362" s="16">
        <v>8500</v>
      </c>
      <c r="BG362" s="16">
        <v>8500</v>
      </c>
      <c r="BH362" s="17"/>
      <c r="BI362" s="17"/>
      <c r="BJ362" s="17"/>
      <c r="BK362" s="17"/>
      <c r="BL362" s="21"/>
      <c r="BM362" s="24"/>
      <c r="BN362" s="20"/>
      <c r="BO362" s="21"/>
      <c r="BP362" s="22"/>
    </row>
    <row r="363" spans="1:68" ht="24.75" customHeight="1" x14ac:dyDescent="0.25">
      <c r="A363" s="21" t="s">
        <v>46</v>
      </c>
      <c r="B363" s="21" t="s">
        <v>47</v>
      </c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"/>
      <c r="AZ363" s="16"/>
      <c r="BA363" s="16"/>
      <c r="BB363" s="16"/>
      <c r="BC363" s="16"/>
      <c r="BD363" s="16"/>
      <c r="BE363" s="16"/>
      <c r="BF363" s="16">
        <v>5000</v>
      </c>
      <c r="BG363" s="16">
        <v>5000</v>
      </c>
      <c r="BH363" s="17"/>
      <c r="BI363" s="17"/>
      <c r="BJ363" s="17"/>
      <c r="BK363" s="17"/>
      <c r="BL363" s="21"/>
      <c r="BM363" s="24"/>
      <c r="BN363" s="20"/>
      <c r="BO363" s="21"/>
      <c r="BP363" s="22"/>
    </row>
    <row r="364" spans="1:68" ht="24.75" customHeight="1" x14ac:dyDescent="0.25">
      <c r="A364" s="21" t="s">
        <v>57</v>
      </c>
      <c r="B364" s="21" t="s">
        <v>48</v>
      </c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"/>
      <c r="AZ364" s="16"/>
      <c r="BA364" s="16"/>
      <c r="BB364" s="16"/>
      <c r="BC364" s="16"/>
      <c r="BD364" s="16"/>
      <c r="BE364" s="16"/>
      <c r="BF364" s="16">
        <v>500</v>
      </c>
      <c r="BG364" s="16">
        <v>500</v>
      </c>
      <c r="BH364" s="17"/>
      <c r="BI364" s="17"/>
      <c r="BJ364" s="17"/>
      <c r="BK364" s="17"/>
      <c r="BL364" s="21"/>
      <c r="BM364" s="24"/>
      <c r="BN364" s="20"/>
      <c r="BO364" s="21"/>
      <c r="BP364" s="22"/>
    </row>
    <row r="365" spans="1:68" ht="24.75" customHeight="1" x14ac:dyDescent="0.25">
      <c r="A365" s="21">
        <v>4</v>
      </c>
      <c r="B365" s="21" t="s">
        <v>2</v>
      </c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"/>
      <c r="AZ365" s="16"/>
      <c r="BA365" s="16"/>
      <c r="BB365" s="16"/>
      <c r="BC365" s="16"/>
      <c r="BD365" s="16"/>
      <c r="BE365" s="16">
        <v>0</v>
      </c>
      <c r="BF365" s="16">
        <v>52688</v>
      </c>
      <c r="BG365" s="16">
        <v>52688</v>
      </c>
      <c r="BH365" s="17"/>
      <c r="BI365" s="17"/>
      <c r="BJ365" s="17"/>
      <c r="BK365" s="17"/>
      <c r="BL365" s="21"/>
      <c r="BM365" s="24"/>
      <c r="BN365" s="20"/>
      <c r="BO365" s="21"/>
      <c r="BP365" s="22"/>
    </row>
    <row r="366" spans="1:68" ht="24.75" customHeight="1" x14ac:dyDescent="0.25">
      <c r="A366" s="21" t="s">
        <v>78</v>
      </c>
      <c r="B366" s="21" t="s">
        <v>3</v>
      </c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"/>
      <c r="AZ366" s="16"/>
      <c r="BA366" s="16"/>
      <c r="BB366" s="16"/>
      <c r="BC366" s="16"/>
      <c r="BD366" s="16"/>
      <c r="BE366" s="16">
        <v>0</v>
      </c>
      <c r="BF366" s="16">
        <v>52688</v>
      </c>
      <c r="BG366" s="16">
        <v>52688</v>
      </c>
      <c r="BH366" s="17"/>
      <c r="BI366" s="17"/>
      <c r="BJ366" s="17"/>
      <c r="BK366" s="17"/>
      <c r="BL366" s="21"/>
      <c r="BM366" s="24"/>
      <c r="BN366" s="20"/>
      <c r="BO366" s="21"/>
      <c r="BP366" s="22"/>
    </row>
    <row r="367" spans="1:68" ht="24.75" customHeight="1" x14ac:dyDescent="0.25">
      <c r="A367" s="21" t="s">
        <v>79</v>
      </c>
      <c r="B367" s="21" t="s">
        <v>69</v>
      </c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"/>
      <c r="AZ367" s="16"/>
      <c r="BA367" s="16"/>
      <c r="BB367" s="16"/>
      <c r="BC367" s="16"/>
      <c r="BD367" s="16"/>
      <c r="BE367" s="16"/>
      <c r="BF367" s="16">
        <v>52688</v>
      </c>
      <c r="BG367" s="16">
        <v>52688</v>
      </c>
      <c r="BH367" s="17"/>
      <c r="BI367" s="17"/>
      <c r="BJ367" s="17"/>
      <c r="BK367" s="17"/>
      <c r="BL367" s="21"/>
      <c r="BM367" s="24"/>
      <c r="BN367" s="20"/>
      <c r="BO367" s="21"/>
      <c r="BP367" s="22"/>
    </row>
    <row r="368" spans="1:68" ht="24.75" customHeight="1" x14ac:dyDescent="0.25">
      <c r="A368" s="21" t="s">
        <v>20</v>
      </c>
      <c r="B368" s="21" t="s">
        <v>21</v>
      </c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"/>
      <c r="AZ368" s="16"/>
      <c r="BA368" s="16"/>
      <c r="BB368" s="16"/>
      <c r="BC368" s="16"/>
      <c r="BD368" s="16"/>
      <c r="BE368" s="16">
        <v>0</v>
      </c>
      <c r="BF368" s="16">
        <v>100</v>
      </c>
      <c r="BG368" s="16">
        <v>100</v>
      </c>
      <c r="BH368" s="17"/>
      <c r="BI368" s="17"/>
      <c r="BJ368" s="17"/>
      <c r="BK368" s="30">
        <f>AY368+BB368+BE368+BH368</f>
        <v>0</v>
      </c>
      <c r="BL368" s="30">
        <f t="shared" ref="BL368" si="216">AZ368+BC368+BF368+BI368</f>
        <v>100</v>
      </c>
      <c r="BM368" s="31">
        <f t="shared" ref="BM368" si="217">BA368+BD368+BG368+BJ368</f>
        <v>100</v>
      </c>
      <c r="BN368" s="20"/>
      <c r="BO368" s="21"/>
      <c r="BP368" s="22"/>
    </row>
    <row r="369" spans="1:68" ht="24.75" customHeight="1" x14ac:dyDescent="0.25">
      <c r="A369" s="21" t="s">
        <v>88</v>
      </c>
      <c r="B369" s="21" t="s">
        <v>14</v>
      </c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"/>
      <c r="AZ369" s="16"/>
      <c r="BA369" s="16"/>
      <c r="BB369" s="16"/>
      <c r="BC369" s="16"/>
      <c r="BD369" s="16"/>
      <c r="BE369" s="16">
        <v>0</v>
      </c>
      <c r="BF369" s="16">
        <v>100</v>
      </c>
      <c r="BG369" s="16">
        <v>100</v>
      </c>
      <c r="BH369" s="17"/>
      <c r="BI369" s="17"/>
      <c r="BJ369" s="17"/>
      <c r="BK369" s="17"/>
      <c r="BL369" s="21"/>
      <c r="BM369" s="24"/>
      <c r="BN369" s="20"/>
      <c r="BO369" s="21"/>
      <c r="BP369" s="22"/>
    </row>
    <row r="370" spans="1:68" ht="24.75" customHeight="1" x14ac:dyDescent="0.25">
      <c r="A370" s="21">
        <v>424</v>
      </c>
      <c r="B370" s="21" t="s">
        <v>70</v>
      </c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"/>
      <c r="AZ370" s="16"/>
      <c r="BA370" s="16"/>
      <c r="BB370" s="16"/>
      <c r="BC370" s="16"/>
      <c r="BD370" s="16"/>
      <c r="BE370" s="16">
        <v>0</v>
      </c>
      <c r="BF370" s="16">
        <v>100</v>
      </c>
      <c r="BG370" s="16">
        <v>100</v>
      </c>
      <c r="BH370" s="17"/>
      <c r="BI370" s="17"/>
      <c r="BJ370" s="17"/>
      <c r="BK370" s="17"/>
      <c r="BL370" s="21"/>
      <c r="BM370" s="24"/>
      <c r="BN370" s="20"/>
      <c r="BO370" s="21"/>
      <c r="BP370" s="22"/>
    </row>
    <row r="371" spans="1:68" ht="24.75" customHeight="1" x14ac:dyDescent="0.25">
      <c r="A371" s="15" t="s">
        <v>105</v>
      </c>
      <c r="B371" s="15" t="s">
        <v>163</v>
      </c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>
        <v>0</v>
      </c>
      <c r="BF371" s="2">
        <v>90489</v>
      </c>
      <c r="BG371" s="2">
        <v>90489</v>
      </c>
      <c r="BH371" s="30"/>
      <c r="BI371" s="30"/>
      <c r="BJ371" s="30"/>
      <c r="BK371" s="30">
        <f>AY371+BB371+BE371+BH371</f>
        <v>0</v>
      </c>
      <c r="BL371" s="30">
        <f t="shared" ref="BL371" si="218">AZ371+BC371+BF371+BI371</f>
        <v>90489</v>
      </c>
      <c r="BM371" s="31">
        <f t="shared" ref="BM371" si="219">BA371+BD371+BG371+BJ371</f>
        <v>90489</v>
      </c>
      <c r="BN371" s="32">
        <f>C371+F371+I371+L371+O371+R371+U371+X371+AA371+AD371+AG371+AJ371+AM371+AP371+AS371+AV371+BK371</f>
        <v>0</v>
      </c>
      <c r="BO371" s="2">
        <f t="shared" ref="BO371" si="220">D371+G371+J371+M371+P371+S371+V371+Y371+AB371+AE371+AH371+AK371+AN371+AQ371+AT371+AW371+BL371</f>
        <v>90489</v>
      </c>
      <c r="BP371" s="33">
        <f t="shared" ref="BP371" si="221">E371+H371+K371+N371+Q371+T371+W371+Z371+AC371+AF371+AI371+AL371+AO371+AR371+AU371+AX371+BM371</f>
        <v>90489</v>
      </c>
    </row>
    <row r="372" spans="1:68" ht="24.75" customHeight="1" x14ac:dyDescent="0.25">
      <c r="A372" s="21">
        <v>581</v>
      </c>
      <c r="B372" s="21" t="s">
        <v>107</v>
      </c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"/>
      <c r="AZ372" s="16"/>
      <c r="BA372" s="16"/>
      <c r="BB372" s="16"/>
      <c r="BC372" s="16"/>
      <c r="BD372" s="16"/>
      <c r="BE372" s="16">
        <v>0</v>
      </c>
      <c r="BF372" s="16">
        <v>27176</v>
      </c>
      <c r="BG372" s="16">
        <v>27176</v>
      </c>
      <c r="BH372" s="17"/>
      <c r="BI372" s="17"/>
      <c r="BJ372" s="17"/>
      <c r="BK372" s="17"/>
      <c r="BL372" s="21"/>
      <c r="BM372" s="24"/>
      <c r="BN372" s="20"/>
      <c r="BO372" s="21"/>
      <c r="BP372" s="22"/>
    </row>
    <row r="373" spans="1:68" ht="24.75" customHeight="1" x14ac:dyDescent="0.25">
      <c r="A373" s="21" t="s">
        <v>114</v>
      </c>
      <c r="B373" s="21" t="s">
        <v>5</v>
      </c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"/>
      <c r="AZ373" s="16"/>
      <c r="BA373" s="16"/>
      <c r="BB373" s="16"/>
      <c r="BC373" s="16"/>
      <c r="BD373" s="16"/>
      <c r="BE373" s="16">
        <v>0</v>
      </c>
      <c r="BF373" s="16">
        <v>23736</v>
      </c>
      <c r="BG373" s="16">
        <v>23736</v>
      </c>
      <c r="BH373" s="17"/>
      <c r="BI373" s="17"/>
      <c r="BJ373" s="17"/>
      <c r="BK373" s="17"/>
      <c r="BL373" s="21"/>
      <c r="BM373" s="24"/>
      <c r="BN373" s="20"/>
      <c r="BO373" s="21"/>
      <c r="BP373" s="22"/>
    </row>
    <row r="374" spans="1:68" ht="24.75" customHeight="1" x14ac:dyDescent="0.25">
      <c r="A374" s="21" t="s">
        <v>36</v>
      </c>
      <c r="B374" s="21" t="s">
        <v>6</v>
      </c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"/>
      <c r="AZ374" s="16"/>
      <c r="BA374" s="16"/>
      <c r="BB374" s="16"/>
      <c r="BC374" s="16"/>
      <c r="BD374" s="16"/>
      <c r="BE374" s="16"/>
      <c r="BF374" s="16">
        <v>18000</v>
      </c>
      <c r="BG374" s="16">
        <v>18000</v>
      </c>
      <c r="BH374" s="17"/>
      <c r="BI374" s="17"/>
      <c r="BJ374" s="17"/>
      <c r="BK374" s="17"/>
      <c r="BL374" s="21"/>
      <c r="BM374" s="24"/>
      <c r="BN374" s="20"/>
      <c r="BO374" s="21"/>
      <c r="BP374" s="22"/>
    </row>
    <row r="375" spans="1:68" ht="24.75" customHeight="1" x14ac:dyDescent="0.25">
      <c r="A375" s="21" t="s">
        <v>43</v>
      </c>
      <c r="B375" s="21" t="s">
        <v>7</v>
      </c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"/>
      <c r="AZ375" s="16"/>
      <c r="BA375" s="16"/>
      <c r="BB375" s="16"/>
      <c r="BC375" s="16"/>
      <c r="BD375" s="16"/>
      <c r="BE375" s="16"/>
      <c r="BF375" s="16">
        <v>5736</v>
      </c>
      <c r="BG375" s="16">
        <v>5736</v>
      </c>
      <c r="BH375" s="17"/>
      <c r="BI375" s="17"/>
      <c r="BJ375" s="17"/>
      <c r="BK375" s="17"/>
      <c r="BL375" s="21"/>
      <c r="BM375" s="24"/>
      <c r="BN375" s="20"/>
      <c r="BO375" s="21"/>
      <c r="BP375" s="22"/>
    </row>
    <row r="376" spans="1:68" ht="24.75" customHeight="1" x14ac:dyDescent="0.25">
      <c r="A376" s="21">
        <v>4</v>
      </c>
      <c r="B376" s="21" t="s">
        <v>2</v>
      </c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"/>
      <c r="AZ376" s="16"/>
      <c r="BA376" s="16"/>
      <c r="BB376" s="16"/>
      <c r="BC376" s="16"/>
      <c r="BD376" s="16"/>
      <c r="BE376" s="16">
        <v>0</v>
      </c>
      <c r="BF376" s="16">
        <v>3440</v>
      </c>
      <c r="BG376" s="16">
        <v>3440</v>
      </c>
      <c r="BH376" s="17"/>
      <c r="BI376" s="17"/>
      <c r="BJ376" s="17"/>
      <c r="BK376" s="17"/>
      <c r="BL376" s="21"/>
      <c r="BM376" s="24"/>
      <c r="BN376" s="20"/>
      <c r="BO376" s="21"/>
      <c r="BP376" s="22"/>
    </row>
    <row r="377" spans="1:68" ht="24.75" customHeight="1" x14ac:dyDescent="0.25">
      <c r="A377" s="21" t="s">
        <v>78</v>
      </c>
      <c r="B377" s="21" t="s">
        <v>3</v>
      </c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"/>
      <c r="AZ377" s="16"/>
      <c r="BA377" s="16"/>
      <c r="BB377" s="16"/>
      <c r="BC377" s="16"/>
      <c r="BD377" s="16"/>
      <c r="BE377" s="16"/>
      <c r="BF377" s="16">
        <v>3440</v>
      </c>
      <c r="BG377" s="16">
        <v>3440</v>
      </c>
      <c r="BH377" s="17"/>
      <c r="BI377" s="17"/>
      <c r="BJ377" s="17"/>
      <c r="BK377" s="17"/>
      <c r="BL377" s="21"/>
      <c r="BM377" s="24"/>
      <c r="BN377" s="20"/>
      <c r="BO377" s="21"/>
      <c r="BP377" s="22"/>
    </row>
    <row r="378" spans="1:68" ht="24.75" customHeight="1" x14ac:dyDescent="0.25">
      <c r="A378" s="21">
        <v>581</v>
      </c>
      <c r="B378" s="21" t="s">
        <v>107</v>
      </c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"/>
      <c r="AZ378" s="16"/>
      <c r="BA378" s="16"/>
      <c r="BB378" s="16"/>
      <c r="BC378" s="16"/>
      <c r="BD378" s="16"/>
      <c r="BE378" s="16">
        <v>0</v>
      </c>
      <c r="BF378" s="16">
        <v>63313</v>
      </c>
      <c r="BG378" s="16">
        <v>63313</v>
      </c>
      <c r="BH378" s="17"/>
      <c r="BI378" s="17"/>
      <c r="BJ378" s="17"/>
      <c r="BK378" s="17"/>
      <c r="BL378" s="21"/>
      <c r="BM378" s="24"/>
      <c r="BN378" s="20"/>
      <c r="BO378" s="21"/>
      <c r="BP378" s="22"/>
    </row>
    <row r="379" spans="1:68" ht="24.75" customHeight="1" x14ac:dyDescent="0.25">
      <c r="A379" s="21" t="s">
        <v>114</v>
      </c>
      <c r="B379" s="21" t="s">
        <v>5</v>
      </c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"/>
      <c r="AZ379" s="16"/>
      <c r="BA379" s="16"/>
      <c r="BB379" s="16"/>
      <c r="BC379" s="16"/>
      <c r="BD379" s="16"/>
      <c r="BE379" s="16">
        <v>0</v>
      </c>
      <c r="BF379" s="16">
        <v>57636</v>
      </c>
      <c r="BG379" s="16">
        <v>57636</v>
      </c>
      <c r="BH379" s="17"/>
      <c r="BI379" s="17"/>
      <c r="BJ379" s="17"/>
      <c r="BK379" s="17"/>
      <c r="BL379" s="21"/>
      <c r="BM379" s="24"/>
      <c r="BN379" s="20"/>
      <c r="BO379" s="21"/>
      <c r="BP379" s="22"/>
    </row>
    <row r="380" spans="1:68" ht="24.75" customHeight="1" x14ac:dyDescent="0.25">
      <c r="A380" s="21" t="s">
        <v>36</v>
      </c>
      <c r="B380" s="21" t="s">
        <v>6</v>
      </c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"/>
      <c r="AZ380" s="16"/>
      <c r="BA380" s="16"/>
      <c r="BB380" s="16"/>
      <c r="BC380" s="16"/>
      <c r="BD380" s="16"/>
      <c r="BE380" s="16"/>
      <c r="BF380" s="16">
        <v>24920</v>
      </c>
      <c r="BG380" s="16">
        <v>24920</v>
      </c>
      <c r="BH380" s="17"/>
      <c r="BI380" s="17"/>
      <c r="BJ380" s="17"/>
      <c r="BK380" s="17"/>
      <c r="BL380" s="21"/>
      <c r="BM380" s="24"/>
      <c r="BN380" s="20"/>
      <c r="BO380" s="21"/>
      <c r="BP380" s="22"/>
    </row>
    <row r="381" spans="1:68" ht="24.75" customHeight="1" x14ac:dyDescent="0.25">
      <c r="A381" s="21" t="s">
        <v>43</v>
      </c>
      <c r="B381" s="21" t="s">
        <v>7</v>
      </c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"/>
      <c r="AZ381" s="16"/>
      <c r="BA381" s="16"/>
      <c r="BB381" s="16"/>
      <c r="BC381" s="16"/>
      <c r="BD381" s="16"/>
      <c r="BE381" s="16"/>
      <c r="BF381" s="16">
        <v>21736</v>
      </c>
      <c r="BG381" s="16">
        <v>21736</v>
      </c>
      <c r="BH381" s="17"/>
      <c r="BI381" s="17"/>
      <c r="BJ381" s="17"/>
      <c r="BK381" s="17"/>
      <c r="BL381" s="21"/>
      <c r="BM381" s="24"/>
      <c r="BN381" s="20"/>
      <c r="BO381" s="21"/>
      <c r="BP381" s="22"/>
    </row>
    <row r="382" spans="1:68" ht="24.75" customHeight="1" x14ac:dyDescent="0.25">
      <c r="A382" s="21" t="s">
        <v>75</v>
      </c>
      <c r="B382" s="21" t="s">
        <v>67</v>
      </c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"/>
      <c r="AZ382" s="16"/>
      <c r="BA382" s="16"/>
      <c r="BB382" s="16"/>
      <c r="BC382" s="16"/>
      <c r="BD382" s="16"/>
      <c r="BE382" s="16"/>
      <c r="BF382" s="16">
        <v>10980</v>
      </c>
      <c r="BG382" s="16">
        <v>10980</v>
      </c>
      <c r="BH382" s="17"/>
      <c r="BI382" s="17"/>
      <c r="BJ382" s="17"/>
      <c r="BK382" s="17"/>
      <c r="BL382" s="21"/>
      <c r="BM382" s="24"/>
      <c r="BN382" s="20"/>
      <c r="BO382" s="21"/>
      <c r="BP382" s="22"/>
    </row>
    <row r="383" spans="1:68" ht="24.75" customHeight="1" x14ac:dyDescent="0.25">
      <c r="A383" s="21">
        <v>4</v>
      </c>
      <c r="B383" s="21" t="s">
        <v>2</v>
      </c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"/>
      <c r="AZ383" s="16"/>
      <c r="BA383" s="16"/>
      <c r="BB383" s="16"/>
      <c r="BC383" s="16"/>
      <c r="BD383" s="16"/>
      <c r="BE383" s="16">
        <v>0</v>
      </c>
      <c r="BF383" s="16">
        <v>5677</v>
      </c>
      <c r="BG383" s="16">
        <v>5677</v>
      </c>
      <c r="BH383" s="17"/>
      <c r="BI383" s="17"/>
      <c r="BJ383" s="17"/>
      <c r="BK383" s="17"/>
      <c r="BL383" s="21"/>
      <c r="BM383" s="24"/>
      <c r="BN383" s="20"/>
      <c r="BO383" s="21"/>
      <c r="BP383" s="22"/>
    </row>
    <row r="384" spans="1:68" ht="24.75" customHeight="1" x14ac:dyDescent="0.25">
      <c r="A384" s="21" t="s">
        <v>78</v>
      </c>
      <c r="B384" s="21" t="s">
        <v>3</v>
      </c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"/>
      <c r="AZ384" s="16"/>
      <c r="BA384" s="16"/>
      <c r="BB384" s="16"/>
      <c r="BC384" s="16"/>
      <c r="BD384" s="16"/>
      <c r="BE384" s="16"/>
      <c r="BF384" s="16">
        <v>5677</v>
      </c>
      <c r="BG384" s="16">
        <v>5677</v>
      </c>
      <c r="BH384" s="17"/>
      <c r="BI384" s="17"/>
      <c r="BJ384" s="17"/>
      <c r="BK384" s="17"/>
      <c r="BL384" s="21"/>
      <c r="BM384" s="24"/>
      <c r="BN384" s="20"/>
      <c r="BO384" s="21"/>
      <c r="BP384" s="22"/>
    </row>
    <row r="385" spans="1:68" ht="24.75" customHeight="1" x14ac:dyDescent="0.25">
      <c r="A385" s="21" t="s">
        <v>0</v>
      </c>
      <c r="B385" s="21" t="s">
        <v>92</v>
      </c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"/>
      <c r="AZ385" s="16"/>
      <c r="BA385" s="16"/>
      <c r="BB385" s="16"/>
      <c r="BC385" s="16"/>
      <c r="BD385" s="16"/>
      <c r="BE385" s="16">
        <v>0</v>
      </c>
      <c r="BF385" s="16">
        <v>27420</v>
      </c>
      <c r="BG385" s="16">
        <v>27420</v>
      </c>
      <c r="BH385" s="17"/>
      <c r="BI385" s="17"/>
      <c r="BJ385" s="17"/>
      <c r="BK385" s="18">
        <f>AY385+BB385+BE385+BH385</f>
        <v>0</v>
      </c>
      <c r="BL385" s="18">
        <f t="shared" ref="BL385:BL386" si="222">AZ385+BC385+BF385+BI385</f>
        <v>27420</v>
      </c>
      <c r="BM385" s="19">
        <f t="shared" ref="BM385:BM386" si="223">BA385+BD385+BG385+BJ385</f>
        <v>27420</v>
      </c>
      <c r="BN385" s="26"/>
      <c r="BO385" s="16"/>
      <c r="BP385" s="27"/>
    </row>
    <row r="386" spans="1:68" ht="24.75" customHeight="1" x14ac:dyDescent="0.25">
      <c r="A386" s="15" t="s">
        <v>164</v>
      </c>
      <c r="B386" s="15" t="s">
        <v>165</v>
      </c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>
        <v>0</v>
      </c>
      <c r="BF386" s="2">
        <v>27420</v>
      </c>
      <c r="BG386" s="2">
        <v>27420</v>
      </c>
      <c r="BH386" s="30"/>
      <c r="BI386" s="30"/>
      <c r="BJ386" s="30"/>
      <c r="BK386" s="30">
        <f>AY386+BB386+BE386+BH386</f>
        <v>0</v>
      </c>
      <c r="BL386" s="30">
        <f t="shared" si="222"/>
        <v>27420</v>
      </c>
      <c r="BM386" s="31">
        <f t="shared" si="223"/>
        <v>27420</v>
      </c>
      <c r="BN386" s="32">
        <f>C386+F386+I386+L386+O386+R386+U386+X386+AA386+AD386+AG386+AJ386+AM386+AP386+AS386+AV386+BK386</f>
        <v>0</v>
      </c>
      <c r="BO386" s="2">
        <f t="shared" ref="BO386" si="224">D386+G386+J386+M386+P386+S386+V386+Y386+AB386+AE386+AH386+AK386+AN386+AQ386+AT386+AW386+BL386</f>
        <v>27420</v>
      </c>
      <c r="BP386" s="33">
        <f t="shared" ref="BP386" si="225">E386+H386+K386+N386+Q386+T386+W386+Z386+AC386+AF386+AI386+AL386+AO386+AR386+AU386+AX386+BM386</f>
        <v>27420</v>
      </c>
    </row>
    <row r="387" spans="1:68" ht="24.75" customHeight="1" x14ac:dyDescent="0.25">
      <c r="A387" s="21">
        <v>61</v>
      </c>
      <c r="B387" s="21" t="s">
        <v>17</v>
      </c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"/>
      <c r="AZ387" s="16"/>
      <c r="BA387" s="16"/>
      <c r="BB387" s="16"/>
      <c r="BC387" s="16"/>
      <c r="BD387" s="16"/>
      <c r="BE387" s="16">
        <v>0</v>
      </c>
      <c r="BF387" s="16">
        <v>27420</v>
      </c>
      <c r="BG387" s="16">
        <v>27420</v>
      </c>
      <c r="BH387" s="17"/>
      <c r="BI387" s="17"/>
      <c r="BJ387" s="17"/>
      <c r="BK387" s="17"/>
      <c r="BL387" s="21"/>
      <c r="BM387" s="24"/>
      <c r="BN387" s="20"/>
      <c r="BO387" s="21"/>
      <c r="BP387" s="22"/>
    </row>
    <row r="388" spans="1:68" ht="24.75" customHeight="1" x14ac:dyDescent="0.25">
      <c r="A388" s="21" t="s">
        <v>114</v>
      </c>
      <c r="B388" s="21" t="s">
        <v>5</v>
      </c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"/>
      <c r="AZ388" s="16"/>
      <c r="BA388" s="16"/>
      <c r="BB388" s="16"/>
      <c r="BC388" s="16"/>
      <c r="BD388" s="16"/>
      <c r="BE388" s="16">
        <v>0</v>
      </c>
      <c r="BF388" s="16">
        <v>27420</v>
      </c>
      <c r="BG388" s="16">
        <v>27420</v>
      </c>
      <c r="BH388" s="17"/>
      <c r="BI388" s="17"/>
      <c r="BJ388" s="17"/>
      <c r="BK388" s="17"/>
      <c r="BL388" s="21"/>
      <c r="BM388" s="24"/>
      <c r="BN388" s="20"/>
      <c r="BO388" s="21"/>
      <c r="BP388" s="22"/>
    </row>
    <row r="389" spans="1:68" ht="24.75" customHeight="1" x14ac:dyDescent="0.25">
      <c r="A389" s="21" t="s">
        <v>36</v>
      </c>
      <c r="B389" s="21" t="s">
        <v>6</v>
      </c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"/>
      <c r="AZ389" s="16"/>
      <c r="BA389" s="16"/>
      <c r="BB389" s="16"/>
      <c r="BC389" s="16"/>
      <c r="BD389" s="16"/>
      <c r="BE389" s="16"/>
      <c r="BF389" s="16">
        <v>24610</v>
      </c>
      <c r="BG389" s="16">
        <v>24610</v>
      </c>
      <c r="BH389" s="17"/>
      <c r="BI389" s="17"/>
      <c r="BJ389" s="17"/>
      <c r="BK389" s="17"/>
      <c r="BL389" s="21"/>
      <c r="BM389" s="24"/>
      <c r="BN389" s="20"/>
      <c r="BO389" s="21"/>
      <c r="BP389" s="22"/>
    </row>
    <row r="390" spans="1:68" ht="24.75" customHeight="1" x14ac:dyDescent="0.25">
      <c r="A390" s="21" t="s">
        <v>43</v>
      </c>
      <c r="B390" s="21" t="s">
        <v>7</v>
      </c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"/>
      <c r="AZ390" s="16"/>
      <c r="BA390" s="16"/>
      <c r="BB390" s="16"/>
      <c r="BC390" s="16"/>
      <c r="BD390" s="16"/>
      <c r="BE390" s="16"/>
      <c r="BF390" s="16">
        <v>2810</v>
      </c>
      <c r="BG390" s="16">
        <v>2810</v>
      </c>
      <c r="BH390" s="17"/>
      <c r="BI390" s="17"/>
      <c r="BJ390" s="17"/>
      <c r="BK390" s="17"/>
      <c r="BL390" s="21"/>
      <c r="BM390" s="24"/>
      <c r="BN390" s="20"/>
      <c r="BO390" s="21"/>
      <c r="BP390" s="22"/>
    </row>
    <row r="391" spans="1:68" ht="24.75" customHeight="1" x14ac:dyDescent="0.25">
      <c r="A391" s="15" t="s">
        <v>166</v>
      </c>
      <c r="B391" s="15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30">
        <v>164131</v>
      </c>
      <c r="BI391" s="30">
        <v>298850</v>
      </c>
      <c r="BJ391" s="30">
        <v>462981</v>
      </c>
      <c r="BK391" s="30">
        <f>AY391+BB391+BE391+BH391</f>
        <v>164131</v>
      </c>
      <c r="BL391" s="30">
        <f t="shared" ref="BL391" si="226">AZ391+BC391+BF391+BI391</f>
        <v>298850</v>
      </c>
      <c r="BM391" s="31">
        <f t="shared" ref="BM391" si="227">BA391+BD391+BG391+BJ391</f>
        <v>462981</v>
      </c>
      <c r="BN391" s="32">
        <f>C391+F391+I391+L391+O391+R391+U391+X391+AA391+AD391+AG391+AJ391+AM391+AP391+AS391+AV391+BK391</f>
        <v>164131</v>
      </c>
      <c r="BO391" s="2">
        <f t="shared" ref="BO391" si="228">D391+G391+J391+M391+P391+S391+V391+Y391+AB391+AE391+AH391+AK391+AN391+AQ391+AT391+AW391+BL391</f>
        <v>298850</v>
      </c>
      <c r="BP391" s="33">
        <f t="shared" ref="BP391" si="229">E391+H391+K391+N391+Q391+T391+W391+Z391+AC391+AF391+AI391+AL391+AO391+AR391+AU391+AX391+BM391</f>
        <v>462981</v>
      </c>
    </row>
    <row r="392" spans="1:68" ht="24.75" customHeight="1" x14ac:dyDescent="0.25">
      <c r="A392" s="21">
        <v>52</v>
      </c>
      <c r="B392" s="21" t="s">
        <v>14</v>
      </c>
      <c r="C392" s="21">
        <f t="shared" ref="C392:BG392" si="230">C393+C394</f>
        <v>0</v>
      </c>
      <c r="D392" s="21">
        <f t="shared" si="230"/>
        <v>0</v>
      </c>
      <c r="E392" s="21">
        <f t="shared" si="230"/>
        <v>0</v>
      </c>
      <c r="F392" s="21">
        <f t="shared" si="230"/>
        <v>0</v>
      </c>
      <c r="G392" s="21">
        <f t="shared" si="230"/>
        <v>0</v>
      </c>
      <c r="H392" s="21">
        <f t="shared" si="230"/>
        <v>0</v>
      </c>
      <c r="I392" s="21">
        <f t="shared" si="230"/>
        <v>0</v>
      </c>
      <c r="J392" s="21">
        <f t="shared" si="230"/>
        <v>0</v>
      </c>
      <c r="K392" s="21">
        <f t="shared" si="230"/>
        <v>0</v>
      </c>
      <c r="L392" s="21">
        <f t="shared" si="230"/>
        <v>0</v>
      </c>
      <c r="M392" s="21">
        <f t="shared" si="230"/>
        <v>0</v>
      </c>
      <c r="N392" s="21">
        <f t="shared" si="230"/>
        <v>0</v>
      </c>
      <c r="O392" s="21">
        <f t="shared" si="230"/>
        <v>0</v>
      </c>
      <c r="P392" s="21">
        <f t="shared" si="230"/>
        <v>0</v>
      </c>
      <c r="Q392" s="21">
        <f t="shared" si="230"/>
        <v>0</v>
      </c>
      <c r="R392" s="21">
        <f t="shared" si="230"/>
        <v>0</v>
      </c>
      <c r="S392" s="21">
        <f t="shared" si="230"/>
        <v>0</v>
      </c>
      <c r="T392" s="21">
        <f t="shared" si="230"/>
        <v>0</v>
      </c>
      <c r="U392" s="21">
        <f t="shared" si="230"/>
        <v>0</v>
      </c>
      <c r="V392" s="21">
        <f t="shared" si="230"/>
        <v>0</v>
      </c>
      <c r="W392" s="21">
        <f t="shared" si="230"/>
        <v>0</v>
      </c>
      <c r="X392" s="21">
        <f t="shared" si="230"/>
        <v>0</v>
      </c>
      <c r="Y392" s="21">
        <f t="shared" si="230"/>
        <v>0</v>
      </c>
      <c r="Z392" s="21">
        <f t="shared" si="230"/>
        <v>0</v>
      </c>
      <c r="AA392" s="21">
        <f t="shared" si="230"/>
        <v>0</v>
      </c>
      <c r="AB392" s="21">
        <f t="shared" si="230"/>
        <v>0</v>
      </c>
      <c r="AC392" s="21">
        <f t="shared" si="230"/>
        <v>0</v>
      </c>
      <c r="AD392" s="21">
        <f t="shared" si="230"/>
        <v>0</v>
      </c>
      <c r="AE392" s="21">
        <f t="shared" si="230"/>
        <v>0</v>
      </c>
      <c r="AF392" s="21">
        <f t="shared" si="230"/>
        <v>0</v>
      </c>
      <c r="AG392" s="21">
        <f t="shared" si="230"/>
        <v>0</v>
      </c>
      <c r="AH392" s="21">
        <f t="shared" si="230"/>
        <v>0</v>
      </c>
      <c r="AI392" s="21">
        <f t="shared" si="230"/>
        <v>0</v>
      </c>
      <c r="AJ392" s="21">
        <f t="shared" si="230"/>
        <v>0</v>
      </c>
      <c r="AK392" s="21">
        <f t="shared" si="230"/>
        <v>0</v>
      </c>
      <c r="AL392" s="21">
        <f t="shared" si="230"/>
        <v>0</v>
      </c>
      <c r="AM392" s="21">
        <f t="shared" si="230"/>
        <v>0</v>
      </c>
      <c r="AN392" s="21">
        <f t="shared" si="230"/>
        <v>0</v>
      </c>
      <c r="AO392" s="21">
        <f t="shared" si="230"/>
        <v>0</v>
      </c>
      <c r="AP392" s="21">
        <f t="shared" si="230"/>
        <v>0</v>
      </c>
      <c r="AQ392" s="21">
        <f t="shared" si="230"/>
        <v>0</v>
      </c>
      <c r="AR392" s="21">
        <f t="shared" si="230"/>
        <v>0</v>
      </c>
      <c r="AS392" s="21">
        <f t="shared" si="230"/>
        <v>0</v>
      </c>
      <c r="AT392" s="21">
        <f t="shared" si="230"/>
        <v>0</v>
      </c>
      <c r="AU392" s="21">
        <f t="shared" si="230"/>
        <v>0</v>
      </c>
      <c r="AV392" s="21">
        <f t="shared" si="230"/>
        <v>0</v>
      </c>
      <c r="AW392" s="21">
        <f t="shared" si="230"/>
        <v>0</v>
      </c>
      <c r="AX392" s="21">
        <f t="shared" si="230"/>
        <v>0</v>
      </c>
      <c r="AY392" s="21">
        <f t="shared" si="230"/>
        <v>0</v>
      </c>
      <c r="AZ392" s="21">
        <f t="shared" si="230"/>
        <v>0</v>
      </c>
      <c r="BA392" s="21">
        <f t="shared" si="230"/>
        <v>0</v>
      </c>
      <c r="BB392" s="21">
        <f t="shared" si="230"/>
        <v>0</v>
      </c>
      <c r="BC392" s="21">
        <f t="shared" si="230"/>
        <v>0</v>
      </c>
      <c r="BD392" s="21">
        <f t="shared" si="230"/>
        <v>0</v>
      </c>
      <c r="BE392" s="21">
        <f t="shared" si="230"/>
        <v>0</v>
      </c>
      <c r="BF392" s="21">
        <f t="shared" si="230"/>
        <v>0</v>
      </c>
      <c r="BG392" s="21">
        <f t="shared" si="230"/>
        <v>0</v>
      </c>
      <c r="BH392" s="21">
        <v>164131</v>
      </c>
      <c r="BI392" s="21">
        <v>298850</v>
      </c>
      <c r="BJ392" s="17">
        <v>462981</v>
      </c>
      <c r="BK392" s="17"/>
      <c r="BL392" s="21"/>
      <c r="BM392" s="24"/>
      <c r="BN392" s="20"/>
      <c r="BO392" s="21"/>
      <c r="BP392" s="22"/>
    </row>
    <row r="393" spans="1:68" ht="24.75" customHeight="1" x14ac:dyDescent="0.25">
      <c r="A393" s="21">
        <v>31</v>
      </c>
      <c r="B393" s="21" t="s">
        <v>6</v>
      </c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"/>
      <c r="AZ393" s="16"/>
      <c r="BA393" s="16"/>
      <c r="BB393" s="16"/>
      <c r="BC393" s="16"/>
      <c r="BD393" s="16"/>
      <c r="BE393" s="16"/>
      <c r="BF393" s="16"/>
      <c r="BG393" s="16"/>
      <c r="BH393" s="17">
        <v>55265</v>
      </c>
      <c r="BI393" s="17">
        <v>203000</v>
      </c>
      <c r="BJ393" s="17">
        <v>258265</v>
      </c>
      <c r="BK393" s="17"/>
      <c r="BL393" s="21"/>
      <c r="BM393" s="24"/>
      <c r="BN393" s="20"/>
      <c r="BO393" s="21"/>
      <c r="BP393" s="22"/>
    </row>
    <row r="394" spans="1:68" ht="24.75" customHeight="1" x14ac:dyDescent="0.25">
      <c r="A394" s="21">
        <v>32</v>
      </c>
      <c r="B394" s="21" t="s">
        <v>7</v>
      </c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"/>
      <c r="AZ394" s="16"/>
      <c r="BA394" s="16"/>
      <c r="BB394" s="16"/>
      <c r="BC394" s="16"/>
      <c r="BD394" s="16"/>
      <c r="BE394" s="16"/>
      <c r="BF394" s="16"/>
      <c r="BG394" s="16"/>
      <c r="BH394" s="17">
        <v>108866</v>
      </c>
      <c r="BI394" s="17">
        <v>95850</v>
      </c>
      <c r="BJ394" s="17">
        <v>204716</v>
      </c>
      <c r="BK394" s="17"/>
      <c r="BL394" s="21"/>
      <c r="BM394" s="24"/>
      <c r="BN394" s="20"/>
      <c r="BO394" s="21"/>
      <c r="BP394" s="22"/>
    </row>
    <row r="395" spans="1:68" ht="24.75" customHeight="1" x14ac:dyDescent="0.25">
      <c r="A395" s="15" t="s">
        <v>167</v>
      </c>
      <c r="B395" s="15" t="s">
        <v>168</v>
      </c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30">
        <v>15927</v>
      </c>
      <c r="BI395" s="30">
        <v>0</v>
      </c>
      <c r="BJ395" s="30">
        <v>15927</v>
      </c>
      <c r="BK395" s="30">
        <f>AY395+BB395+BE395+BH395</f>
        <v>15927</v>
      </c>
      <c r="BL395" s="30">
        <f t="shared" ref="BL395" si="231">AZ395+BC395+BF395+BI395</f>
        <v>0</v>
      </c>
      <c r="BM395" s="31">
        <f t="shared" ref="BM395" si="232">BA395+BD395+BG395+BJ395</f>
        <v>15927</v>
      </c>
      <c r="BN395" s="32">
        <f>C395+F395+I395+L395+O395+R395+U395+X395+AA395+AD395+AG395+AJ395+AM395+AP395+AS395+AV395+BK395</f>
        <v>15927</v>
      </c>
      <c r="BO395" s="2">
        <f t="shared" ref="BO395" si="233">D395+G395+J395+M395+P395+S395+V395+Y395+AB395+AE395+AH395+AK395+AN395+AQ395+AT395+AW395+BL395</f>
        <v>0</v>
      </c>
      <c r="BP395" s="33">
        <f t="shared" ref="BP395" si="234">E395+H395+K395+N395+Q395+T395+W395+Z395+AC395+AF395+AI395+AL395+AO395+AR395+AU395+AX395+BM395</f>
        <v>15927</v>
      </c>
    </row>
    <row r="396" spans="1:68" ht="24.75" customHeight="1" x14ac:dyDescent="0.25">
      <c r="A396" s="21">
        <v>11</v>
      </c>
      <c r="B396" s="21" t="s">
        <v>35</v>
      </c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"/>
      <c r="AZ396" s="16"/>
      <c r="BA396" s="16"/>
      <c r="BB396" s="16"/>
      <c r="BC396" s="16"/>
      <c r="BD396" s="16"/>
      <c r="BE396" s="16"/>
      <c r="BF396" s="16"/>
      <c r="BG396" s="16"/>
      <c r="BH396" s="17">
        <v>15927</v>
      </c>
      <c r="BI396" s="17">
        <v>0</v>
      </c>
      <c r="BJ396" s="17">
        <v>15927</v>
      </c>
      <c r="BK396" s="17"/>
      <c r="BL396" s="21"/>
      <c r="BM396" s="24"/>
      <c r="BN396" s="20"/>
      <c r="BO396" s="21"/>
      <c r="BP396" s="22"/>
    </row>
    <row r="397" spans="1:68" ht="24.75" customHeight="1" x14ac:dyDescent="0.25">
      <c r="A397" s="21">
        <v>32</v>
      </c>
      <c r="B397" s="21" t="s">
        <v>7</v>
      </c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"/>
      <c r="AZ397" s="16"/>
      <c r="BA397" s="16"/>
      <c r="BB397" s="16"/>
      <c r="BC397" s="16"/>
      <c r="BD397" s="16"/>
      <c r="BE397" s="16"/>
      <c r="BF397" s="16"/>
      <c r="BG397" s="16"/>
      <c r="BH397" s="17">
        <v>15927</v>
      </c>
      <c r="BI397" s="17">
        <v>0</v>
      </c>
      <c r="BJ397" s="17">
        <v>15927</v>
      </c>
      <c r="BK397" s="17"/>
      <c r="BL397" s="21"/>
      <c r="BM397" s="24"/>
      <c r="BN397" s="20"/>
      <c r="BO397" s="21"/>
      <c r="BP397" s="22"/>
    </row>
    <row r="398" spans="1:68" ht="24.75" customHeight="1" x14ac:dyDescent="0.25">
      <c r="A398" s="15" t="s">
        <v>164</v>
      </c>
      <c r="B398" s="15" t="s">
        <v>169</v>
      </c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>
        <v>151430</v>
      </c>
      <c r="AQ398" s="2">
        <v>32547</v>
      </c>
      <c r="AR398" s="2">
        <v>183977</v>
      </c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30"/>
      <c r="BI398" s="30"/>
      <c r="BJ398" s="30"/>
      <c r="BK398" s="30"/>
      <c r="BL398" s="15"/>
      <c r="BM398" s="48"/>
      <c r="BN398" s="32">
        <f>C398+F398+I398+L398+O398+R398+U398+X398+AA398+AD398+AG398+AJ398+AM398+AP398+AS398+AV398+BK398</f>
        <v>151430</v>
      </c>
      <c r="BO398" s="2">
        <f t="shared" ref="BO398:BO399" si="235">D398+G398+J398+M398+P398+S398+V398+Y398+AB398+AE398+AH398+AK398+AN398+AQ398+AT398+AW398+BL398</f>
        <v>32547</v>
      </c>
      <c r="BP398" s="33">
        <f t="shared" ref="BP398:BP399" si="236">E398+H398+K398+N398+Q398+T398+W398+Z398+AC398+AF398+AI398+AL398+AO398+AR398+AU398+AX398+BM398</f>
        <v>183977</v>
      </c>
    </row>
    <row r="399" spans="1:68" ht="24.75" customHeight="1" x14ac:dyDescent="0.25">
      <c r="A399" s="15" t="s">
        <v>170</v>
      </c>
      <c r="B399" s="15" t="s">
        <v>171</v>
      </c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>
        <v>40000</v>
      </c>
      <c r="S399" s="2">
        <v>4632</v>
      </c>
      <c r="T399" s="2">
        <v>44632</v>
      </c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30"/>
      <c r="BI399" s="30"/>
      <c r="BJ399" s="30"/>
      <c r="BK399" s="30"/>
      <c r="BL399" s="15"/>
      <c r="BM399" s="48"/>
      <c r="BN399" s="32">
        <f>C399+F399+I399+L399+O399+R399+U399+X399+AA399+AD399+AG399+AJ399+AM399+AP399+AS399+AV399+BK399</f>
        <v>40000</v>
      </c>
      <c r="BO399" s="2">
        <f t="shared" si="235"/>
        <v>4632</v>
      </c>
      <c r="BP399" s="33">
        <f t="shared" si="236"/>
        <v>44632</v>
      </c>
    </row>
    <row r="400" spans="1:68" ht="24.75" customHeight="1" x14ac:dyDescent="0.25">
      <c r="A400" s="21">
        <v>52</v>
      </c>
      <c r="B400" s="21" t="s">
        <v>14</v>
      </c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>
        <v>40000</v>
      </c>
      <c r="S400" s="16">
        <v>4632</v>
      </c>
      <c r="T400" s="16">
        <v>44632</v>
      </c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"/>
      <c r="AZ400" s="16"/>
      <c r="BA400" s="16"/>
      <c r="BB400" s="16"/>
      <c r="BC400" s="16"/>
      <c r="BD400" s="16"/>
      <c r="BE400" s="16"/>
      <c r="BF400" s="16"/>
      <c r="BG400" s="16"/>
      <c r="BH400" s="17"/>
      <c r="BI400" s="17"/>
      <c r="BJ400" s="17"/>
      <c r="BK400" s="17"/>
      <c r="BL400" s="21"/>
      <c r="BM400" s="24"/>
      <c r="BN400" s="20"/>
      <c r="BO400" s="21"/>
      <c r="BP400" s="22"/>
    </row>
    <row r="401" spans="1:68" ht="24.75" customHeight="1" x14ac:dyDescent="0.25">
      <c r="A401" s="21">
        <v>31</v>
      </c>
      <c r="B401" s="21" t="s">
        <v>6</v>
      </c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>
        <v>40000</v>
      </c>
      <c r="S401" s="16">
        <v>4632</v>
      </c>
      <c r="T401" s="16">
        <v>44632</v>
      </c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"/>
      <c r="AZ401" s="16"/>
      <c r="BA401" s="16"/>
      <c r="BB401" s="16"/>
      <c r="BC401" s="16"/>
      <c r="BD401" s="16"/>
      <c r="BE401" s="16"/>
      <c r="BF401" s="16"/>
      <c r="BG401" s="16"/>
      <c r="BH401" s="17"/>
      <c r="BI401" s="17"/>
      <c r="BJ401" s="17"/>
      <c r="BK401" s="17"/>
      <c r="BL401" s="21"/>
      <c r="BM401" s="24"/>
      <c r="BN401" s="20"/>
      <c r="BO401" s="21"/>
      <c r="BP401" s="22"/>
    </row>
    <row r="402" spans="1:68" ht="24.75" customHeight="1" x14ac:dyDescent="0.25">
      <c r="A402" s="15" t="s">
        <v>172</v>
      </c>
      <c r="B402" s="15" t="s">
        <v>173</v>
      </c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>
        <f>R403</f>
        <v>33900</v>
      </c>
      <c r="S402" s="2">
        <f t="shared" ref="S402:T402" si="237">S403</f>
        <v>72538</v>
      </c>
      <c r="T402" s="2">
        <f t="shared" si="237"/>
        <v>106438</v>
      </c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30"/>
      <c r="BI402" s="30"/>
      <c r="BJ402" s="30"/>
      <c r="BK402" s="30"/>
      <c r="BL402" s="15"/>
      <c r="BM402" s="48"/>
      <c r="BN402" s="32">
        <f>C402+F402+I402+L402+O402+R402+U402+X402+AA402+AD402+AG402+AJ402+AM402+AP402+AS402+AV402+BK402</f>
        <v>33900</v>
      </c>
      <c r="BO402" s="2">
        <f t="shared" ref="BO402" si="238">D402+G402+J402+M402+P402+S402+V402+Y402+AB402+AE402+AH402+AK402+AN402+AQ402+AT402+AW402+BL402</f>
        <v>72538</v>
      </c>
      <c r="BP402" s="33">
        <f t="shared" ref="BP402" si="239">E402+H402+K402+N402+Q402+T402+W402+Z402+AC402+AF402+AI402+AL402+AO402+AR402+AU402+AX402+BM402</f>
        <v>106438</v>
      </c>
    </row>
    <row r="403" spans="1:68" ht="24.75" customHeight="1" x14ac:dyDescent="0.25">
      <c r="A403" s="21">
        <v>52</v>
      </c>
      <c r="B403" s="21" t="s">
        <v>14</v>
      </c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>
        <v>33900</v>
      </c>
      <c r="S403" s="16">
        <v>72538</v>
      </c>
      <c r="T403" s="16">
        <v>106438</v>
      </c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"/>
      <c r="AZ403" s="16"/>
      <c r="BA403" s="16"/>
      <c r="BB403" s="16"/>
      <c r="BC403" s="16"/>
      <c r="BD403" s="16"/>
      <c r="BE403" s="16"/>
      <c r="BF403" s="16"/>
      <c r="BG403" s="16"/>
      <c r="BH403" s="17"/>
      <c r="BI403" s="17"/>
      <c r="BJ403" s="17"/>
      <c r="BK403" s="17"/>
      <c r="BL403" s="21"/>
      <c r="BM403" s="24"/>
      <c r="BN403" s="20"/>
      <c r="BO403" s="21"/>
      <c r="BP403" s="22"/>
    </row>
    <row r="404" spans="1:68" ht="24.75" customHeight="1" thickBot="1" x14ac:dyDescent="0.3">
      <c r="A404" s="21">
        <v>32</v>
      </c>
      <c r="B404" s="21" t="s">
        <v>7</v>
      </c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>
        <v>33900</v>
      </c>
      <c r="S404" s="16">
        <v>72538</v>
      </c>
      <c r="T404" s="16">
        <f>R404+S404</f>
        <v>106438</v>
      </c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"/>
      <c r="AZ404" s="16"/>
      <c r="BA404" s="16"/>
      <c r="BB404" s="16"/>
      <c r="BC404" s="16"/>
      <c r="BD404" s="16"/>
      <c r="BE404" s="16"/>
      <c r="BF404" s="16"/>
      <c r="BG404" s="16"/>
      <c r="BH404" s="17"/>
      <c r="BI404" s="17"/>
      <c r="BJ404" s="17"/>
      <c r="BK404" s="17"/>
      <c r="BL404" s="21"/>
      <c r="BM404" s="24"/>
      <c r="BN404" s="49"/>
      <c r="BO404" s="50"/>
      <c r="BP404" s="51"/>
    </row>
  </sheetData>
  <autoFilter ref="A3:BP404" xr:uid="{A1E3B1C1-23F0-49FA-86D8-C9485F063265}"/>
  <mergeCells count="23">
    <mergeCell ref="AD2:AF2"/>
    <mergeCell ref="AG2:AI2"/>
    <mergeCell ref="AJ2:AL2"/>
    <mergeCell ref="AM2:AO2"/>
    <mergeCell ref="BN2:BP2"/>
    <mergeCell ref="BE2:BG2"/>
    <mergeCell ref="BH2:BJ2"/>
    <mergeCell ref="BK2:BM2"/>
    <mergeCell ref="AP2:AR2"/>
    <mergeCell ref="AS2:AU2"/>
    <mergeCell ref="AV2:AX2"/>
    <mergeCell ref="AY2:BA2"/>
    <mergeCell ref="BB2:BD2"/>
    <mergeCell ref="O2:Q2"/>
    <mergeCell ref="R2:T2"/>
    <mergeCell ref="U2:W2"/>
    <mergeCell ref="X2:Z2"/>
    <mergeCell ref="AA2:AC2"/>
    <mergeCell ref="A1:B1"/>
    <mergeCell ref="C2:E2"/>
    <mergeCell ref="F2:H2"/>
    <mergeCell ref="I2:K2"/>
    <mergeCell ref="L2:N2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2015-06-05T18:19:34Z</dcterms:created>
  <dcterms:modified xsi:type="dcterms:W3CDTF">2026-02-03T10:48:34Z</dcterms:modified>
</cp:coreProperties>
</file>