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\"/>
    </mc:Choice>
  </mc:AlternateContent>
  <xr:revisionPtr revIDLastSave="0" documentId="13_ncr:1_{6D56B274-8339-402F-B238-1D82E910B117}" xr6:coauthVersionLast="47" xr6:coauthVersionMax="47" xr10:uidLastSave="{00000000-0000-0000-0000-000000000000}"/>
  <bookViews>
    <workbookView xWindow="-120" yWindow="-120" windowWidth="38640" windowHeight="21120" xr2:uid="{52B498CD-3ECA-4B31-B33A-B965160B9204}"/>
  </bookViews>
  <sheets>
    <sheet name="Lis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90" i="3" l="1"/>
  <c r="F490" i="3"/>
  <c r="F37" i="3" l="1"/>
  <c r="E37" i="3"/>
  <c r="G21" i="3"/>
  <c r="F21" i="3"/>
  <c r="E21" i="3"/>
  <c r="F105" i="3" l="1"/>
  <c r="E105" i="3"/>
  <c r="G86" i="3"/>
  <c r="F86" i="3"/>
  <c r="E86" i="3"/>
  <c r="G74" i="3"/>
  <c r="F74" i="3"/>
  <c r="E74" i="3"/>
  <c r="G72" i="3"/>
  <c r="F72" i="3"/>
  <c r="E72" i="3"/>
  <c r="C419" i="3" l="1"/>
  <c r="C15" i="3"/>
  <c r="D15" i="3" l="1"/>
  <c r="C14" i="3" l="1"/>
  <c r="D14" i="3"/>
  <c r="F526" i="3" l="1"/>
  <c r="G526" i="3"/>
  <c r="E526" i="3"/>
  <c r="G490" i="3"/>
  <c r="F353" i="3"/>
  <c r="G353" i="3"/>
  <c r="E353" i="3"/>
  <c r="F317" i="3"/>
  <c r="F316" i="3" s="1"/>
  <c r="G317" i="3"/>
  <c r="E317" i="3"/>
  <c r="F303" i="3"/>
  <c r="G303" i="3"/>
  <c r="E303" i="3"/>
  <c r="F267" i="3"/>
  <c r="G267" i="3"/>
  <c r="E267" i="3"/>
  <c r="F476" i="3"/>
  <c r="G476" i="3"/>
  <c r="E476" i="3"/>
  <c r="F440" i="3"/>
  <c r="F439" i="3" s="1"/>
  <c r="F9" i="3" s="1"/>
  <c r="G440" i="3"/>
  <c r="E440" i="3"/>
  <c r="F253" i="3"/>
  <c r="G253" i="3"/>
  <c r="E253" i="3"/>
  <c r="F217" i="3"/>
  <c r="G217" i="3"/>
  <c r="E217" i="3"/>
  <c r="F203" i="3"/>
  <c r="G203" i="3"/>
  <c r="E203" i="3"/>
  <c r="F167" i="3"/>
  <c r="F166" i="3" s="1"/>
  <c r="F7" i="3" s="1"/>
  <c r="G167" i="3"/>
  <c r="E167" i="3"/>
  <c r="F152" i="3"/>
  <c r="G152" i="3"/>
  <c r="E152" i="3"/>
  <c r="F116" i="3"/>
  <c r="G116" i="3"/>
  <c r="E116" i="3"/>
  <c r="E115" i="3" s="1"/>
  <c r="F102" i="3"/>
  <c r="G102" i="3"/>
  <c r="E102" i="3"/>
  <c r="F66" i="3"/>
  <c r="G66" i="3"/>
  <c r="E66" i="3"/>
  <c r="G115" i="3" l="1"/>
  <c r="G266" i="3"/>
  <c r="G489" i="3"/>
  <c r="F489" i="3"/>
  <c r="F266" i="3"/>
  <c r="F115" i="3"/>
  <c r="F11" i="3" s="1"/>
  <c r="E439" i="3"/>
  <c r="E9" i="3" s="1"/>
  <c r="E316" i="3"/>
  <c r="E11" i="3" s="1"/>
  <c r="G439" i="3"/>
  <c r="G9" i="3" s="1"/>
  <c r="G316" i="3"/>
  <c r="E166" i="3"/>
  <c r="E7" i="3" s="1"/>
  <c r="G166" i="3"/>
  <c r="G7" i="3" s="1"/>
  <c r="E266" i="3"/>
  <c r="E489" i="3"/>
  <c r="G216" i="3"/>
  <c r="F216" i="3"/>
  <c r="E216" i="3"/>
  <c r="E8" i="3" s="1"/>
  <c r="E65" i="3"/>
  <c r="F65" i="3"/>
  <c r="G65" i="3"/>
  <c r="F52" i="3"/>
  <c r="G52" i="3"/>
  <c r="E52" i="3"/>
  <c r="F17" i="3"/>
  <c r="G17" i="3"/>
  <c r="E17" i="3"/>
  <c r="E165" i="3" l="1"/>
  <c r="G10" i="3"/>
  <c r="G11" i="3"/>
  <c r="F10" i="3"/>
  <c r="F165" i="3"/>
  <c r="F8" i="3"/>
  <c r="G165" i="3"/>
  <c r="G8" i="3"/>
  <c r="E10" i="3"/>
  <c r="G16" i="3"/>
  <c r="E16" i="3"/>
  <c r="F16" i="3"/>
  <c r="F417" i="3"/>
  <c r="G417" i="3"/>
  <c r="E417" i="3"/>
  <c r="F428" i="3"/>
  <c r="F427" i="3" s="1"/>
  <c r="G428" i="3"/>
  <c r="G427" i="3" s="1"/>
  <c r="E428" i="3"/>
  <c r="F420" i="3"/>
  <c r="F419" i="3" s="1"/>
  <c r="G420" i="3"/>
  <c r="G13" i="3" s="1"/>
  <c r="E420" i="3"/>
  <c r="E419" i="3" s="1"/>
  <c r="E13" i="3" l="1"/>
  <c r="F416" i="3"/>
  <c r="F12" i="3"/>
  <c r="E427" i="3"/>
  <c r="F13" i="3"/>
  <c r="E416" i="3"/>
  <c r="E12" i="3"/>
  <c r="G419" i="3"/>
  <c r="G416" i="3"/>
  <c r="G12" i="3"/>
  <c r="G15" i="3"/>
  <c r="G14" i="3" s="1"/>
  <c r="G6" i="3"/>
  <c r="F15" i="3"/>
  <c r="F6" i="3"/>
  <c r="E15" i="3"/>
  <c r="E6" i="3"/>
  <c r="E14" i="3" l="1"/>
  <c r="F14" i="3"/>
</calcChain>
</file>

<file path=xl/sharedStrings.xml><?xml version="1.0" encoding="utf-8"?>
<sst xmlns="http://schemas.openxmlformats.org/spreadsheetml/2006/main" count="507" uniqueCount="89">
  <si>
    <t>Rashodi za nabavu nefinancijske imovine</t>
  </si>
  <si>
    <t>Rashodi poslovanja</t>
  </si>
  <si>
    <t>Mehanizam za oporavak i otpornost</t>
  </si>
  <si>
    <t>Donacije</t>
  </si>
  <si>
    <t>Ostali prihodi za posebne namjene</t>
  </si>
  <si>
    <t>Vlastiti prihodi</t>
  </si>
  <si>
    <t>Opći prihodi i primici</t>
  </si>
  <si>
    <t>PROJEKCIJA 
2028.</t>
  </si>
  <si>
    <t>PROJEKCIJA 
2027.</t>
  </si>
  <si>
    <t>PLAN 
2026.</t>
  </si>
  <si>
    <t>TEKUĆI PLAN
2025.</t>
  </si>
  <si>
    <t>IZVRŠENJE
2024.</t>
  </si>
  <si>
    <t xml:space="preserve">NAZIV PRORAČUNSKOG KORISNIKA </t>
  </si>
  <si>
    <t xml:space="preserve">BROJČANA OZNAKA PRORAČUNSKOG KORISNIKA </t>
  </si>
  <si>
    <t>Pomoći iz državnog proračuna</t>
  </si>
  <si>
    <t>Rektorat I Odjeli</t>
  </si>
  <si>
    <t>Plaće za redovan rad</t>
  </si>
  <si>
    <t>Ostali rashodi za zaposlene</t>
  </si>
  <si>
    <t>Doprinosi za obvezno zdravstveno osiguranje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</si>
  <si>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</si>
  <si>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</si>
  <si>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</si>
  <si>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</si>
  <si>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</si>
  <si>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</si>
  <si>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</si>
  <si>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</si>
  <si>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</si>
  <si>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</si>
  <si>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</si>
  <si>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</si>
  <si>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</si>
  <si>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</si>
  <si>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</si>
  <si>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</si>
  <si>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</si>
  <si>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</si>
  <si>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Premije osiguranja</t>
  </si>
  <si>
    <t>Reprezentacija</t>
  </si>
  <si>
    <t>Članarine i norme</t>
  </si>
  <si>
    <t>Pristojbe i naknade</t>
  </si>
  <si>
    <t>Ostali nespomenuti rashodi poslovanja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</si>
  <si>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</si>
  <si>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</si>
  <si>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</si>
  <si>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</si>
  <si>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Medicinska i laboratorijska oprema</t>
  </si>
  <si>
    <t>Knjige</t>
  </si>
  <si>
    <t>Dodatna ulaganja na građevinskim objektima</t>
  </si>
  <si>
    <t>IZVOR 11</t>
  </si>
  <si>
    <t>IZVOR 581</t>
  </si>
  <si>
    <t>IZVOR 5011</t>
  </si>
  <si>
    <t>IZVOR 31</t>
  </si>
  <si>
    <t>IZVOR 43</t>
  </si>
  <si>
    <t>IZVOR 61</t>
  </si>
  <si>
    <t>IZVOR 51000</t>
  </si>
  <si>
    <t>A557042</t>
  </si>
  <si>
    <t>IZVOR 5052</t>
  </si>
  <si>
    <t>A679071.005</t>
  </si>
  <si>
    <t>Erasmus+ mobilnost nastavnog i nenastavnog osoblja</t>
  </si>
  <si>
    <t>Naknade građanima i kućanstvima iz EU sredstava</t>
  </si>
  <si>
    <t>NOVI PODPROJEKT</t>
  </si>
  <si>
    <t>COLOURS- COLlaborative  innOvative sUstainble Regional universSities</t>
  </si>
  <si>
    <t>51000 Programi Unije – raspoloživ predujam</t>
  </si>
  <si>
    <t>PROGRAM DOKTORANADA I POSLIJEDOKTORANADA HRVATSKE ZAKLADE ZA ZNANOST</t>
  </si>
  <si>
    <t>Programsko financiranje javnih visokih učilišta</t>
  </si>
  <si>
    <t>Programsko i ostalo financiranje javnih visokih učilišta</t>
  </si>
  <si>
    <t>Plaće za prekovremeni rad</t>
  </si>
  <si>
    <t>Plaće za posebne uvjete rada</t>
  </si>
  <si>
    <t>Naknade građanima i kućanstvima u novcu</t>
  </si>
  <si>
    <t>Tekuće donacije u novcu</t>
  </si>
  <si>
    <t>Licence</t>
  </si>
  <si>
    <t>Poslovni objekti</t>
  </si>
  <si>
    <t>Uredska oprema i namještaj</t>
  </si>
  <si>
    <t>Komunikacijska oprema</t>
  </si>
  <si>
    <t>Oprema za održavanje i zaštitu</t>
  </si>
  <si>
    <t>Instrumenti, uređaji i strojevi</t>
  </si>
  <si>
    <t>Uređaji, strojevi i oprema za ostale namjene</t>
  </si>
  <si>
    <t>Ulaganja u računalne programe</t>
  </si>
  <si>
    <t>Pohranjene knjige, umjetnička djela i slične vrijednosti</t>
  </si>
  <si>
    <t>Naknade građanima i kućanstvima u naravi</t>
  </si>
  <si>
    <t>Prihodi za posebne namjene</t>
  </si>
  <si>
    <t>Pomoći iz državnog proračuna kroz opće prihode i primitke</t>
  </si>
  <si>
    <t>Pomoći iz državnog proračuna kroz ostale pomoći</t>
  </si>
  <si>
    <t>Programi Unije- raspoloživ predujam</t>
  </si>
  <si>
    <t>Donacije- NOVI PODPROJEKT Integrirani teritorijalni program, projekt: Strateško partnerstvo za istraživanje i razvoj eko proizvoda za pranje i njegu rublja koje sadrži sredstvo za odbijanje komaraca - NOmosqitOS IP.1.1.03.0105</t>
  </si>
  <si>
    <t>51000 Programi Unije – raspoloživ predujam HORIZON, projekt HORIZON-MISS-2022-OCEAN-01-101112736 Restore4Life</t>
  </si>
  <si>
    <t>A679134</t>
  </si>
  <si>
    <t>A679135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</si>
</sst>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u/>
      <sz val="11"/>
      <name val="Times New Roman"/>
      <family val="1"/>
      <charset val="238"/>
    </font>
    <font>
      <i/>
      <u/>
      <sz val="11"/>
      <color theme="1"/>
      <name val="Times New Roman"/>
      <family val="1"/>
      <charset val="238"/>
    </font>
    <font>
      <i/>
      <u/>
      <sz val="11"/>
      <color theme="1"/>
      <name val="Calibri"/>
      <family val="2"/>
      <charset val="238"/>
      <scheme val="minor"/>
    </font>
    <font>
      <u/>
      <sz val="1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b/>
      <i/>
      <sz val="9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u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u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i/>
      <sz val="9"/>
      <color theme="1"/>
      <name val="Calibri"/>
      <family val="2"/>
      <charset val="238"/>
      <scheme val="minor"/>
    </font>
    <font>
      <i/>
      <sz val="9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9"/>
      </patternFill>
    </fill>
  </fills>
  <borders count="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" fontId="2" fillId="0" borderId="1" applyNumberFormat="0" applyProtection="0">
      <alignment horizontal="right" vertical="center"/>
    </xf>
    <xf numFmtId="0" fontId="2" fillId="2" borderId="1" applyNumberFormat="0" applyProtection="0">
      <alignment horizontal="left" vertical="center" indent="1"/>
    </xf>
    <xf numFmtId="0" fontId="3" fillId="3" borderId="2" applyNumberFormat="0" applyProtection="0">
      <alignment horizontal="left" vertical="center" wrapText="1" indent="1"/>
    </xf>
    <xf numFmtId="0" fontId="5" fillId="0" borderId="2" applyNumberFormat="0" applyProtection="0">
      <alignment horizontal="left" vertical="center" wrapText="1"/>
    </xf>
    <xf numFmtId="4" fontId="2" fillId="7" borderId="1" applyNumberFormat="0" applyProtection="0">
      <alignment horizontal="left" vertical="center" indent="1" justifyLastLine="1"/>
    </xf>
    <xf numFmtId="0" fontId="24" fillId="0" borderId="0"/>
  </cellStyleXfs>
  <cellXfs count="103">
    <xf numFmtId="0" fontId="0" fillId="0" borderId="0" xfId="0"/>
    <xf numFmtId="0" fontId="7" fillId="0" borderId="4" xfId="1" quotePrefix="1" applyFont="1" applyFill="1" applyBorder="1" applyAlignment="1">
      <alignment horizontal="center" vertical="center" wrapText="1"/>
    </xf>
    <xf numFmtId="3" fontId="7" fillId="0" borderId="5" xfId="1" quotePrefix="1" applyNumberFormat="1" applyFont="1" applyFill="1" applyBorder="1" applyAlignment="1">
      <alignment horizontal="center" vertical="center" wrapText="1"/>
    </xf>
    <xf numFmtId="0" fontId="0" fillId="5" borderId="0" xfId="0" applyFill="1"/>
    <xf numFmtId="0" fontId="0" fillId="0" borderId="0" xfId="0" applyFont="1"/>
    <xf numFmtId="0" fontId="15" fillId="0" borderId="0" xfId="0" applyFont="1"/>
    <xf numFmtId="0" fontId="15" fillId="5" borderId="0" xfId="0" applyFont="1" applyFill="1"/>
    <xf numFmtId="0" fontId="13" fillId="0" borderId="0" xfId="0" applyFont="1"/>
    <xf numFmtId="0" fontId="6" fillId="6" borderId="3" xfId="1" applyFont="1" applyFill="1" applyBorder="1"/>
    <xf numFmtId="0" fontId="11" fillId="6" borderId="3" xfId="3" quotePrefix="1" applyFont="1" applyFill="1" applyBorder="1">
      <alignment horizontal="left" vertical="center" indent="1"/>
    </xf>
    <xf numFmtId="0" fontId="17" fillId="6" borderId="0" xfId="0" applyFont="1" applyFill="1"/>
    <xf numFmtId="0" fontId="0" fillId="5" borderId="0" xfId="0" applyFont="1" applyFill="1"/>
    <xf numFmtId="0" fontId="13" fillId="5" borderId="0" xfId="0" applyFont="1" applyFill="1"/>
    <xf numFmtId="0" fontId="6" fillId="4" borderId="3" xfId="1" applyFont="1" applyFill="1" applyBorder="1"/>
    <xf numFmtId="0" fontId="20" fillId="0" borderId="0" xfId="0" applyFont="1"/>
    <xf numFmtId="0" fontId="22" fillId="0" borderId="0" xfId="0" applyFont="1"/>
    <xf numFmtId="3" fontId="23" fillId="0" borderId="5" xfId="1" quotePrefix="1" applyNumberFormat="1" applyFont="1" applyFill="1" applyBorder="1" applyAlignment="1">
      <alignment horizontal="center" vertical="center" wrapText="1"/>
    </xf>
    <xf numFmtId="0" fontId="9" fillId="4" borderId="3" xfId="3" quotePrefix="1" applyFont="1" applyFill="1" applyBorder="1" applyAlignment="1">
      <alignment horizontal="left" vertical="center" wrapText="1" indent="1"/>
    </xf>
    <xf numFmtId="0" fontId="26" fillId="0" borderId="0" xfId="1" applyFont="1" applyFill="1"/>
    <xf numFmtId="0" fontId="27" fillId="0" borderId="4" xfId="1" quotePrefix="1" applyFont="1" applyFill="1" applyBorder="1" applyAlignment="1">
      <alignment horizontal="center" vertical="center" wrapText="1"/>
    </xf>
    <xf numFmtId="0" fontId="28" fillId="5" borderId="3" xfId="3" quotePrefix="1" applyFont="1" applyFill="1" applyBorder="1">
      <alignment horizontal="left" vertical="center" indent="1"/>
    </xf>
    <xf numFmtId="0" fontId="29" fillId="0" borderId="3" xfId="3" quotePrefix="1" applyFont="1" applyFill="1" applyBorder="1">
      <alignment horizontal="left" vertical="center" indent="1"/>
    </xf>
    <xf numFmtId="0" fontId="29" fillId="5" borderId="3" xfId="3" quotePrefix="1" applyFont="1" applyFill="1" applyBorder="1">
      <alignment horizontal="left" vertical="center" indent="1"/>
    </xf>
    <xf numFmtId="0" fontId="29" fillId="5" borderId="3" xfId="3" quotePrefix="1" applyFont="1" applyFill="1" applyBorder="1" applyAlignment="1">
      <alignment horizontal="left" vertical="center" wrapText="1" indent="1"/>
    </xf>
    <xf numFmtId="0" fontId="29" fillId="0" borderId="3" xfId="3" quotePrefix="1" applyFont="1" applyFill="1" applyBorder="1" applyAlignment="1">
      <alignment horizontal="left" vertical="center" wrapText="1" indent="1"/>
    </xf>
    <xf numFmtId="0" fontId="28" fillId="0" borderId="3" xfId="3" quotePrefix="1" applyFont="1" applyFill="1" applyBorder="1">
      <alignment horizontal="left" vertical="center" indent="1"/>
    </xf>
    <xf numFmtId="0" fontId="29" fillId="5" borderId="3" xfId="5" quotePrefix="1" applyFont="1" applyFill="1" applyBorder="1" applyAlignment="1">
      <alignment horizontal="left" vertical="center" wrapText="1"/>
    </xf>
    <xf numFmtId="0" fontId="29" fillId="0" borderId="3" xfId="1" applyFont="1" applyFill="1" applyBorder="1"/>
    <xf numFmtId="0" fontId="30" fillId="0" borderId="3" xfId="1" applyFont="1" applyFill="1" applyBorder="1"/>
    <xf numFmtId="0" fontId="26" fillId="0" borderId="3" xfId="1" applyFont="1" applyFill="1" applyBorder="1"/>
    <xf numFmtId="0" fontId="31" fillId="0" borderId="3" xfId="1" applyFont="1" applyFill="1" applyBorder="1"/>
    <xf numFmtId="0" fontId="32" fillId="0" borderId="3" xfId="1" applyFont="1" applyFill="1" applyBorder="1"/>
    <xf numFmtId="3" fontId="25" fillId="0" borderId="5" xfId="1" quotePrefix="1" applyNumberFormat="1" applyFont="1" applyFill="1" applyBorder="1" applyAlignment="1">
      <alignment horizontal="center" vertical="center" wrapText="1"/>
    </xf>
    <xf numFmtId="3" fontId="33" fillId="0" borderId="5" xfId="1" quotePrefix="1" applyNumberFormat="1" applyFont="1" applyFill="1" applyBorder="1" applyAlignment="1">
      <alignment horizontal="center" vertical="center" wrapText="1"/>
    </xf>
    <xf numFmtId="3" fontId="34" fillId="4" borderId="3" xfId="3" quotePrefix="1" applyNumberFormat="1" applyFont="1" applyFill="1" applyBorder="1">
      <alignment horizontal="left" vertical="center" indent="1"/>
    </xf>
    <xf numFmtId="3" fontId="35" fillId="6" borderId="3" xfId="3" quotePrefix="1" applyNumberFormat="1" applyFont="1" applyFill="1" applyBorder="1">
      <alignment horizontal="left" vertical="center" indent="1"/>
    </xf>
    <xf numFmtId="3" fontId="36" fillId="5" borderId="3" xfId="3" quotePrefix="1" applyNumberFormat="1" applyFont="1" applyFill="1" applyBorder="1">
      <alignment horizontal="left" vertical="center" indent="1"/>
    </xf>
    <xf numFmtId="3" fontId="5" fillId="0" borderId="3" xfId="3" quotePrefix="1" applyNumberFormat="1" applyFont="1" applyFill="1" applyBorder="1">
      <alignment horizontal="left" vertical="center" indent="1"/>
    </xf>
    <xf numFmtId="3" fontId="37" fillId="5" borderId="3" xfId="3" quotePrefix="1" applyNumberFormat="1" applyFont="1" applyFill="1" applyBorder="1">
      <alignment horizontal="left" vertical="center" indent="1"/>
    </xf>
    <xf numFmtId="3" fontId="35" fillId="0" borderId="3" xfId="3" quotePrefix="1" applyNumberFormat="1" applyFont="1" applyFill="1" applyBorder="1">
      <alignment horizontal="left" vertical="center" indent="1"/>
    </xf>
    <xf numFmtId="3" fontId="34" fillId="0" borderId="3" xfId="3" quotePrefix="1" applyNumberFormat="1" applyFont="1" applyFill="1" applyBorder="1">
      <alignment horizontal="left" vertical="center" indent="1"/>
    </xf>
    <xf numFmtId="3" fontId="5" fillId="5" borderId="3" xfId="3" quotePrefix="1" applyNumberFormat="1" applyFont="1" applyFill="1" applyBorder="1">
      <alignment horizontal="left" vertical="center" indent="1"/>
    </xf>
    <xf numFmtId="3" fontId="5" fillId="5" borderId="3" xfId="3" quotePrefix="1" applyNumberFormat="1" applyFont="1" applyFill="1" applyBorder="1" applyAlignment="1">
      <alignment horizontal="left" vertical="center" wrapText="1" indent="1"/>
    </xf>
    <xf numFmtId="3" fontId="5" fillId="0" borderId="3" xfId="3" quotePrefix="1" applyNumberFormat="1" applyFont="1" applyFill="1" applyBorder="1" applyAlignment="1">
      <alignment horizontal="left" vertical="center" wrapText="1" indent="1"/>
    </xf>
    <xf numFmtId="3" fontId="36" fillId="0" borderId="3" xfId="3" quotePrefix="1" applyNumberFormat="1" applyFont="1" applyFill="1" applyBorder="1">
      <alignment horizontal="left" vertical="center" indent="1"/>
    </xf>
    <xf numFmtId="3" fontId="38" fillId="5" borderId="3" xfId="1" applyNumberFormat="1" applyFont="1" applyFill="1" applyBorder="1"/>
    <xf numFmtId="3" fontId="38" fillId="0" borderId="3" xfId="1" applyNumberFormat="1" applyFont="1" applyFill="1" applyBorder="1"/>
    <xf numFmtId="3" fontId="39" fillId="0" borderId="3" xfId="1" applyNumberFormat="1" applyFont="1" applyFill="1" applyBorder="1"/>
    <xf numFmtId="3" fontId="40" fillId="6" borderId="3" xfId="1" applyNumberFormat="1" applyFont="1" applyFill="1" applyBorder="1"/>
    <xf numFmtId="3" fontId="41" fillId="0" borderId="3" xfId="1" applyNumberFormat="1" applyFont="1" applyFill="1" applyBorder="1"/>
    <xf numFmtId="3" fontId="40" fillId="4" borderId="3" xfId="1" applyNumberFormat="1" applyFont="1" applyFill="1" applyBorder="1"/>
    <xf numFmtId="3" fontId="42" fillId="0" borderId="3" xfId="1" applyNumberFormat="1" applyFont="1" applyFill="1" applyBorder="1"/>
    <xf numFmtId="3" fontId="38" fillId="0" borderId="0" xfId="1" applyNumberFormat="1" applyFont="1" applyFill="1"/>
    <xf numFmtId="0" fontId="43" fillId="0" borderId="0" xfId="0" applyFont="1"/>
    <xf numFmtId="0" fontId="44" fillId="0" borderId="4" xfId="1" quotePrefix="1" applyFont="1" applyFill="1" applyBorder="1" applyAlignment="1">
      <alignment horizontal="left" vertical="center" wrapText="1"/>
    </xf>
    <xf numFmtId="3" fontId="23" fillId="0" borderId="5" xfId="1" quotePrefix="1" applyNumberFormat="1" applyFont="1" applyFill="1" applyBorder="1" applyAlignment="1">
      <alignment horizontal="right" vertical="center" wrapText="1"/>
    </xf>
    <xf numFmtId="3" fontId="9" fillId="4" borderId="3" xfId="3" quotePrefix="1" applyNumberFormat="1" applyFont="1" applyFill="1" applyBorder="1" applyAlignment="1">
      <alignment horizontal="right" vertical="center" indent="1"/>
    </xf>
    <xf numFmtId="3" fontId="11" fillId="6" borderId="3" xfId="3" quotePrefix="1" applyNumberFormat="1" applyFont="1" applyFill="1" applyBorder="1" applyAlignment="1">
      <alignment horizontal="right" vertical="center" indent="1"/>
    </xf>
    <xf numFmtId="3" fontId="18" fillId="5" borderId="3" xfId="3" quotePrefix="1" applyNumberFormat="1" applyFont="1" applyFill="1" applyBorder="1" applyAlignment="1">
      <alignment horizontal="right" vertical="center" indent="1"/>
    </xf>
    <xf numFmtId="3" fontId="8" fillId="0" borderId="3" xfId="3" quotePrefix="1" applyNumberFormat="1" applyFont="1" applyFill="1" applyBorder="1" applyAlignment="1">
      <alignment horizontal="right" vertical="center" indent="1"/>
    </xf>
    <xf numFmtId="3" fontId="8" fillId="5" borderId="3" xfId="3" quotePrefix="1" applyNumberFormat="1" applyFont="1" applyFill="1" applyBorder="1" applyAlignment="1">
      <alignment horizontal="right" vertical="center" indent="1"/>
    </xf>
    <xf numFmtId="3" fontId="8" fillId="5" borderId="3" xfId="3" quotePrefix="1" applyNumberFormat="1" applyFont="1" applyFill="1" applyBorder="1" applyAlignment="1">
      <alignment horizontal="right" vertical="center" wrapText="1" indent="1"/>
    </xf>
    <xf numFmtId="3" fontId="8" fillId="0" borderId="3" xfId="3" quotePrefix="1" applyNumberFormat="1" applyFont="1" applyFill="1" applyBorder="1" applyAlignment="1">
      <alignment horizontal="right" vertical="center" wrapText="1" indent="1"/>
    </xf>
    <xf numFmtId="3" fontId="18" fillId="0" borderId="3" xfId="3" quotePrefix="1" applyNumberFormat="1" applyFont="1" applyFill="1" applyBorder="1" applyAlignment="1">
      <alignment horizontal="right" vertical="center" indent="1"/>
    </xf>
    <xf numFmtId="3" fontId="4" fillId="5" borderId="3" xfId="1" applyNumberFormat="1" applyFont="1" applyFill="1" applyBorder="1" applyAlignment="1">
      <alignment horizontal="right"/>
    </xf>
    <xf numFmtId="3" fontId="4" fillId="0" borderId="3" xfId="1" applyNumberFormat="1" applyFont="1" applyFill="1" applyBorder="1" applyAlignment="1">
      <alignment horizontal="right"/>
    </xf>
    <xf numFmtId="3" fontId="19" fillId="0" borderId="3" xfId="1" applyNumberFormat="1" applyFont="1" applyFill="1" applyBorder="1" applyAlignment="1">
      <alignment horizontal="right"/>
    </xf>
    <xf numFmtId="3" fontId="6" fillId="6" borderId="3" xfId="1" applyNumberFormat="1" applyFont="1" applyFill="1" applyBorder="1" applyAlignment="1">
      <alignment horizontal="right"/>
    </xf>
    <xf numFmtId="3" fontId="10" fillId="0" borderId="3" xfId="1" applyNumberFormat="1" applyFont="1" applyFill="1" applyBorder="1" applyAlignment="1">
      <alignment horizontal="right"/>
    </xf>
    <xf numFmtId="3" fontId="6" fillId="4" borderId="3" xfId="1" applyNumberFormat="1" applyFont="1" applyFill="1" applyBorder="1" applyAlignment="1">
      <alignment horizontal="right"/>
    </xf>
    <xf numFmtId="3" fontId="12" fillId="0" borderId="3" xfId="1" applyNumberFormat="1" applyFont="1" applyFill="1" applyBorder="1" applyAlignment="1">
      <alignment horizontal="right"/>
    </xf>
    <xf numFmtId="3" fontId="4" fillId="0" borderId="0" xfId="1" applyNumberFormat="1" applyFont="1" applyFill="1" applyAlignment="1">
      <alignment horizontal="right"/>
    </xf>
    <xf numFmtId="0" fontId="4" fillId="0" borderId="0" xfId="1" applyFont="1" applyFill="1" applyAlignment="1">
      <alignment horizontal="right" wrapText="1"/>
    </xf>
    <xf numFmtId="0" fontId="7" fillId="0" borderId="4" xfId="1" quotePrefix="1" applyFont="1" applyFill="1" applyBorder="1" applyAlignment="1">
      <alignment horizontal="right" vertical="center" wrapText="1"/>
    </xf>
    <xf numFmtId="0" fontId="23" fillId="0" borderId="4" xfId="1" quotePrefix="1" applyFont="1" applyFill="1" applyBorder="1" applyAlignment="1">
      <alignment horizontal="right" vertical="center" wrapText="1"/>
    </xf>
    <xf numFmtId="0" fontId="18" fillId="5" borderId="3" xfId="3" quotePrefix="1" applyFont="1" applyFill="1" applyBorder="1" applyAlignment="1">
      <alignment horizontal="right" vertical="center" wrapText="1"/>
    </xf>
    <xf numFmtId="0" fontId="8" fillId="0" borderId="3" xfId="3" quotePrefix="1" applyFont="1" applyFill="1" applyBorder="1" applyAlignment="1">
      <alignment horizontal="right" vertical="center" wrapText="1"/>
    </xf>
    <xf numFmtId="0" fontId="8" fillId="5" borderId="3" xfId="3" quotePrefix="1" applyFont="1" applyFill="1" applyBorder="1" applyAlignment="1">
      <alignment horizontal="right" vertical="center" wrapText="1"/>
    </xf>
    <xf numFmtId="0" fontId="18" fillId="0" borderId="3" xfId="3" quotePrefix="1" applyFont="1" applyFill="1" applyBorder="1" applyAlignment="1">
      <alignment horizontal="right" vertical="center" wrapText="1"/>
    </xf>
    <xf numFmtId="0" fontId="14" fillId="5" borderId="3" xfId="3" quotePrefix="1" applyFont="1" applyFill="1" applyBorder="1" applyAlignment="1">
      <alignment horizontal="right" vertical="center" wrapText="1"/>
    </xf>
    <xf numFmtId="0" fontId="14" fillId="0" borderId="3" xfId="3" quotePrefix="1" applyFont="1" applyFill="1" applyBorder="1" applyAlignment="1">
      <alignment horizontal="right" vertical="center" wrapText="1"/>
    </xf>
    <xf numFmtId="0" fontId="18" fillId="5" borderId="6" xfId="3" quotePrefix="1" applyFont="1" applyFill="1" applyBorder="1" applyAlignment="1">
      <alignment horizontal="right" vertical="center" wrapText="1"/>
    </xf>
    <xf numFmtId="0" fontId="8" fillId="0" borderId="6" xfId="3" quotePrefix="1" applyFont="1" applyFill="1" applyBorder="1" applyAlignment="1">
      <alignment horizontal="right" vertical="center" wrapText="1"/>
    </xf>
    <xf numFmtId="0" fontId="8" fillId="5" borderId="6" xfId="3" quotePrefix="1" applyFont="1" applyFill="1" applyBorder="1" applyAlignment="1">
      <alignment horizontal="right" vertical="center" wrapText="1"/>
    </xf>
    <xf numFmtId="0" fontId="18" fillId="0" borderId="6" xfId="3" quotePrefix="1" applyFont="1" applyFill="1" applyBorder="1" applyAlignment="1">
      <alignment horizontal="right" vertical="center" wrapText="1"/>
    </xf>
    <xf numFmtId="0" fontId="21" fillId="5" borderId="6" xfId="3" quotePrefix="1" applyFont="1" applyFill="1" applyBorder="1" applyAlignment="1">
      <alignment horizontal="right" vertical="center" wrapText="1"/>
    </xf>
    <xf numFmtId="0" fontId="21" fillId="0" borderId="6" xfId="3" quotePrefix="1" applyFont="1" applyFill="1" applyBorder="1" applyAlignment="1">
      <alignment horizontal="right" vertical="center" wrapText="1"/>
    </xf>
    <xf numFmtId="0" fontId="14" fillId="5" borderId="6" xfId="3" quotePrefix="1" applyFont="1" applyFill="1" applyBorder="1" applyAlignment="1">
      <alignment horizontal="right" vertical="center" wrapText="1"/>
    </xf>
    <xf numFmtId="0" fontId="4" fillId="0" borderId="3" xfId="1" applyFont="1" applyFill="1" applyBorder="1" applyAlignment="1">
      <alignment horizontal="right" wrapText="1"/>
    </xf>
    <xf numFmtId="0" fontId="6" fillId="4" borderId="3" xfId="1" applyFont="1" applyFill="1" applyBorder="1" applyAlignment="1">
      <alignment horizontal="center" wrapText="1"/>
    </xf>
    <xf numFmtId="0" fontId="16" fillId="6" borderId="3" xfId="1" applyFont="1" applyFill="1" applyBorder="1" applyAlignment="1">
      <alignment horizontal="center" wrapText="1"/>
    </xf>
    <xf numFmtId="0" fontId="11" fillId="6" borderId="3" xfId="3" quotePrefix="1" applyFont="1" applyFill="1" applyBorder="1" applyAlignment="1">
      <alignment horizontal="center" vertical="center" wrapText="1"/>
    </xf>
    <xf numFmtId="0" fontId="9" fillId="4" borderId="3" xfId="3" quotePrefix="1" applyFont="1" applyFill="1" applyBorder="1" applyAlignment="1">
      <alignment horizontal="center" vertical="center" wrapText="1"/>
    </xf>
    <xf numFmtId="0" fontId="16" fillId="6" borderId="0" xfId="1" applyFont="1" applyFill="1" applyAlignment="1">
      <alignment horizontal="center" wrapText="1"/>
    </xf>
    <xf numFmtId="0" fontId="16" fillId="6" borderId="3" xfId="1" applyFont="1" applyFill="1" applyBorder="1"/>
    <xf numFmtId="3" fontId="45" fillId="6" borderId="3" xfId="1" applyNumberFormat="1" applyFont="1" applyFill="1" applyBorder="1"/>
    <xf numFmtId="3" fontId="16" fillId="6" borderId="3" xfId="1" applyNumberFormat="1" applyFont="1" applyFill="1" applyBorder="1" applyAlignment="1">
      <alignment horizontal="right"/>
    </xf>
    <xf numFmtId="0" fontId="17" fillId="0" borderId="0" xfId="0" applyFont="1"/>
    <xf numFmtId="0" fontId="6" fillId="6" borderId="3" xfId="1" applyFont="1" applyFill="1" applyBorder="1" applyAlignment="1">
      <alignment horizontal="center" wrapText="1"/>
    </xf>
    <xf numFmtId="0" fontId="6" fillId="6" borderId="3" xfId="1" applyFont="1" applyFill="1" applyBorder="1" applyAlignment="1">
      <alignment wrapText="1"/>
    </xf>
    <xf numFmtId="0" fontId="17" fillId="5" borderId="0" xfId="0" applyFont="1" applyFill="1"/>
    <xf numFmtId="0" fontId="46" fillId="6" borderId="0" xfId="1" applyFont="1" applyFill="1" applyAlignment="1">
      <alignment horizontal="center" wrapText="1"/>
    </xf>
    <xf numFmtId="0" fontId="10" fillId="0" borderId="3" xfId="1" applyFont="1" applyFill="1" applyBorder="1" applyAlignment="1">
      <alignment horizontal="center"/>
    </xf>
  </cellXfs>
  <cellStyles count="8">
    <cellStyle name="Normal 2" xfId="1" xr:uid="{B1D746FB-F76C-419E-98E0-33ED911704AB}"/>
    <cellStyle name="Normalno" xfId="0" builtinId="0"/>
    <cellStyle name="Obično_List5" xfId="7" xr:uid="{09663C12-E7B5-4F12-B8EE-E925604AE959}"/>
    <cellStyle name="SAPBEXHLevel2" xfId="4" xr:uid="{040E1AF9-5E6C-45B5-952E-E78EE94249A9}"/>
    <cellStyle name="SAPBEXHLevel3" xfId="5" xr:uid="{A6F6182B-7C83-4700-8808-DE33F07F381D}"/>
    <cellStyle name="SAPBEXHLevel3 2" xfId="3" xr:uid="{C61DE0E6-9200-45E5-B753-64AF0F9906C0}"/>
    <cellStyle name="SAPBEXstdData 2" xfId="2" xr:uid="{99BB6EE6-0E84-4ED3-9288-7061CB83C8AA}"/>
    <cellStyle name="SAPBEXstdItem" xfId="6" xr:uid="{B864B576-6185-4324-A900-B5F75046A8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5FF09-0667-44F7-93F9-5135B1203E19}">
  <dimension ref="A4:G538"/>
  <sheetViews>
    <sheetView tabSelected="1" topLeftCell="A223" workbookViewId="0">
      <selection activeCell="A166" sqref="A166"/>
    </sheetView>
  </sheetViews>
  <sheetFormatPr defaultRowHeight="15" x14ac:dyDescent="0.25"/>
  <cols>
    <col min="1" max="1" width="17.28515625" style="72" customWidth="1"/>
    <col min="2" max="2" width="26.140625" style="18" customWidth="1"/>
    <col min="3" max="3" width="11.5703125" style="52" customWidth="1"/>
    <col min="4" max="4" width="10.140625" style="52" customWidth="1"/>
    <col min="5" max="5" width="13.28515625" style="71" customWidth="1"/>
    <col min="6" max="6" width="15.5703125" style="71" customWidth="1"/>
    <col min="7" max="7" width="16.7109375" style="71" customWidth="1"/>
  </cols>
  <sheetData>
    <row r="4" spans="1:7" x14ac:dyDescent="0.25">
      <c r="C4" s="102" t="s">
        <v>15</v>
      </c>
      <c r="D4" s="102"/>
      <c r="E4" s="102"/>
      <c r="F4" s="102"/>
      <c r="G4" s="102"/>
    </row>
    <row r="5" spans="1:7" ht="71.25" x14ac:dyDescent="0.25">
      <c r="A5" s="1" t="s">
        <v>13</v>
      </c>
      <c r="B5" s="19" t="s">
        <v>12</v>
      </c>
      <c r="C5" s="32" t="s">
        <v>11</v>
      </c>
      <c r="D5" s="32" t="s">
        <v>10</v>
      </c>
      <c r="E5" s="2" t="s">
        <v>9</v>
      </c>
      <c r="F5" s="2" t="s">
        <v>8</v>
      </c>
      <c r="G5" s="2" t="s">
        <v>7</v>
      </c>
    </row>
    <row r="6" spans="1:7" s="53" customFormat="1" ht="12" x14ac:dyDescent="0.2">
      <c r="A6" s="74">
        <v>11</v>
      </c>
      <c r="B6" s="54" t="s">
        <v>6</v>
      </c>
      <c r="C6" s="16"/>
      <c r="D6" s="16"/>
      <c r="E6" s="55">
        <f>E16</f>
        <v>10177868</v>
      </c>
      <c r="F6" s="55">
        <f t="shared" ref="F6:G6" si="0">F16</f>
        <v>10423611</v>
      </c>
      <c r="G6" s="55">
        <f t="shared" si="0"/>
        <v>10592597</v>
      </c>
    </row>
    <row r="7" spans="1:7" s="53" customFormat="1" ht="12" x14ac:dyDescent="0.2">
      <c r="A7" s="74">
        <v>31</v>
      </c>
      <c r="B7" s="54" t="s">
        <v>5</v>
      </c>
      <c r="C7" s="16"/>
      <c r="D7" s="16"/>
      <c r="E7" s="55">
        <f>E166</f>
        <v>280585</v>
      </c>
      <c r="F7" s="55">
        <f t="shared" ref="F7:G7" si="1">F166</f>
        <v>291240</v>
      </c>
      <c r="G7" s="55">
        <f t="shared" si="1"/>
        <v>301360</v>
      </c>
    </row>
    <row r="8" spans="1:7" s="53" customFormat="1" ht="12" x14ac:dyDescent="0.2">
      <c r="A8" s="74">
        <v>43</v>
      </c>
      <c r="B8" s="54" t="s">
        <v>81</v>
      </c>
      <c r="C8" s="16"/>
      <c r="D8" s="16"/>
      <c r="E8" s="55">
        <f>E216</f>
        <v>850695</v>
      </c>
      <c r="F8" s="55">
        <f t="shared" ref="F8:G8" si="2">F216</f>
        <v>857171</v>
      </c>
      <c r="G8" s="55">
        <f t="shared" si="2"/>
        <v>864568</v>
      </c>
    </row>
    <row r="9" spans="1:7" s="53" customFormat="1" ht="12" x14ac:dyDescent="0.2">
      <c r="A9" s="74">
        <v>61</v>
      </c>
      <c r="B9" s="54" t="s">
        <v>3</v>
      </c>
      <c r="C9" s="16"/>
      <c r="D9" s="16"/>
      <c r="E9" s="55">
        <f>E439</f>
        <v>27715</v>
      </c>
      <c r="F9" s="55">
        <f>F439</f>
        <v>16133</v>
      </c>
      <c r="G9" s="55">
        <f>G439</f>
        <v>0</v>
      </c>
    </row>
    <row r="10" spans="1:7" s="53" customFormat="1" ht="24" x14ac:dyDescent="0.2">
      <c r="A10" s="74">
        <v>581</v>
      </c>
      <c r="B10" s="54" t="s">
        <v>2</v>
      </c>
      <c r="C10" s="16"/>
      <c r="D10" s="16"/>
      <c r="E10" s="55">
        <f>E65+E266</f>
        <v>359476</v>
      </c>
      <c r="F10" s="55">
        <f>F65+F266</f>
        <v>279377</v>
      </c>
      <c r="G10" s="55">
        <f>G65+G266</f>
        <v>213402</v>
      </c>
    </row>
    <row r="11" spans="1:7" s="53" customFormat="1" ht="24" x14ac:dyDescent="0.2">
      <c r="A11" s="74">
        <v>5011</v>
      </c>
      <c r="B11" s="54" t="s">
        <v>82</v>
      </c>
      <c r="C11" s="16"/>
      <c r="D11" s="16"/>
      <c r="E11" s="55">
        <f>E115+E316</f>
        <v>200740</v>
      </c>
      <c r="F11" s="55">
        <f>F115+F316</f>
        <v>166805</v>
      </c>
      <c r="G11" s="55">
        <f>G115+G316</f>
        <v>134997</v>
      </c>
    </row>
    <row r="12" spans="1:7" s="53" customFormat="1" ht="24" x14ac:dyDescent="0.2">
      <c r="A12" s="74">
        <v>5052</v>
      </c>
      <c r="B12" s="54" t="s">
        <v>83</v>
      </c>
      <c r="C12" s="16"/>
      <c r="D12" s="16"/>
      <c r="E12" s="55">
        <f>E417</f>
        <v>22500</v>
      </c>
      <c r="F12" s="55">
        <f t="shared" ref="F12:G12" si="3">F417</f>
        <v>0</v>
      </c>
      <c r="G12" s="55">
        <f t="shared" si="3"/>
        <v>0</v>
      </c>
    </row>
    <row r="13" spans="1:7" s="53" customFormat="1" ht="24" x14ac:dyDescent="0.2">
      <c r="A13" s="74">
        <v>51000</v>
      </c>
      <c r="B13" s="54" t="s">
        <v>84</v>
      </c>
      <c r="C13" s="16"/>
      <c r="D13" s="16"/>
      <c r="E13" s="55">
        <f>E489+E420+E428</f>
        <v>750131</v>
      </c>
      <c r="F13" s="55">
        <f>F489+F420+F428</f>
        <v>575131</v>
      </c>
      <c r="G13" s="55">
        <f>G489+G420+G428</f>
        <v>102000</v>
      </c>
    </row>
    <row r="14" spans="1:7" x14ac:dyDescent="0.25">
      <c r="A14" s="73"/>
      <c r="B14" s="19"/>
      <c r="C14" s="33">
        <f>C15+C165+C416+C419+C427</f>
        <v>13800786</v>
      </c>
      <c r="D14" s="33">
        <f>D15+D165+D416+D419+D427</f>
        <v>11469313</v>
      </c>
      <c r="E14" s="55">
        <f>E15+E165+E416+E419+E427</f>
        <v>12669710</v>
      </c>
      <c r="F14" s="55">
        <f>F15+F165+F416+F419+F427</f>
        <v>12609468</v>
      </c>
      <c r="G14" s="55">
        <f>G15+G165+G416+G419+G427</f>
        <v>12208924</v>
      </c>
    </row>
    <row r="15" spans="1:7" ht="28.5" x14ac:dyDescent="0.25">
      <c r="A15" s="92" t="s">
        <v>87</v>
      </c>
      <c r="B15" s="17" t="s">
        <v>65</v>
      </c>
      <c r="C15" s="34">
        <f>12088766-275323-374677</f>
        <v>11438766</v>
      </c>
      <c r="D15" s="34">
        <f>9088702+233677</f>
        <v>9322379</v>
      </c>
      <c r="E15" s="56">
        <f>E16+E115+E65</f>
        <v>10637344</v>
      </c>
      <c r="F15" s="56">
        <f t="shared" ref="F15:G15" si="4">F16+F115+F65</f>
        <v>10802988</v>
      </c>
      <c r="G15" s="56">
        <f t="shared" si="4"/>
        <v>10905999</v>
      </c>
    </row>
    <row r="16" spans="1:7" s="10" customFormat="1" x14ac:dyDescent="0.25">
      <c r="A16" s="91" t="s">
        <v>49</v>
      </c>
      <c r="B16" s="9" t="s">
        <v>6</v>
      </c>
      <c r="C16" s="35"/>
      <c r="D16" s="35"/>
      <c r="E16" s="57">
        <f>E17+E52</f>
        <v>10177868</v>
      </c>
      <c r="F16" s="57">
        <f>F17+F52</f>
        <v>10423611</v>
      </c>
      <c r="G16" s="57">
        <f>G17+G52</f>
        <v>10592597</v>
      </c>
    </row>
    <row r="17" spans="1:7" s="6" customFormat="1" x14ac:dyDescent="0.25">
      <c r="A17" s="75">
        <v>3</v>
      </c>
      <c r="B17" s="20" t="s">
        <v>1</v>
      </c>
      <c r="C17" s="36"/>
      <c r="D17" s="36"/>
      <c r="E17" s="58">
        <f>SUM(E18:E51)</f>
        <v>9917913</v>
      </c>
      <c r="F17" s="58">
        <f>SUM(F18:F51)</f>
        <v>10177566</v>
      </c>
      <c r="G17" s="58">
        <f>SUM(G18:G51)</f>
        <v>10341680</v>
      </c>
    </row>
    <row r="18" spans="1:7" x14ac:dyDescent="0.25">
      <c r="A18" s="76">
        <v>3111</v>
      </c>
      <c r="B18" s="21" t="s">
        <v>16</v>
      </c>
      <c r="C18" s="37"/>
      <c r="D18" s="37"/>
      <c r="E18" s="59">
        <v>7125593</v>
      </c>
      <c r="F18" s="59">
        <v>7277587</v>
      </c>
      <c r="G18" s="59">
        <v>7366570</v>
      </c>
    </row>
    <row r="19" spans="1:7" x14ac:dyDescent="0.25">
      <c r="A19" s="76">
        <v>3113</v>
      </c>
      <c r="B19" s="21" t="s">
        <v>67</v>
      </c>
      <c r="C19" s="37"/>
      <c r="D19" s="37"/>
      <c r="E19" s="59">
        <v>8000</v>
      </c>
      <c r="F19" s="59">
        <v>8000</v>
      </c>
      <c r="G19" s="59">
        <v>8000</v>
      </c>
    </row>
    <row r="20" spans="1:7" x14ac:dyDescent="0.25">
      <c r="A20" s="76">
        <v>3114</v>
      </c>
      <c r="B20" s="21" t="s">
        <v>68</v>
      </c>
      <c r="C20" s="37"/>
      <c r="D20" s="37"/>
      <c r="E20" s="59">
        <v>15389</v>
      </c>
      <c r="F20" s="59">
        <v>15389</v>
      </c>
      <c r="G20" s="59">
        <v>15389</v>
      </c>
    </row>
    <row r="21" spans="1:7" x14ac:dyDescent="0.25">
      <c r="A21" s="76">
        <v>3121</v>
      </c>
      <c r="B21" s="21" t="s">
        <v>17</v>
      </c>
      <c r="C21" s="37"/>
      <c r="D21" s="37"/>
      <c r="E21" s="59">
        <f>371152-45000</f>
        <v>326152</v>
      </c>
      <c r="F21" s="59">
        <f>370750-45000</f>
        <v>325750</v>
      </c>
      <c r="G21" s="59">
        <f>387150-41358</f>
        <v>345792</v>
      </c>
    </row>
    <row r="22" spans="1:7" x14ac:dyDescent="0.25">
      <c r="A22" s="76">
        <v>3132</v>
      </c>
      <c r="B22" s="21" t="s">
        <v>18</v>
      </c>
      <c r="C22" s="37"/>
      <c r="D22" s="37"/>
      <c r="E22" s="59">
        <v>1184635</v>
      </c>
      <c r="F22" s="59">
        <v>1209316</v>
      </c>
      <c r="G22" s="59">
        <v>1223533</v>
      </c>
    </row>
    <row r="23" spans="1:7" s="11" customFormat="1" x14ac:dyDescent="0.25">
      <c r="A23" s="77">
        <v>3211</v>
      </c>
      <c r="B23" s="22" t="s">
        <v>19</v>
      </c>
      <c r="C23" s="38"/>
      <c r="D23" s="41"/>
      <c r="E23" s="60">
        <v>84400</v>
      </c>
      <c r="F23" s="60">
        <v>83050</v>
      </c>
      <c r="G23" s="60">
        <v>72000</v>
      </c>
    </row>
    <row r="24" spans="1:7" x14ac:dyDescent="0.25">
      <c r="A24" s="76">
        <v>3212</v>
      </c>
      <c r="B24" s="21" t="s">
        <v>20</v>
      </c>
      <c r="C24" s="39"/>
      <c r="D24" s="37"/>
      <c r="E24" s="59">
        <v>106454</v>
      </c>
      <c r="F24" s="59">
        <v>107085</v>
      </c>
      <c r="G24" s="59">
        <v>107300</v>
      </c>
    </row>
    <row r="25" spans="1:7" x14ac:dyDescent="0.25">
      <c r="A25" s="76">
        <v>3213</v>
      </c>
      <c r="B25" s="21" t="s">
        <v>21</v>
      </c>
      <c r="C25" s="40"/>
      <c r="D25" s="37"/>
      <c r="E25" s="59">
        <v>18303</v>
      </c>
      <c r="F25" s="59">
        <v>19550</v>
      </c>
      <c r="G25" s="59">
        <v>17800</v>
      </c>
    </row>
    <row r="26" spans="1:7" x14ac:dyDescent="0.25">
      <c r="A26" s="76">
        <v>3221</v>
      </c>
      <c r="B26" s="21" t="s">
        <v>22</v>
      </c>
      <c r="C26" s="37"/>
      <c r="D26" s="37"/>
      <c r="E26" s="59">
        <v>66734</v>
      </c>
      <c r="F26" s="59">
        <v>70391</v>
      </c>
      <c r="G26" s="59">
        <v>75324</v>
      </c>
    </row>
    <row r="27" spans="1:7" x14ac:dyDescent="0.25">
      <c r="A27" s="76">
        <v>3223</v>
      </c>
      <c r="B27" s="21" t="s">
        <v>23</v>
      </c>
      <c r="C27" s="37"/>
      <c r="D27" s="37"/>
      <c r="E27" s="59">
        <v>114820</v>
      </c>
      <c r="F27" s="59">
        <v>119020</v>
      </c>
      <c r="G27" s="59">
        <v>121020</v>
      </c>
    </row>
    <row r="28" spans="1:7" x14ac:dyDescent="0.25">
      <c r="A28" s="76">
        <v>3224</v>
      </c>
      <c r="B28" s="21" t="s">
        <v>24</v>
      </c>
      <c r="C28" s="37"/>
      <c r="D28" s="37"/>
      <c r="E28" s="59">
        <v>6300</v>
      </c>
      <c r="F28" s="59">
        <v>6500</v>
      </c>
      <c r="G28" s="59">
        <v>6600</v>
      </c>
    </row>
    <row r="29" spans="1:7" x14ac:dyDescent="0.25">
      <c r="A29" s="76">
        <v>3225</v>
      </c>
      <c r="B29" s="21" t="s">
        <v>25</v>
      </c>
      <c r="C29" s="37"/>
      <c r="D29" s="37"/>
      <c r="E29" s="59">
        <v>6954</v>
      </c>
      <c r="F29" s="59">
        <v>7221</v>
      </c>
      <c r="G29" s="59">
        <v>7600</v>
      </c>
    </row>
    <row r="30" spans="1:7" x14ac:dyDescent="0.25">
      <c r="A30" s="76">
        <v>3227</v>
      </c>
      <c r="B30" s="21" t="s">
        <v>26</v>
      </c>
      <c r="C30" s="37"/>
      <c r="D30" s="37"/>
      <c r="E30" s="59">
        <v>2000</v>
      </c>
      <c r="F30" s="59">
        <v>2000</v>
      </c>
      <c r="G30" s="59">
        <v>2000</v>
      </c>
    </row>
    <row r="31" spans="1:7" x14ac:dyDescent="0.25">
      <c r="A31" s="76">
        <v>3231</v>
      </c>
      <c r="B31" s="21" t="s">
        <v>27</v>
      </c>
      <c r="C31" s="37"/>
      <c r="D31" s="37"/>
      <c r="E31" s="59">
        <v>36910</v>
      </c>
      <c r="F31" s="59">
        <v>37500</v>
      </c>
      <c r="G31" s="59">
        <v>37900</v>
      </c>
    </row>
    <row r="32" spans="1:7" x14ac:dyDescent="0.25">
      <c r="A32" s="76">
        <v>3232</v>
      </c>
      <c r="B32" s="21" t="s">
        <v>28</v>
      </c>
      <c r="C32" s="40"/>
      <c r="D32" s="37"/>
      <c r="E32" s="59">
        <v>56500</v>
      </c>
      <c r="F32" s="59">
        <v>59000</v>
      </c>
      <c r="G32" s="59">
        <v>59600</v>
      </c>
    </row>
    <row r="33" spans="1:7" x14ac:dyDescent="0.25">
      <c r="A33" s="76">
        <v>3233</v>
      </c>
      <c r="B33" s="21" t="s">
        <v>29</v>
      </c>
      <c r="C33" s="37"/>
      <c r="D33" s="37"/>
      <c r="E33" s="59">
        <v>21800</v>
      </c>
      <c r="F33" s="59">
        <v>20800</v>
      </c>
      <c r="G33" s="59">
        <v>21800</v>
      </c>
    </row>
    <row r="34" spans="1:7" x14ac:dyDescent="0.25">
      <c r="A34" s="76">
        <v>3234</v>
      </c>
      <c r="B34" s="21" t="s">
        <v>30</v>
      </c>
      <c r="C34" s="37"/>
      <c r="D34" s="37"/>
      <c r="E34" s="59">
        <v>14300</v>
      </c>
      <c r="F34" s="59">
        <v>14900</v>
      </c>
      <c r="G34" s="59">
        <v>15300</v>
      </c>
    </row>
    <row r="35" spans="1:7" x14ac:dyDescent="0.25">
      <c r="A35" s="76">
        <v>3235</v>
      </c>
      <c r="B35" s="21" t="s">
        <v>31</v>
      </c>
      <c r="C35" s="37"/>
      <c r="D35" s="37"/>
      <c r="E35" s="59">
        <v>49800</v>
      </c>
      <c r="F35" s="59">
        <v>50800</v>
      </c>
      <c r="G35" s="59">
        <v>50800</v>
      </c>
    </row>
    <row r="36" spans="1:7" x14ac:dyDescent="0.25">
      <c r="A36" s="76">
        <v>3236</v>
      </c>
      <c r="B36" s="21" t="s">
        <v>32</v>
      </c>
      <c r="C36" s="37"/>
      <c r="D36" s="37"/>
      <c r="E36" s="59">
        <v>32380</v>
      </c>
      <c r="F36" s="59">
        <v>31180</v>
      </c>
      <c r="G36" s="59">
        <v>29330</v>
      </c>
    </row>
    <row r="37" spans="1:7" x14ac:dyDescent="0.25">
      <c r="A37" s="76">
        <v>3237</v>
      </c>
      <c r="B37" s="21" t="s">
        <v>33</v>
      </c>
      <c r="C37" s="37"/>
      <c r="D37" s="37"/>
      <c r="E37" s="59">
        <f>266540-34952</f>
        <v>231588</v>
      </c>
      <c r="F37" s="59">
        <f>330138-30420</f>
        <v>299718</v>
      </c>
      <c r="G37" s="59">
        <v>343360</v>
      </c>
    </row>
    <row r="38" spans="1:7" x14ac:dyDescent="0.25">
      <c r="A38" s="76">
        <v>3238</v>
      </c>
      <c r="B38" s="21" t="s">
        <v>34</v>
      </c>
      <c r="C38" s="37"/>
      <c r="D38" s="37"/>
      <c r="E38" s="59">
        <v>20036</v>
      </c>
      <c r="F38" s="59">
        <v>22000</v>
      </c>
      <c r="G38" s="59">
        <v>22500</v>
      </c>
    </row>
    <row r="39" spans="1:7" x14ac:dyDescent="0.25">
      <c r="A39" s="76">
        <v>3239</v>
      </c>
      <c r="B39" s="21" t="s">
        <v>35</v>
      </c>
      <c r="C39" s="37"/>
      <c r="D39" s="37"/>
      <c r="E39" s="59">
        <v>114781</v>
      </c>
      <c r="F39" s="59">
        <v>114797</v>
      </c>
      <c r="G39" s="59">
        <v>114815</v>
      </c>
    </row>
    <row r="40" spans="1:7" x14ac:dyDescent="0.25">
      <c r="A40" s="76">
        <v>3241</v>
      </c>
      <c r="B40" s="21" t="s">
        <v>36</v>
      </c>
      <c r="C40" s="37"/>
      <c r="D40" s="37"/>
      <c r="E40" s="59">
        <v>6835</v>
      </c>
      <c r="F40" s="59">
        <v>6885</v>
      </c>
      <c r="G40" s="59">
        <v>6885</v>
      </c>
    </row>
    <row r="41" spans="1:7" x14ac:dyDescent="0.25">
      <c r="A41" s="76">
        <v>3292</v>
      </c>
      <c r="B41" s="21" t="s">
        <v>37</v>
      </c>
      <c r="C41" s="37"/>
      <c r="D41" s="37"/>
      <c r="E41" s="59">
        <v>4800</v>
      </c>
      <c r="F41" s="59">
        <v>4800</v>
      </c>
      <c r="G41" s="59">
        <v>4800</v>
      </c>
    </row>
    <row r="42" spans="1:7" x14ac:dyDescent="0.25">
      <c r="A42" s="76">
        <v>3293</v>
      </c>
      <c r="B42" s="21" t="s">
        <v>38</v>
      </c>
      <c r="C42" s="37"/>
      <c r="D42" s="37"/>
      <c r="E42" s="59">
        <v>80200</v>
      </c>
      <c r="F42" s="59">
        <v>80200</v>
      </c>
      <c r="G42" s="59">
        <v>80200</v>
      </c>
    </row>
    <row r="43" spans="1:7" x14ac:dyDescent="0.25">
      <c r="A43" s="76">
        <v>3294</v>
      </c>
      <c r="B43" s="21" t="s">
        <v>39</v>
      </c>
      <c r="C43" s="37"/>
      <c r="D43" s="37"/>
      <c r="E43" s="59">
        <v>9442</v>
      </c>
      <c r="F43" s="59">
        <v>9292</v>
      </c>
      <c r="G43" s="59">
        <v>9344</v>
      </c>
    </row>
    <row r="44" spans="1:7" x14ac:dyDescent="0.25">
      <c r="A44" s="76">
        <v>3295</v>
      </c>
      <c r="B44" s="21" t="s">
        <v>40</v>
      </c>
      <c r="C44" s="37"/>
      <c r="D44" s="37"/>
      <c r="E44" s="59">
        <v>9656</v>
      </c>
      <c r="F44" s="59">
        <v>9656</v>
      </c>
      <c r="G44" s="59">
        <v>9656</v>
      </c>
    </row>
    <row r="45" spans="1:7" x14ac:dyDescent="0.25">
      <c r="A45" s="76">
        <v>3299</v>
      </c>
      <c r="B45" s="21" t="s">
        <v>41</v>
      </c>
      <c r="C45" s="37"/>
      <c r="D45" s="37"/>
      <c r="E45" s="59">
        <v>25701</v>
      </c>
      <c r="F45" s="59">
        <v>26179</v>
      </c>
      <c r="G45" s="59">
        <v>26162</v>
      </c>
    </row>
    <row r="46" spans="1:7" x14ac:dyDescent="0.25">
      <c r="A46" s="76">
        <v>3431</v>
      </c>
      <c r="B46" s="21" t="s">
        <v>42</v>
      </c>
      <c r="C46" s="37"/>
      <c r="D46" s="37"/>
      <c r="E46" s="59">
        <v>9300</v>
      </c>
      <c r="F46" s="59">
        <v>9300</v>
      </c>
      <c r="G46" s="59">
        <v>9300</v>
      </c>
    </row>
    <row r="47" spans="1:7" s="3" customFormat="1" x14ac:dyDescent="0.25">
      <c r="A47" s="77">
        <v>3432</v>
      </c>
      <c r="B47" s="22" t="s">
        <v>43</v>
      </c>
      <c r="C47" s="41"/>
      <c r="D47" s="41"/>
      <c r="E47" s="60">
        <v>250</v>
      </c>
      <c r="F47" s="60">
        <v>250</v>
      </c>
      <c r="G47" s="60">
        <v>250</v>
      </c>
    </row>
    <row r="48" spans="1:7" s="4" customFormat="1" x14ac:dyDescent="0.25">
      <c r="A48" s="77">
        <v>3433</v>
      </c>
      <c r="B48" s="23" t="s">
        <v>44</v>
      </c>
      <c r="C48" s="42"/>
      <c r="D48" s="42"/>
      <c r="E48" s="61">
        <v>1000</v>
      </c>
      <c r="F48" s="61">
        <v>1000</v>
      </c>
      <c r="G48" s="61">
        <v>1000</v>
      </c>
    </row>
    <row r="49" spans="1:7" x14ac:dyDescent="0.25">
      <c r="A49" s="76">
        <v>3434</v>
      </c>
      <c r="B49" s="21" t="s">
        <v>45</v>
      </c>
      <c r="C49" s="37"/>
      <c r="D49" s="37"/>
      <c r="E49" s="59">
        <v>100</v>
      </c>
      <c r="F49" s="59">
        <v>100</v>
      </c>
      <c r="G49" s="59">
        <v>100</v>
      </c>
    </row>
    <row r="50" spans="1:7" x14ac:dyDescent="0.25">
      <c r="A50" s="76">
        <v>3721</v>
      </c>
      <c r="B50" s="21" t="s">
        <v>69</v>
      </c>
      <c r="C50" s="37"/>
      <c r="D50" s="37"/>
      <c r="E50" s="59">
        <v>51800</v>
      </c>
      <c r="F50" s="59">
        <v>53350</v>
      </c>
      <c r="G50" s="59">
        <v>54650</v>
      </c>
    </row>
    <row r="51" spans="1:7" s="4" customFormat="1" x14ac:dyDescent="0.25">
      <c r="A51" s="76">
        <v>3811</v>
      </c>
      <c r="B51" s="24" t="s">
        <v>70</v>
      </c>
      <c r="C51" s="43"/>
      <c r="D51" s="43"/>
      <c r="E51" s="62">
        <v>75000</v>
      </c>
      <c r="F51" s="62">
        <v>75000</v>
      </c>
      <c r="G51" s="62">
        <v>75000</v>
      </c>
    </row>
    <row r="52" spans="1:7" s="5" customFormat="1" x14ac:dyDescent="0.25">
      <c r="A52" s="78">
        <v>4</v>
      </c>
      <c r="B52" s="25" t="s">
        <v>0</v>
      </c>
      <c r="C52" s="44"/>
      <c r="D52" s="44"/>
      <c r="E52" s="63">
        <f>SUM(E53:E64)</f>
        <v>259955</v>
      </c>
      <c r="F52" s="63">
        <f t="shared" ref="F52:G52" si="5">SUM(F53:F64)</f>
        <v>246045</v>
      </c>
      <c r="G52" s="63">
        <f t="shared" si="5"/>
        <v>250917</v>
      </c>
    </row>
    <row r="53" spans="1:7" x14ac:dyDescent="0.25">
      <c r="A53" s="76">
        <v>4123</v>
      </c>
      <c r="B53" s="21" t="s">
        <v>71</v>
      </c>
      <c r="C53" s="37"/>
      <c r="D53" s="37"/>
      <c r="E53" s="59">
        <v>5000</v>
      </c>
      <c r="F53" s="59">
        <v>5000</v>
      </c>
      <c r="G53" s="59">
        <v>5000</v>
      </c>
    </row>
    <row r="54" spans="1:7" x14ac:dyDescent="0.25">
      <c r="A54" s="76">
        <v>4212</v>
      </c>
      <c r="B54" s="21" t="s">
        <v>72</v>
      </c>
      <c r="C54" s="37"/>
      <c r="D54" s="37"/>
      <c r="E54" s="59">
        <v>50000</v>
      </c>
      <c r="F54" s="59">
        <v>50000</v>
      </c>
      <c r="G54" s="59">
        <v>50000</v>
      </c>
    </row>
    <row r="55" spans="1:7" x14ac:dyDescent="0.25">
      <c r="A55" s="76">
        <v>4221</v>
      </c>
      <c r="B55" s="21" t="s">
        <v>73</v>
      </c>
      <c r="C55" s="37"/>
      <c r="D55" s="37"/>
      <c r="E55" s="59">
        <v>38000</v>
      </c>
      <c r="F55" s="59">
        <v>38000</v>
      </c>
      <c r="G55" s="59">
        <v>22000</v>
      </c>
    </row>
    <row r="56" spans="1:7" x14ac:dyDescent="0.25">
      <c r="A56" s="76">
        <v>4222</v>
      </c>
      <c r="B56" s="21" t="s">
        <v>74</v>
      </c>
      <c r="C56" s="37"/>
      <c r="D56" s="37"/>
      <c r="E56" s="59">
        <v>5000</v>
      </c>
      <c r="F56" s="59">
        <v>5000</v>
      </c>
      <c r="G56" s="59">
        <v>5000</v>
      </c>
    </row>
    <row r="57" spans="1:7" x14ac:dyDescent="0.25">
      <c r="A57" s="76">
        <v>4223</v>
      </c>
      <c r="B57" s="21" t="s">
        <v>75</v>
      </c>
      <c r="C57" s="37"/>
      <c r="D57" s="37"/>
      <c r="E57" s="59">
        <v>67000</v>
      </c>
      <c r="F57" s="59">
        <v>56000</v>
      </c>
      <c r="G57" s="59">
        <v>56000</v>
      </c>
    </row>
    <row r="58" spans="1:7" x14ac:dyDescent="0.25">
      <c r="A58" s="76">
        <v>4224</v>
      </c>
      <c r="B58" s="21" t="s">
        <v>46</v>
      </c>
      <c r="C58" s="37"/>
      <c r="D58" s="37"/>
      <c r="E58" s="59">
        <v>13495</v>
      </c>
      <c r="F58" s="59">
        <v>18345</v>
      </c>
      <c r="G58" s="59">
        <v>20250</v>
      </c>
    </row>
    <row r="59" spans="1:7" x14ac:dyDescent="0.25">
      <c r="A59" s="76">
        <v>4225</v>
      </c>
      <c r="B59" s="21" t="s">
        <v>76</v>
      </c>
      <c r="C59" s="40"/>
      <c r="D59" s="40"/>
      <c r="E59" s="59">
        <v>14360</v>
      </c>
      <c r="F59" s="59">
        <v>14600</v>
      </c>
      <c r="G59" s="59">
        <v>1000</v>
      </c>
    </row>
    <row r="60" spans="1:7" x14ac:dyDescent="0.25">
      <c r="A60" s="76">
        <v>4227</v>
      </c>
      <c r="B60" s="21" t="s">
        <v>77</v>
      </c>
      <c r="C60" s="37"/>
      <c r="D60" s="37"/>
      <c r="E60" s="59">
        <v>9000</v>
      </c>
      <c r="F60" s="59">
        <v>6000</v>
      </c>
      <c r="G60" s="59">
        <v>6000</v>
      </c>
    </row>
    <row r="61" spans="1:7" x14ac:dyDescent="0.25">
      <c r="A61" s="76">
        <v>4241</v>
      </c>
      <c r="B61" s="21" t="s">
        <v>47</v>
      </c>
      <c r="C61" s="37"/>
      <c r="D61" s="37"/>
      <c r="E61" s="59">
        <v>1500</v>
      </c>
      <c r="F61" s="59">
        <v>1500</v>
      </c>
      <c r="G61" s="59">
        <v>1500</v>
      </c>
    </row>
    <row r="62" spans="1:7" x14ac:dyDescent="0.25">
      <c r="A62" s="76">
        <v>4262</v>
      </c>
      <c r="B62" s="21" t="s">
        <v>78</v>
      </c>
      <c r="C62" s="37"/>
      <c r="D62" s="37"/>
      <c r="E62" s="59">
        <v>31500</v>
      </c>
      <c r="F62" s="59">
        <v>31500</v>
      </c>
      <c r="G62" s="59">
        <v>31500</v>
      </c>
    </row>
    <row r="63" spans="1:7" x14ac:dyDescent="0.25">
      <c r="A63" s="76">
        <v>4312</v>
      </c>
      <c r="B63" s="21" t="s">
        <v>79</v>
      </c>
      <c r="C63" s="37"/>
      <c r="D63" s="37"/>
      <c r="E63" s="59">
        <v>100</v>
      </c>
      <c r="F63" s="59">
        <v>100</v>
      </c>
      <c r="G63" s="59">
        <v>100</v>
      </c>
    </row>
    <row r="64" spans="1:7" s="4" customFormat="1" x14ac:dyDescent="0.25">
      <c r="A64" s="76">
        <v>4511</v>
      </c>
      <c r="B64" s="21" t="s">
        <v>48</v>
      </c>
      <c r="C64" s="37"/>
      <c r="D64" s="37"/>
      <c r="E64" s="59">
        <v>25000</v>
      </c>
      <c r="F64" s="59">
        <v>20000</v>
      </c>
      <c r="G64" s="59">
        <v>52567</v>
      </c>
    </row>
    <row r="65" spans="1:7" s="10" customFormat="1" x14ac:dyDescent="0.25">
      <c r="A65" s="91" t="s">
        <v>50</v>
      </c>
      <c r="B65" s="9" t="s">
        <v>2</v>
      </c>
      <c r="C65" s="35"/>
      <c r="D65" s="35"/>
      <c r="E65" s="57">
        <f>E66+E102</f>
        <v>359476</v>
      </c>
      <c r="F65" s="57">
        <f t="shared" ref="F65:G65" si="6">F66+F102</f>
        <v>279377</v>
      </c>
      <c r="G65" s="57">
        <f t="shared" si="6"/>
        <v>213402</v>
      </c>
    </row>
    <row r="66" spans="1:7" s="14" customFormat="1" x14ac:dyDescent="0.25">
      <c r="A66" s="75">
        <v>3</v>
      </c>
      <c r="B66" s="25" t="s">
        <v>1</v>
      </c>
      <c r="C66" s="44"/>
      <c r="D66" s="44"/>
      <c r="E66" s="63">
        <f>SUM(E67:E101)</f>
        <v>173458</v>
      </c>
      <c r="F66" s="63">
        <f t="shared" ref="F66:G66" si="7">SUM(F67:F101)</f>
        <v>215061</v>
      </c>
      <c r="G66" s="63">
        <f t="shared" si="7"/>
        <v>212652</v>
      </c>
    </row>
    <row r="67" spans="1:7" x14ac:dyDescent="0.25">
      <c r="A67" s="76">
        <v>3111</v>
      </c>
      <c r="B67" s="21" t="s">
        <v>16</v>
      </c>
      <c r="C67" s="37"/>
      <c r="D67" s="37"/>
      <c r="E67" s="59"/>
      <c r="F67" s="59"/>
      <c r="G67" s="59"/>
    </row>
    <row r="68" spans="1:7" x14ac:dyDescent="0.25">
      <c r="A68" s="76">
        <v>3113</v>
      </c>
      <c r="B68" s="21" t="s">
        <v>67</v>
      </c>
      <c r="C68" s="37"/>
      <c r="D68" s="37"/>
      <c r="E68" s="59"/>
      <c r="F68" s="59"/>
      <c r="G68" s="59"/>
    </row>
    <row r="69" spans="1:7" x14ac:dyDescent="0.25">
      <c r="A69" s="76">
        <v>3114</v>
      </c>
      <c r="B69" s="21" t="s">
        <v>68</v>
      </c>
      <c r="C69" s="37"/>
      <c r="D69" s="37"/>
      <c r="E69" s="59"/>
      <c r="F69" s="59"/>
      <c r="G69" s="59"/>
    </row>
    <row r="70" spans="1:7" x14ac:dyDescent="0.25">
      <c r="A70" s="76">
        <v>3121</v>
      </c>
      <c r="B70" s="21" t="s">
        <v>17</v>
      </c>
      <c r="C70" s="37"/>
      <c r="D70" s="37"/>
      <c r="E70" s="59"/>
      <c r="F70" s="59"/>
      <c r="G70" s="59"/>
    </row>
    <row r="71" spans="1:7" x14ac:dyDescent="0.25">
      <c r="A71" s="76">
        <v>3132</v>
      </c>
      <c r="B71" s="21" t="s">
        <v>18</v>
      </c>
      <c r="C71" s="37"/>
      <c r="D71" s="37"/>
      <c r="E71" s="59"/>
      <c r="F71" s="59"/>
      <c r="G71" s="59"/>
    </row>
    <row r="72" spans="1:7" x14ac:dyDescent="0.25">
      <c r="A72" s="77">
        <v>3211</v>
      </c>
      <c r="B72" s="21" t="s">
        <v>19</v>
      </c>
      <c r="C72" s="37"/>
      <c r="D72" s="37"/>
      <c r="E72" s="59">
        <f>7479+30000</f>
        <v>37479</v>
      </c>
      <c r="F72" s="59">
        <f>20074+26000</f>
        <v>46074</v>
      </c>
      <c r="G72" s="59">
        <f>23742+15000</f>
        <v>38742</v>
      </c>
    </row>
    <row r="73" spans="1:7" x14ac:dyDescent="0.25">
      <c r="A73" s="76">
        <v>3212</v>
      </c>
      <c r="B73" s="21" t="s">
        <v>20</v>
      </c>
      <c r="C73" s="37"/>
      <c r="D73" s="37"/>
      <c r="E73" s="59"/>
      <c r="F73" s="59"/>
      <c r="G73" s="59"/>
    </row>
    <row r="74" spans="1:7" x14ac:dyDescent="0.25">
      <c r="A74" s="76">
        <v>3213</v>
      </c>
      <c r="B74" s="21" t="s">
        <v>21</v>
      </c>
      <c r="C74" s="37"/>
      <c r="D74" s="37"/>
      <c r="E74" s="59">
        <f>5000+13562</f>
        <v>18562</v>
      </c>
      <c r="F74" s="59">
        <f>5000+29828</f>
        <v>34828</v>
      </c>
      <c r="G74" s="59">
        <f>5000+37580</f>
        <v>42580</v>
      </c>
    </row>
    <row r="75" spans="1:7" x14ac:dyDescent="0.25">
      <c r="A75" s="76">
        <v>3221</v>
      </c>
      <c r="B75" s="21" t="s">
        <v>22</v>
      </c>
      <c r="C75" s="40"/>
      <c r="D75" s="40"/>
      <c r="E75" s="59">
        <v>74005</v>
      </c>
      <c r="F75" s="59">
        <v>52800</v>
      </c>
      <c r="G75" s="59">
        <v>35659</v>
      </c>
    </row>
    <row r="76" spans="1:7" x14ac:dyDescent="0.25">
      <c r="A76" s="76">
        <v>3223</v>
      </c>
      <c r="B76" s="21" t="s">
        <v>23</v>
      </c>
      <c r="C76" s="37"/>
      <c r="D76" s="37"/>
      <c r="E76" s="59"/>
      <c r="F76" s="59"/>
      <c r="G76" s="59"/>
    </row>
    <row r="77" spans="1:7" ht="24" x14ac:dyDescent="0.25">
      <c r="A77" s="76">
        <v>3224</v>
      </c>
      <c r="B77" s="26" t="s">
        <v>24</v>
      </c>
      <c r="C77" s="45"/>
      <c r="D77" s="45"/>
      <c r="E77" s="64">
        <v>3052</v>
      </c>
      <c r="F77" s="64">
        <v>8249</v>
      </c>
      <c r="G77" s="64">
        <v>7636</v>
      </c>
    </row>
    <row r="78" spans="1:7" x14ac:dyDescent="0.25">
      <c r="A78" s="76">
        <v>3225</v>
      </c>
      <c r="B78" s="27" t="s">
        <v>25</v>
      </c>
      <c r="C78" s="46"/>
      <c r="D78" s="46"/>
      <c r="E78" s="65">
        <v>787</v>
      </c>
      <c r="F78" s="65">
        <v>1500</v>
      </c>
      <c r="G78" s="65">
        <v>1500</v>
      </c>
    </row>
    <row r="79" spans="1:7" x14ac:dyDescent="0.25">
      <c r="A79" s="76">
        <v>3227</v>
      </c>
      <c r="B79" s="27" t="s">
        <v>26</v>
      </c>
      <c r="C79" s="46"/>
      <c r="D79" s="46"/>
      <c r="E79" s="65">
        <v>787</v>
      </c>
      <c r="F79" s="65">
        <v>0</v>
      </c>
      <c r="G79" s="65">
        <v>0</v>
      </c>
    </row>
    <row r="80" spans="1:7" x14ac:dyDescent="0.25">
      <c r="A80" s="76">
        <v>3231</v>
      </c>
      <c r="B80" s="27" t="s">
        <v>27</v>
      </c>
      <c r="C80" s="46"/>
      <c r="D80" s="46"/>
      <c r="E80" s="65">
        <v>200</v>
      </c>
      <c r="F80" s="65">
        <v>600</v>
      </c>
      <c r="G80" s="65">
        <v>300</v>
      </c>
    </row>
    <row r="81" spans="1:7" x14ac:dyDescent="0.25">
      <c r="A81" s="76">
        <v>3232</v>
      </c>
      <c r="B81" s="27" t="s">
        <v>28</v>
      </c>
      <c r="C81" s="46"/>
      <c r="D81" s="46"/>
      <c r="E81" s="65">
        <v>788</v>
      </c>
      <c r="F81" s="65">
        <v>6542</v>
      </c>
      <c r="G81" s="65">
        <v>6756</v>
      </c>
    </row>
    <row r="82" spans="1:7" x14ac:dyDescent="0.25">
      <c r="A82" s="76">
        <v>3233</v>
      </c>
      <c r="B82" s="27" t="s">
        <v>29</v>
      </c>
      <c r="C82" s="46"/>
      <c r="D82" s="46"/>
      <c r="E82" s="65"/>
      <c r="F82" s="65"/>
      <c r="G82" s="65"/>
    </row>
    <row r="83" spans="1:7" x14ac:dyDescent="0.25">
      <c r="A83" s="76">
        <v>3234</v>
      </c>
      <c r="B83" s="27" t="s">
        <v>30</v>
      </c>
      <c r="C83" s="46"/>
      <c r="D83" s="46"/>
      <c r="E83" s="65"/>
      <c r="F83" s="65"/>
      <c r="G83" s="65"/>
    </row>
    <row r="84" spans="1:7" x14ac:dyDescent="0.25">
      <c r="A84" s="76">
        <v>3235</v>
      </c>
      <c r="B84" s="27" t="s">
        <v>31</v>
      </c>
      <c r="C84" s="46"/>
      <c r="D84" s="46"/>
      <c r="E84" s="65">
        <v>0</v>
      </c>
      <c r="F84" s="65">
        <v>1130</v>
      </c>
      <c r="G84" s="65">
        <v>1630</v>
      </c>
    </row>
    <row r="85" spans="1:7" x14ac:dyDescent="0.25">
      <c r="A85" s="76">
        <v>3236</v>
      </c>
      <c r="B85" s="27" t="s">
        <v>32</v>
      </c>
      <c r="C85" s="46"/>
      <c r="D85" s="46"/>
      <c r="E85" s="65"/>
      <c r="F85" s="65"/>
      <c r="G85" s="65"/>
    </row>
    <row r="86" spans="1:7" x14ac:dyDescent="0.25">
      <c r="A86" s="76">
        <v>3237</v>
      </c>
      <c r="B86" s="27" t="s">
        <v>33</v>
      </c>
      <c r="C86" s="46"/>
      <c r="D86" s="46"/>
      <c r="E86" s="65">
        <f>19000+4012</f>
        <v>23012</v>
      </c>
      <c r="F86" s="65">
        <f>19000+28048</f>
        <v>47048</v>
      </c>
      <c r="G86" s="65">
        <f>22360+41775</f>
        <v>64135</v>
      </c>
    </row>
    <row r="87" spans="1:7" x14ac:dyDescent="0.25">
      <c r="A87" s="76">
        <v>3238</v>
      </c>
      <c r="B87" s="27" t="s">
        <v>34</v>
      </c>
      <c r="C87" s="46"/>
      <c r="D87" s="46"/>
      <c r="E87" s="65">
        <v>8115</v>
      </c>
      <c r="F87" s="65">
        <v>4692</v>
      </c>
      <c r="G87" s="65">
        <v>2642</v>
      </c>
    </row>
    <row r="88" spans="1:7" x14ac:dyDescent="0.25">
      <c r="A88" s="76">
        <v>3239</v>
      </c>
      <c r="B88" s="27" t="s">
        <v>35</v>
      </c>
      <c r="C88" s="46"/>
      <c r="D88" s="46"/>
      <c r="E88" s="65">
        <v>3619</v>
      </c>
      <c r="F88" s="65">
        <v>5499</v>
      </c>
      <c r="G88" s="65">
        <v>6236</v>
      </c>
    </row>
    <row r="89" spans="1:7" x14ac:dyDescent="0.25">
      <c r="A89" s="76">
        <v>3241</v>
      </c>
      <c r="B89" s="27" t="s">
        <v>36</v>
      </c>
      <c r="C89" s="46"/>
      <c r="D89" s="46"/>
      <c r="E89" s="65"/>
      <c r="F89" s="65"/>
      <c r="G89" s="65"/>
    </row>
    <row r="90" spans="1:7" x14ac:dyDescent="0.25">
      <c r="A90" s="76">
        <v>3292</v>
      </c>
      <c r="B90" s="27" t="s">
        <v>37</v>
      </c>
      <c r="C90" s="46"/>
      <c r="D90" s="46"/>
      <c r="E90" s="65"/>
      <c r="F90" s="65"/>
      <c r="G90" s="65"/>
    </row>
    <row r="91" spans="1:7" x14ac:dyDescent="0.25">
      <c r="A91" s="76">
        <v>3293</v>
      </c>
      <c r="B91" s="27" t="s">
        <v>38</v>
      </c>
      <c r="C91" s="46"/>
      <c r="D91" s="46"/>
      <c r="E91" s="65"/>
      <c r="F91" s="65"/>
      <c r="G91" s="65"/>
    </row>
    <row r="92" spans="1:7" x14ac:dyDescent="0.25">
      <c r="A92" s="76">
        <v>3294</v>
      </c>
      <c r="B92" s="27" t="s">
        <v>39</v>
      </c>
      <c r="C92" s="46"/>
      <c r="D92" s="46"/>
      <c r="E92" s="65"/>
      <c r="F92" s="65"/>
      <c r="G92" s="65"/>
    </row>
    <row r="93" spans="1:7" x14ac:dyDescent="0.25">
      <c r="A93" s="76">
        <v>3295</v>
      </c>
      <c r="B93" s="27" t="s">
        <v>40</v>
      </c>
      <c r="C93" s="46"/>
      <c r="D93" s="46"/>
      <c r="E93" s="65"/>
      <c r="F93" s="65"/>
      <c r="G93" s="65"/>
    </row>
    <row r="94" spans="1:7" x14ac:dyDescent="0.25">
      <c r="A94" s="76">
        <v>3299</v>
      </c>
      <c r="B94" s="27" t="s">
        <v>41</v>
      </c>
      <c r="C94" s="46"/>
      <c r="D94" s="46"/>
      <c r="E94" s="65">
        <v>3052</v>
      </c>
      <c r="F94" s="65">
        <v>6099</v>
      </c>
      <c r="G94" s="65">
        <v>4836</v>
      </c>
    </row>
    <row r="95" spans="1:7" x14ac:dyDescent="0.25">
      <c r="A95" s="76">
        <v>3431</v>
      </c>
      <c r="B95" s="27" t="s">
        <v>42</v>
      </c>
      <c r="C95" s="46"/>
      <c r="D95" s="46"/>
      <c r="E95" s="65"/>
      <c r="F95" s="65"/>
      <c r="G95" s="65"/>
    </row>
    <row r="96" spans="1:7" x14ac:dyDescent="0.25">
      <c r="A96" s="77">
        <v>3432</v>
      </c>
      <c r="B96" s="27" t="s">
        <v>43</v>
      </c>
      <c r="C96" s="46"/>
      <c r="D96" s="46"/>
      <c r="E96" s="65"/>
      <c r="F96" s="65"/>
      <c r="G96" s="65"/>
    </row>
    <row r="97" spans="1:7" x14ac:dyDescent="0.25">
      <c r="A97" s="77">
        <v>3433</v>
      </c>
      <c r="B97" s="27" t="s">
        <v>44</v>
      </c>
      <c r="C97" s="46"/>
      <c r="D97" s="46"/>
      <c r="E97" s="65"/>
      <c r="F97" s="65"/>
      <c r="G97" s="65"/>
    </row>
    <row r="98" spans="1:7" x14ac:dyDescent="0.25">
      <c r="A98" s="76">
        <v>3434</v>
      </c>
      <c r="B98" s="27" t="s">
        <v>45</v>
      </c>
      <c r="C98" s="46"/>
      <c r="D98" s="46"/>
      <c r="E98" s="65"/>
      <c r="F98" s="65"/>
      <c r="G98" s="65"/>
    </row>
    <row r="99" spans="1:7" x14ac:dyDescent="0.25">
      <c r="A99" s="76">
        <v>3721</v>
      </c>
      <c r="B99" s="27" t="s">
        <v>69</v>
      </c>
      <c r="C99" s="46"/>
      <c r="D99" s="46"/>
      <c r="E99" s="65"/>
      <c r="F99" s="65"/>
      <c r="G99" s="65"/>
    </row>
    <row r="100" spans="1:7" x14ac:dyDescent="0.25">
      <c r="A100" s="76">
        <v>3722</v>
      </c>
      <c r="B100" s="27" t="s">
        <v>80</v>
      </c>
      <c r="C100" s="46"/>
      <c r="D100" s="46"/>
      <c r="E100" s="65"/>
      <c r="F100" s="65"/>
      <c r="G100" s="65"/>
    </row>
    <row r="101" spans="1:7" x14ac:dyDescent="0.25">
      <c r="A101" s="76">
        <v>3811</v>
      </c>
      <c r="B101" s="27" t="s">
        <v>70</v>
      </c>
      <c r="C101" s="46"/>
      <c r="D101" s="46"/>
      <c r="E101" s="65"/>
      <c r="F101" s="65"/>
      <c r="G101" s="65"/>
    </row>
    <row r="102" spans="1:7" s="14" customFormat="1" x14ac:dyDescent="0.25">
      <c r="A102" s="78">
        <v>4</v>
      </c>
      <c r="B102" s="28" t="s">
        <v>0</v>
      </c>
      <c r="C102" s="47"/>
      <c r="D102" s="47"/>
      <c r="E102" s="66">
        <f>SUM(E103:E114)</f>
        <v>186018</v>
      </c>
      <c r="F102" s="66">
        <f t="shared" ref="F102:G102" si="8">SUM(F103:F114)</f>
        <v>64316</v>
      </c>
      <c r="G102" s="66">
        <f t="shared" si="8"/>
        <v>750</v>
      </c>
    </row>
    <row r="103" spans="1:7" x14ac:dyDescent="0.25">
      <c r="A103" s="76">
        <v>4123</v>
      </c>
      <c r="B103" s="29" t="s">
        <v>71</v>
      </c>
      <c r="C103" s="46"/>
      <c r="D103" s="46"/>
      <c r="E103" s="65"/>
      <c r="F103" s="65"/>
      <c r="G103" s="65"/>
    </row>
    <row r="104" spans="1:7" x14ac:dyDescent="0.25">
      <c r="A104" s="76">
        <v>4212</v>
      </c>
      <c r="B104" s="29" t="s">
        <v>72</v>
      </c>
      <c r="C104" s="46"/>
      <c r="D104" s="46"/>
      <c r="E104" s="65"/>
      <c r="F104" s="65"/>
      <c r="G104" s="65"/>
    </row>
    <row r="105" spans="1:7" x14ac:dyDescent="0.25">
      <c r="A105" s="76">
        <v>4221</v>
      </c>
      <c r="B105" s="29" t="s">
        <v>73</v>
      </c>
      <c r="C105" s="46"/>
      <c r="D105" s="46"/>
      <c r="E105" s="65">
        <f>16000+11875</f>
        <v>27875</v>
      </c>
      <c r="F105" s="65">
        <f>6942+16000</f>
        <v>22942</v>
      </c>
      <c r="G105" s="65">
        <v>0</v>
      </c>
    </row>
    <row r="106" spans="1:7" x14ac:dyDescent="0.25">
      <c r="A106" s="76">
        <v>4222</v>
      </c>
      <c r="B106" s="29" t="s">
        <v>74</v>
      </c>
      <c r="C106" s="46"/>
      <c r="D106" s="46"/>
      <c r="E106" s="65"/>
      <c r="F106" s="65"/>
      <c r="G106" s="65"/>
    </row>
    <row r="107" spans="1:7" x14ac:dyDescent="0.25">
      <c r="A107" s="76">
        <v>4223</v>
      </c>
      <c r="B107" s="29" t="s">
        <v>75</v>
      </c>
      <c r="C107" s="46"/>
      <c r="D107" s="46"/>
      <c r="E107" s="65"/>
      <c r="F107" s="65"/>
      <c r="G107" s="65"/>
    </row>
    <row r="108" spans="1:7" x14ac:dyDescent="0.25">
      <c r="A108" s="76">
        <v>4224</v>
      </c>
      <c r="B108" s="29" t="s">
        <v>46</v>
      </c>
      <c r="C108" s="46"/>
      <c r="D108" s="46"/>
      <c r="E108" s="65">
        <v>90201</v>
      </c>
      <c r="F108" s="65">
        <v>28014</v>
      </c>
      <c r="G108" s="65">
        <v>750</v>
      </c>
    </row>
    <row r="109" spans="1:7" x14ac:dyDescent="0.25">
      <c r="A109" s="76">
        <v>4225</v>
      </c>
      <c r="B109" s="29" t="s">
        <v>76</v>
      </c>
      <c r="C109" s="46"/>
      <c r="D109" s="46"/>
      <c r="E109" s="65">
        <v>13360</v>
      </c>
      <c r="F109" s="65">
        <v>13360</v>
      </c>
      <c r="G109" s="65">
        <v>0</v>
      </c>
    </row>
    <row r="110" spans="1:7" x14ac:dyDescent="0.25">
      <c r="A110" s="76">
        <v>4227</v>
      </c>
      <c r="B110" s="29" t="s">
        <v>77</v>
      </c>
      <c r="C110" s="46"/>
      <c r="D110" s="46"/>
      <c r="E110" s="65">
        <v>54582</v>
      </c>
      <c r="F110" s="65">
        <v>0</v>
      </c>
      <c r="G110" s="65">
        <v>0</v>
      </c>
    </row>
    <row r="111" spans="1:7" x14ac:dyDescent="0.25">
      <c r="A111" s="76">
        <v>4241</v>
      </c>
      <c r="B111" s="29" t="s">
        <v>47</v>
      </c>
      <c r="C111" s="46"/>
      <c r="D111" s="46"/>
      <c r="E111" s="65"/>
      <c r="F111" s="65"/>
      <c r="G111" s="65"/>
    </row>
    <row r="112" spans="1:7" x14ac:dyDescent="0.25">
      <c r="A112" s="76">
        <v>4262</v>
      </c>
      <c r="B112" s="29" t="s">
        <v>78</v>
      </c>
      <c r="C112" s="46"/>
      <c r="D112" s="46"/>
      <c r="E112" s="65"/>
      <c r="F112" s="65"/>
      <c r="G112" s="65"/>
    </row>
    <row r="113" spans="1:7" x14ac:dyDescent="0.25">
      <c r="A113" s="76">
        <v>4312</v>
      </c>
      <c r="B113" s="29" t="s">
        <v>79</v>
      </c>
      <c r="C113" s="46"/>
      <c r="D113" s="46"/>
      <c r="E113" s="65"/>
      <c r="F113" s="65"/>
      <c r="G113" s="65"/>
    </row>
    <row r="114" spans="1:7" x14ac:dyDescent="0.25">
      <c r="A114" s="76">
        <v>4511</v>
      </c>
      <c r="B114" s="29" t="s">
        <v>48</v>
      </c>
      <c r="C114" s="46"/>
      <c r="D114" s="46"/>
      <c r="E114" s="65"/>
      <c r="F114" s="65"/>
      <c r="G114" s="65"/>
    </row>
    <row r="115" spans="1:7" s="10" customFormat="1" x14ac:dyDescent="0.25">
      <c r="A115" s="90" t="s">
        <v>51</v>
      </c>
      <c r="B115" s="94" t="s">
        <v>14</v>
      </c>
      <c r="C115" s="95"/>
      <c r="D115" s="95"/>
      <c r="E115" s="96">
        <f>E116+E152</f>
        <v>100000</v>
      </c>
      <c r="F115" s="96">
        <f t="shared" ref="F115:G115" si="9">F116+F152</f>
        <v>100000</v>
      </c>
      <c r="G115" s="96">
        <f t="shared" si="9"/>
        <v>100000</v>
      </c>
    </row>
    <row r="116" spans="1:7" s="5" customFormat="1" x14ac:dyDescent="0.25">
      <c r="A116" s="79">
        <v>3</v>
      </c>
      <c r="B116" s="30" t="s">
        <v>1</v>
      </c>
      <c r="C116" s="49"/>
      <c r="D116" s="49"/>
      <c r="E116" s="68">
        <f>SUM(E117:E151)</f>
        <v>100000</v>
      </c>
      <c r="F116" s="68">
        <f t="shared" ref="F116:G116" si="10">SUM(F117:F151)</f>
        <v>100000</v>
      </c>
      <c r="G116" s="68">
        <f t="shared" si="10"/>
        <v>100000</v>
      </c>
    </row>
    <row r="117" spans="1:7" x14ac:dyDescent="0.25">
      <c r="A117" s="76">
        <v>3111</v>
      </c>
      <c r="B117" s="29" t="s">
        <v>16</v>
      </c>
      <c r="C117" s="46"/>
      <c r="D117" s="46"/>
      <c r="E117" s="65"/>
      <c r="F117" s="65"/>
      <c r="G117" s="65"/>
    </row>
    <row r="118" spans="1:7" x14ac:dyDescent="0.25">
      <c r="A118" s="76">
        <v>3113</v>
      </c>
      <c r="B118" s="29" t="s">
        <v>67</v>
      </c>
      <c r="C118" s="46"/>
      <c r="D118" s="46"/>
      <c r="E118" s="65"/>
      <c r="F118" s="65"/>
      <c r="G118" s="65"/>
    </row>
    <row r="119" spans="1:7" x14ac:dyDescent="0.25">
      <c r="A119" s="76">
        <v>3114</v>
      </c>
      <c r="B119" s="29" t="s">
        <v>68</v>
      </c>
      <c r="C119" s="46"/>
      <c r="D119" s="46"/>
      <c r="E119" s="65"/>
      <c r="F119" s="65"/>
      <c r="G119" s="65"/>
    </row>
    <row r="120" spans="1:7" x14ac:dyDescent="0.25">
      <c r="A120" s="76">
        <v>3121</v>
      </c>
      <c r="B120" s="29" t="s">
        <v>17</v>
      </c>
      <c r="C120" s="46"/>
      <c r="D120" s="46"/>
      <c r="E120" s="65"/>
      <c r="F120" s="65"/>
      <c r="G120" s="65"/>
    </row>
    <row r="121" spans="1:7" x14ac:dyDescent="0.25">
      <c r="A121" s="76">
        <v>3132</v>
      </c>
      <c r="B121" s="29" t="s">
        <v>18</v>
      </c>
      <c r="C121" s="46"/>
      <c r="D121" s="46"/>
      <c r="E121" s="65"/>
      <c r="F121" s="65"/>
      <c r="G121" s="65"/>
    </row>
    <row r="122" spans="1:7" x14ac:dyDescent="0.25">
      <c r="A122" s="77">
        <v>3211</v>
      </c>
      <c r="B122" s="29" t="s">
        <v>19</v>
      </c>
      <c r="C122" s="46"/>
      <c r="D122" s="46"/>
      <c r="E122" s="65"/>
      <c r="F122" s="65"/>
      <c r="G122" s="65"/>
    </row>
    <row r="123" spans="1:7" x14ac:dyDescent="0.25">
      <c r="A123" s="76">
        <v>3212</v>
      </c>
      <c r="B123" s="29" t="s">
        <v>20</v>
      </c>
      <c r="C123" s="46"/>
      <c r="D123" s="46"/>
      <c r="E123" s="65"/>
      <c r="F123" s="65"/>
      <c r="G123" s="65"/>
    </row>
    <row r="124" spans="1:7" x14ac:dyDescent="0.25">
      <c r="A124" s="76">
        <v>3213</v>
      </c>
      <c r="B124" s="29" t="s">
        <v>21</v>
      </c>
      <c r="C124" s="46"/>
      <c r="D124" s="46"/>
      <c r="E124" s="65"/>
      <c r="F124" s="65"/>
      <c r="G124" s="65"/>
    </row>
    <row r="125" spans="1:7" x14ac:dyDescent="0.25">
      <c r="A125" s="76">
        <v>3221</v>
      </c>
      <c r="B125" s="29" t="s">
        <v>22</v>
      </c>
      <c r="C125" s="46"/>
      <c r="D125" s="46"/>
      <c r="E125" s="65"/>
      <c r="F125" s="65"/>
      <c r="G125" s="65"/>
    </row>
    <row r="126" spans="1:7" x14ac:dyDescent="0.25">
      <c r="A126" s="76">
        <v>3223</v>
      </c>
      <c r="B126" s="29" t="s">
        <v>23</v>
      </c>
      <c r="C126" s="46"/>
      <c r="D126" s="46"/>
      <c r="E126" s="65"/>
      <c r="F126" s="65"/>
      <c r="G126" s="65"/>
    </row>
    <row r="127" spans="1:7" x14ac:dyDescent="0.25">
      <c r="A127" s="76">
        <v>3224</v>
      </c>
      <c r="B127" s="29" t="s">
        <v>24</v>
      </c>
      <c r="C127" s="46"/>
      <c r="D127" s="46"/>
      <c r="E127" s="65"/>
      <c r="F127" s="65"/>
      <c r="G127" s="65"/>
    </row>
    <row r="128" spans="1:7" x14ac:dyDescent="0.25">
      <c r="A128" s="76">
        <v>3225</v>
      </c>
      <c r="B128" s="29" t="s">
        <v>25</v>
      </c>
      <c r="C128" s="46"/>
      <c r="D128" s="46"/>
      <c r="E128" s="65"/>
      <c r="F128" s="65"/>
      <c r="G128" s="65"/>
    </row>
    <row r="129" spans="1:7" x14ac:dyDescent="0.25">
      <c r="A129" s="76">
        <v>3227</v>
      </c>
      <c r="B129" s="29" t="s">
        <v>26</v>
      </c>
      <c r="C129" s="46"/>
      <c r="D129" s="46"/>
      <c r="E129" s="65"/>
      <c r="F129" s="65"/>
      <c r="G129" s="65"/>
    </row>
    <row r="130" spans="1:7" x14ac:dyDescent="0.25">
      <c r="A130" s="76">
        <v>3231</v>
      </c>
      <c r="B130" s="29" t="s">
        <v>27</v>
      </c>
      <c r="C130" s="46"/>
      <c r="D130" s="46"/>
      <c r="E130" s="65"/>
      <c r="F130" s="65"/>
      <c r="G130" s="65"/>
    </row>
    <row r="131" spans="1:7" x14ac:dyDescent="0.25">
      <c r="A131" s="76">
        <v>3232</v>
      </c>
      <c r="B131" s="29" t="s">
        <v>28</v>
      </c>
      <c r="C131" s="46"/>
      <c r="D131" s="46"/>
      <c r="E131" s="65"/>
      <c r="F131" s="65"/>
      <c r="G131" s="65"/>
    </row>
    <row r="132" spans="1:7" x14ac:dyDescent="0.25">
      <c r="A132" s="76">
        <v>3233</v>
      </c>
      <c r="B132" s="29" t="s">
        <v>29</v>
      </c>
      <c r="C132" s="46"/>
      <c r="D132" s="46"/>
      <c r="E132" s="65"/>
      <c r="F132" s="65"/>
      <c r="G132" s="65"/>
    </row>
    <row r="133" spans="1:7" x14ac:dyDescent="0.25">
      <c r="A133" s="76">
        <v>3234</v>
      </c>
      <c r="B133" s="29" t="s">
        <v>30</v>
      </c>
      <c r="C133" s="46"/>
      <c r="D133" s="46"/>
      <c r="E133" s="65"/>
      <c r="F133" s="65"/>
      <c r="G133" s="65"/>
    </row>
    <row r="134" spans="1:7" x14ac:dyDescent="0.25">
      <c r="A134" s="76">
        <v>3235</v>
      </c>
      <c r="B134" s="29" t="s">
        <v>31</v>
      </c>
      <c r="C134" s="46"/>
      <c r="D134" s="46"/>
      <c r="E134" s="65"/>
      <c r="F134" s="65"/>
      <c r="G134" s="65"/>
    </row>
    <row r="135" spans="1:7" x14ac:dyDescent="0.25">
      <c r="A135" s="76">
        <v>3236</v>
      </c>
      <c r="B135" s="29" t="s">
        <v>32</v>
      </c>
      <c r="C135" s="46"/>
      <c r="D135" s="46"/>
      <c r="E135" s="65"/>
      <c r="F135" s="65"/>
      <c r="G135" s="65"/>
    </row>
    <row r="136" spans="1:7" x14ac:dyDescent="0.25">
      <c r="A136" s="76">
        <v>3237</v>
      </c>
      <c r="B136" s="29" t="s">
        <v>33</v>
      </c>
      <c r="C136" s="46"/>
      <c r="D136" s="46"/>
      <c r="E136" s="65"/>
      <c r="F136" s="65"/>
      <c r="G136" s="65"/>
    </row>
    <row r="137" spans="1:7" x14ac:dyDescent="0.25">
      <c r="A137" s="76">
        <v>3238</v>
      </c>
      <c r="B137" s="29" t="s">
        <v>34</v>
      </c>
      <c r="C137" s="46"/>
      <c r="D137" s="46"/>
      <c r="E137" s="65"/>
      <c r="F137" s="65"/>
      <c r="G137" s="65"/>
    </row>
    <row r="138" spans="1:7" x14ac:dyDescent="0.25">
      <c r="A138" s="76">
        <v>3239</v>
      </c>
      <c r="B138" s="29" t="s">
        <v>35</v>
      </c>
      <c r="C138" s="46"/>
      <c r="D138" s="46"/>
      <c r="E138" s="65"/>
      <c r="F138" s="65"/>
      <c r="G138" s="65"/>
    </row>
    <row r="139" spans="1:7" x14ac:dyDescent="0.25">
      <c r="A139" s="76">
        <v>3241</v>
      </c>
      <c r="B139" s="29" t="s">
        <v>36</v>
      </c>
      <c r="C139" s="46"/>
      <c r="D139" s="46"/>
      <c r="E139" s="65"/>
      <c r="F139" s="65"/>
      <c r="G139" s="65"/>
    </row>
    <row r="140" spans="1:7" x14ac:dyDescent="0.25">
      <c r="A140" s="76">
        <v>3292</v>
      </c>
      <c r="B140" s="29" t="s">
        <v>37</v>
      </c>
      <c r="C140" s="46"/>
      <c r="D140" s="46"/>
      <c r="E140" s="65"/>
      <c r="F140" s="65"/>
      <c r="G140" s="65"/>
    </row>
    <row r="141" spans="1:7" x14ac:dyDescent="0.25">
      <c r="A141" s="76">
        <v>3293</v>
      </c>
      <c r="B141" s="29" t="s">
        <v>38</v>
      </c>
      <c r="C141" s="46"/>
      <c r="D141" s="46"/>
      <c r="E141" s="65"/>
      <c r="F141" s="65"/>
      <c r="G141" s="65"/>
    </row>
    <row r="142" spans="1:7" x14ac:dyDescent="0.25">
      <c r="A142" s="76">
        <v>3294</v>
      </c>
      <c r="B142" s="29" t="s">
        <v>39</v>
      </c>
      <c r="C142" s="46"/>
      <c r="D142" s="46"/>
      <c r="E142" s="65"/>
      <c r="F142" s="65"/>
      <c r="G142" s="65"/>
    </row>
    <row r="143" spans="1:7" x14ac:dyDescent="0.25">
      <c r="A143" s="76">
        <v>3295</v>
      </c>
      <c r="B143" s="29" t="s">
        <v>40</v>
      </c>
      <c r="C143" s="46"/>
      <c r="D143" s="46"/>
      <c r="E143" s="65"/>
      <c r="F143" s="65"/>
      <c r="G143" s="65"/>
    </row>
    <row r="144" spans="1:7" x14ac:dyDescent="0.25">
      <c r="A144" s="76">
        <v>3299</v>
      </c>
      <c r="B144" s="29" t="s">
        <v>41</v>
      </c>
      <c r="C144" s="46"/>
      <c r="D144" s="46"/>
      <c r="E144" s="65"/>
      <c r="F144" s="65"/>
      <c r="G144" s="65"/>
    </row>
    <row r="145" spans="1:7" x14ac:dyDescent="0.25">
      <c r="A145" s="76">
        <v>3431</v>
      </c>
      <c r="B145" s="29" t="s">
        <v>42</v>
      </c>
      <c r="C145" s="46"/>
      <c r="D145" s="46"/>
      <c r="E145" s="65"/>
      <c r="F145" s="65"/>
      <c r="G145" s="65"/>
    </row>
    <row r="146" spans="1:7" x14ac:dyDescent="0.25">
      <c r="A146" s="77">
        <v>3432</v>
      </c>
      <c r="B146" s="29" t="s">
        <v>43</v>
      </c>
      <c r="C146" s="46"/>
      <c r="D146" s="46"/>
      <c r="E146" s="65"/>
      <c r="F146" s="65"/>
      <c r="G146" s="65"/>
    </row>
    <row r="147" spans="1:7" x14ac:dyDescent="0.25">
      <c r="A147" s="77">
        <v>3433</v>
      </c>
      <c r="B147" s="29" t="s">
        <v>44</v>
      </c>
      <c r="C147" s="46"/>
      <c r="D147" s="46"/>
      <c r="E147" s="65"/>
      <c r="F147" s="65"/>
      <c r="G147" s="65"/>
    </row>
    <row r="148" spans="1:7" x14ac:dyDescent="0.25">
      <c r="A148" s="76">
        <v>3434</v>
      </c>
      <c r="B148" s="29" t="s">
        <v>45</v>
      </c>
      <c r="C148" s="46"/>
      <c r="D148" s="46"/>
      <c r="E148" s="65"/>
      <c r="F148" s="65"/>
      <c r="G148" s="65"/>
    </row>
    <row r="149" spans="1:7" x14ac:dyDescent="0.25">
      <c r="A149" s="76">
        <v>3721</v>
      </c>
      <c r="B149" s="29" t="s">
        <v>69</v>
      </c>
      <c r="C149" s="46"/>
      <c r="D149" s="46"/>
      <c r="E149" s="65"/>
      <c r="F149" s="65"/>
      <c r="G149" s="65"/>
    </row>
    <row r="150" spans="1:7" x14ac:dyDescent="0.25">
      <c r="A150" s="76">
        <v>3722</v>
      </c>
      <c r="B150" s="29" t="s">
        <v>80</v>
      </c>
      <c r="C150" s="46"/>
      <c r="D150" s="46"/>
      <c r="E150" s="65">
        <v>100000</v>
      </c>
      <c r="F150" s="65">
        <v>100000</v>
      </c>
      <c r="G150" s="65">
        <v>100000</v>
      </c>
    </row>
    <row r="151" spans="1:7" x14ac:dyDescent="0.25">
      <c r="A151" s="76">
        <v>3811</v>
      </c>
      <c r="B151" s="29" t="s">
        <v>70</v>
      </c>
      <c r="C151" s="46"/>
      <c r="D151" s="46"/>
      <c r="E151" s="65"/>
      <c r="F151" s="65"/>
      <c r="G151" s="65"/>
    </row>
    <row r="152" spans="1:7" s="5" customFormat="1" x14ac:dyDescent="0.25">
      <c r="A152" s="80">
        <v>4</v>
      </c>
      <c r="B152" s="30" t="s">
        <v>0</v>
      </c>
      <c r="C152" s="49"/>
      <c r="D152" s="49"/>
      <c r="E152" s="68">
        <f>SUM(E153:E164)</f>
        <v>0</v>
      </c>
      <c r="F152" s="68">
        <f t="shared" ref="F152:G152" si="11">SUM(F153:F164)</f>
        <v>0</v>
      </c>
      <c r="G152" s="68">
        <f t="shared" si="11"/>
        <v>0</v>
      </c>
    </row>
    <row r="153" spans="1:7" x14ac:dyDescent="0.25">
      <c r="A153" s="76">
        <v>4123</v>
      </c>
      <c r="B153" s="29" t="s">
        <v>71</v>
      </c>
      <c r="C153" s="46"/>
      <c r="D153" s="46"/>
      <c r="E153" s="65"/>
      <c r="F153" s="65"/>
      <c r="G153" s="65"/>
    </row>
    <row r="154" spans="1:7" x14ac:dyDescent="0.25">
      <c r="A154" s="76">
        <v>4212</v>
      </c>
      <c r="B154" s="29" t="s">
        <v>72</v>
      </c>
      <c r="C154" s="46"/>
      <c r="D154" s="46"/>
      <c r="E154" s="65"/>
      <c r="F154" s="65"/>
      <c r="G154" s="65"/>
    </row>
    <row r="155" spans="1:7" x14ac:dyDescent="0.25">
      <c r="A155" s="76">
        <v>4221</v>
      </c>
      <c r="B155" s="29" t="s">
        <v>73</v>
      </c>
      <c r="C155" s="46"/>
      <c r="D155" s="46"/>
      <c r="E155" s="65"/>
      <c r="F155" s="65"/>
      <c r="G155" s="65"/>
    </row>
    <row r="156" spans="1:7" x14ac:dyDescent="0.25">
      <c r="A156" s="76">
        <v>4222</v>
      </c>
      <c r="B156" s="29" t="s">
        <v>74</v>
      </c>
      <c r="C156" s="46"/>
      <c r="D156" s="46"/>
      <c r="E156" s="65"/>
      <c r="F156" s="65"/>
      <c r="G156" s="65"/>
    </row>
    <row r="157" spans="1:7" x14ac:dyDescent="0.25">
      <c r="A157" s="76">
        <v>4223</v>
      </c>
      <c r="B157" s="29" t="s">
        <v>75</v>
      </c>
      <c r="C157" s="46"/>
      <c r="D157" s="46"/>
      <c r="E157" s="65"/>
      <c r="F157" s="65"/>
      <c r="G157" s="65"/>
    </row>
    <row r="158" spans="1:7" x14ac:dyDescent="0.25">
      <c r="A158" s="76">
        <v>4224</v>
      </c>
      <c r="B158" s="29" t="s">
        <v>46</v>
      </c>
      <c r="C158" s="46"/>
      <c r="D158" s="46"/>
      <c r="E158" s="65"/>
      <c r="F158" s="65"/>
      <c r="G158" s="65"/>
    </row>
    <row r="159" spans="1:7" x14ac:dyDescent="0.25">
      <c r="A159" s="76">
        <v>4225</v>
      </c>
      <c r="B159" s="29" t="s">
        <v>76</v>
      </c>
      <c r="C159" s="46"/>
      <c r="D159" s="46"/>
      <c r="E159" s="65"/>
      <c r="F159" s="65"/>
      <c r="G159" s="65"/>
    </row>
    <row r="160" spans="1:7" x14ac:dyDescent="0.25">
      <c r="A160" s="76">
        <v>4227</v>
      </c>
      <c r="B160" s="29" t="s">
        <v>77</v>
      </c>
      <c r="C160" s="46"/>
      <c r="D160" s="46"/>
      <c r="E160" s="65"/>
      <c r="F160" s="65"/>
      <c r="G160" s="65"/>
    </row>
    <row r="161" spans="1:7" x14ac:dyDescent="0.25">
      <c r="A161" s="76">
        <v>4241</v>
      </c>
      <c r="B161" s="29" t="s">
        <v>47</v>
      </c>
      <c r="C161" s="46"/>
      <c r="D161" s="46"/>
      <c r="E161" s="65"/>
      <c r="F161" s="65"/>
      <c r="G161" s="65"/>
    </row>
    <row r="162" spans="1:7" x14ac:dyDescent="0.25">
      <c r="A162" s="76">
        <v>4262</v>
      </c>
      <c r="B162" s="29" t="s">
        <v>78</v>
      </c>
      <c r="C162" s="46"/>
      <c r="D162" s="46"/>
      <c r="E162" s="65"/>
      <c r="F162" s="65"/>
      <c r="G162" s="65"/>
    </row>
    <row r="163" spans="1:7" x14ac:dyDescent="0.25">
      <c r="A163" s="76">
        <v>4312</v>
      </c>
      <c r="B163" s="29" t="s">
        <v>79</v>
      </c>
      <c r="C163" s="46"/>
      <c r="D163" s="46"/>
      <c r="E163" s="65"/>
      <c r="F163" s="65"/>
      <c r="G163" s="65"/>
    </row>
    <row r="164" spans="1:7" x14ac:dyDescent="0.25">
      <c r="A164" s="76">
        <v>4511</v>
      </c>
      <c r="B164" s="29" t="s">
        <v>48</v>
      </c>
      <c r="C164" s="46"/>
      <c r="D164" s="46"/>
      <c r="E164" s="65"/>
      <c r="F164" s="65"/>
      <c r="G164" s="65"/>
    </row>
    <row r="165" spans="1:7" s="12" customFormat="1" x14ac:dyDescent="0.25">
      <c r="A165" s="89" t="s">
        <v>88</v>
      </c>
      <c r="B165" s="13" t="s">
        <v>66</v>
      </c>
      <c r="C165" s="50">
        <v>1712020</v>
      </c>
      <c r="D165" s="50">
        <v>1465803</v>
      </c>
      <c r="E165" s="69">
        <f>E166+E216+E439+E266+E316+E489</f>
        <v>1298735</v>
      </c>
      <c r="F165" s="69">
        <f>F166+F216+F439+F266+F316+F489</f>
        <v>1245349</v>
      </c>
      <c r="G165" s="69">
        <f>G166+G216+G439+G266+G316+G489</f>
        <v>1200925</v>
      </c>
    </row>
    <row r="166" spans="1:7" s="100" customFormat="1" x14ac:dyDescent="0.25">
      <c r="A166" s="90" t="s">
        <v>52</v>
      </c>
      <c r="B166" s="94" t="s">
        <v>6</v>
      </c>
      <c r="C166" s="95"/>
      <c r="D166" s="95"/>
      <c r="E166" s="96">
        <f>E167+E203</f>
        <v>280585</v>
      </c>
      <c r="F166" s="96">
        <f t="shared" ref="F166:G166" si="12">F167+F203</f>
        <v>291240</v>
      </c>
      <c r="G166" s="96">
        <f t="shared" si="12"/>
        <v>301360</v>
      </c>
    </row>
    <row r="167" spans="1:7" s="14" customFormat="1" x14ac:dyDescent="0.25">
      <c r="A167" s="81">
        <v>3</v>
      </c>
      <c r="B167" s="28" t="s">
        <v>1</v>
      </c>
      <c r="C167" s="47"/>
      <c r="D167" s="47"/>
      <c r="E167" s="66">
        <f>SUM(E168:E202)</f>
        <v>270035</v>
      </c>
      <c r="F167" s="66">
        <f t="shared" ref="F167:G167" si="13">SUM(F168:F202)</f>
        <v>279940</v>
      </c>
      <c r="G167" s="66">
        <f t="shared" si="13"/>
        <v>289360</v>
      </c>
    </row>
    <row r="168" spans="1:7" x14ac:dyDescent="0.25">
      <c r="A168" s="82">
        <v>3111</v>
      </c>
      <c r="B168" s="29" t="s">
        <v>16</v>
      </c>
      <c r="C168" s="46"/>
      <c r="D168" s="46"/>
      <c r="E168" s="65">
        <v>76000</v>
      </c>
      <c r="F168" s="65">
        <v>77000</v>
      </c>
      <c r="G168" s="65">
        <v>78000</v>
      </c>
    </row>
    <row r="169" spans="1:7" x14ac:dyDescent="0.25">
      <c r="A169" s="82">
        <v>3113</v>
      </c>
      <c r="B169" s="29" t="s">
        <v>67</v>
      </c>
      <c r="C169" s="46"/>
      <c r="D169" s="46"/>
      <c r="E169" s="65"/>
      <c r="F169" s="65"/>
      <c r="G169" s="65"/>
    </row>
    <row r="170" spans="1:7" x14ac:dyDescent="0.25">
      <c r="A170" s="82">
        <v>3114</v>
      </c>
      <c r="B170" s="29" t="s">
        <v>68</v>
      </c>
      <c r="C170" s="46"/>
      <c r="D170" s="46"/>
      <c r="E170" s="65"/>
      <c r="F170" s="65"/>
      <c r="G170" s="65"/>
    </row>
    <row r="171" spans="1:7" x14ac:dyDescent="0.25">
      <c r="A171" s="82">
        <v>3121</v>
      </c>
      <c r="B171" s="29" t="s">
        <v>17</v>
      </c>
      <c r="C171" s="46"/>
      <c r="D171" s="46"/>
      <c r="E171" s="65">
        <v>70900</v>
      </c>
      <c r="F171" s="65">
        <v>75000</v>
      </c>
      <c r="G171" s="65">
        <v>78000</v>
      </c>
    </row>
    <row r="172" spans="1:7" x14ac:dyDescent="0.25">
      <c r="A172" s="82">
        <v>3132</v>
      </c>
      <c r="B172" s="29" t="s">
        <v>18</v>
      </c>
      <c r="C172" s="46"/>
      <c r="D172" s="46"/>
      <c r="E172" s="65">
        <v>14500</v>
      </c>
      <c r="F172" s="65">
        <v>15000</v>
      </c>
      <c r="G172" s="65">
        <v>15500</v>
      </c>
    </row>
    <row r="173" spans="1:7" x14ac:dyDescent="0.25">
      <c r="A173" s="83">
        <v>3211</v>
      </c>
      <c r="B173" s="29" t="s">
        <v>19</v>
      </c>
      <c r="C173" s="46"/>
      <c r="D173" s="46"/>
      <c r="E173" s="65">
        <v>18000</v>
      </c>
      <c r="F173" s="65">
        <v>18000</v>
      </c>
      <c r="G173" s="65">
        <v>18000</v>
      </c>
    </row>
    <row r="174" spans="1:7" x14ac:dyDescent="0.25">
      <c r="A174" s="82">
        <v>3212</v>
      </c>
      <c r="B174" s="29" t="s">
        <v>20</v>
      </c>
      <c r="C174" s="46"/>
      <c r="D174" s="46"/>
      <c r="E174" s="65">
        <v>335</v>
      </c>
      <c r="F174" s="65">
        <v>370</v>
      </c>
      <c r="G174" s="65">
        <v>400</v>
      </c>
    </row>
    <row r="175" spans="1:7" x14ac:dyDescent="0.25">
      <c r="A175" s="82">
        <v>3213</v>
      </c>
      <c r="B175" s="29" t="s">
        <v>21</v>
      </c>
      <c r="C175" s="46"/>
      <c r="D175" s="46"/>
      <c r="E175" s="65">
        <v>2550</v>
      </c>
      <c r="F175" s="65">
        <v>2700</v>
      </c>
      <c r="G175" s="65">
        <v>3000</v>
      </c>
    </row>
    <row r="176" spans="1:7" x14ac:dyDescent="0.25">
      <c r="A176" s="82">
        <v>3221</v>
      </c>
      <c r="B176" s="29" t="s">
        <v>22</v>
      </c>
      <c r="C176" s="46"/>
      <c r="D176" s="46"/>
      <c r="E176" s="65">
        <v>6550</v>
      </c>
      <c r="F176" s="65">
        <v>7000</v>
      </c>
      <c r="G176" s="65">
        <v>7500</v>
      </c>
    </row>
    <row r="177" spans="1:7" x14ac:dyDescent="0.25">
      <c r="A177" s="82">
        <v>3223</v>
      </c>
      <c r="B177" s="29" t="s">
        <v>23</v>
      </c>
      <c r="C177" s="46"/>
      <c r="D177" s="46"/>
      <c r="E177" s="65">
        <v>7500</v>
      </c>
      <c r="F177" s="65">
        <v>8000</v>
      </c>
      <c r="G177" s="65">
        <v>8500</v>
      </c>
    </row>
    <row r="178" spans="1:7" x14ac:dyDescent="0.25">
      <c r="A178" s="82">
        <v>3224</v>
      </c>
      <c r="B178" s="29" t="s">
        <v>24</v>
      </c>
      <c r="C178" s="46"/>
      <c r="D178" s="46"/>
      <c r="E178" s="65">
        <v>3150</v>
      </c>
      <c r="F178" s="65">
        <v>3500</v>
      </c>
      <c r="G178" s="65">
        <v>4000</v>
      </c>
    </row>
    <row r="179" spans="1:7" x14ac:dyDescent="0.25">
      <c r="A179" s="82">
        <v>3225</v>
      </c>
      <c r="B179" s="29" t="s">
        <v>25</v>
      </c>
      <c r="C179" s="46"/>
      <c r="D179" s="46"/>
      <c r="E179" s="65">
        <v>1100</v>
      </c>
      <c r="F179" s="65">
        <v>1300</v>
      </c>
      <c r="G179" s="65">
        <v>1500</v>
      </c>
    </row>
    <row r="180" spans="1:7" x14ac:dyDescent="0.25">
      <c r="A180" s="82">
        <v>3227</v>
      </c>
      <c r="B180" s="29" t="s">
        <v>26</v>
      </c>
      <c r="C180" s="46"/>
      <c r="D180" s="46"/>
      <c r="E180" s="65">
        <v>150</v>
      </c>
      <c r="F180" s="65">
        <v>200</v>
      </c>
      <c r="G180" s="65">
        <v>250</v>
      </c>
    </row>
    <row r="181" spans="1:7" x14ac:dyDescent="0.25">
      <c r="A181" s="82">
        <v>3231</v>
      </c>
      <c r="B181" s="29" t="s">
        <v>27</v>
      </c>
      <c r="C181" s="46"/>
      <c r="D181" s="46"/>
      <c r="E181" s="65">
        <v>600</v>
      </c>
      <c r="F181" s="65">
        <v>600</v>
      </c>
      <c r="G181" s="65">
        <v>600</v>
      </c>
    </row>
    <row r="182" spans="1:7" x14ac:dyDescent="0.25">
      <c r="A182" s="82">
        <v>3232</v>
      </c>
      <c r="B182" s="29" t="s">
        <v>28</v>
      </c>
      <c r="C182" s="46"/>
      <c r="D182" s="46"/>
      <c r="E182" s="65">
        <v>4875</v>
      </c>
      <c r="F182" s="65">
        <v>5100</v>
      </c>
      <c r="G182" s="65">
        <v>5500</v>
      </c>
    </row>
    <row r="183" spans="1:7" x14ac:dyDescent="0.25">
      <c r="A183" s="82">
        <v>3233</v>
      </c>
      <c r="B183" s="29" t="s">
        <v>29</v>
      </c>
      <c r="C183" s="46"/>
      <c r="D183" s="46"/>
      <c r="E183" s="65">
        <v>2600</v>
      </c>
      <c r="F183" s="65">
        <v>2600</v>
      </c>
      <c r="G183" s="65">
        <v>2600</v>
      </c>
    </row>
    <row r="184" spans="1:7" x14ac:dyDescent="0.25">
      <c r="A184" s="82">
        <v>3234</v>
      </c>
      <c r="B184" s="29" t="s">
        <v>30</v>
      </c>
      <c r="C184" s="46"/>
      <c r="D184" s="46"/>
      <c r="E184" s="65">
        <v>1350</v>
      </c>
      <c r="F184" s="65">
        <v>1500</v>
      </c>
      <c r="G184" s="65">
        <v>1700</v>
      </c>
    </row>
    <row r="185" spans="1:7" x14ac:dyDescent="0.25">
      <c r="A185" s="82">
        <v>3235</v>
      </c>
      <c r="B185" s="29" t="s">
        <v>31</v>
      </c>
      <c r="C185" s="46"/>
      <c r="D185" s="46"/>
      <c r="E185" s="65">
        <v>1900</v>
      </c>
      <c r="F185" s="65">
        <v>2300</v>
      </c>
      <c r="G185" s="65">
        <v>2600</v>
      </c>
    </row>
    <row r="186" spans="1:7" x14ac:dyDescent="0.25">
      <c r="A186" s="82">
        <v>3236</v>
      </c>
      <c r="B186" s="29" t="s">
        <v>32</v>
      </c>
      <c r="C186" s="46"/>
      <c r="D186" s="46"/>
      <c r="E186" s="65">
        <v>180</v>
      </c>
      <c r="F186" s="65">
        <v>180</v>
      </c>
      <c r="G186" s="65">
        <v>180</v>
      </c>
    </row>
    <row r="187" spans="1:7" x14ac:dyDescent="0.25">
      <c r="A187" s="82">
        <v>3237</v>
      </c>
      <c r="B187" s="29" t="s">
        <v>33</v>
      </c>
      <c r="C187" s="46"/>
      <c r="D187" s="46"/>
      <c r="E187" s="65">
        <v>22450</v>
      </c>
      <c r="F187" s="65">
        <v>23000</v>
      </c>
      <c r="G187" s="65">
        <v>23500</v>
      </c>
    </row>
    <row r="188" spans="1:7" x14ac:dyDescent="0.25">
      <c r="A188" s="82">
        <v>3238</v>
      </c>
      <c r="B188" s="29" t="s">
        <v>34</v>
      </c>
      <c r="C188" s="46"/>
      <c r="D188" s="46"/>
      <c r="E188" s="65">
        <v>250</v>
      </c>
      <c r="F188" s="65">
        <v>350</v>
      </c>
      <c r="G188" s="65">
        <v>450</v>
      </c>
    </row>
    <row r="189" spans="1:7" x14ac:dyDescent="0.25">
      <c r="A189" s="82">
        <v>3239</v>
      </c>
      <c r="B189" s="29" t="s">
        <v>35</v>
      </c>
      <c r="C189" s="46"/>
      <c r="D189" s="46"/>
      <c r="E189" s="65">
        <v>18850</v>
      </c>
      <c r="F189" s="65">
        <v>18900</v>
      </c>
      <c r="G189" s="65">
        <v>19200</v>
      </c>
    </row>
    <row r="190" spans="1:7" x14ac:dyDescent="0.25">
      <c r="A190" s="82">
        <v>3241</v>
      </c>
      <c r="B190" s="29" t="s">
        <v>36</v>
      </c>
      <c r="C190" s="46"/>
      <c r="D190" s="46"/>
      <c r="E190" s="65">
        <v>3300</v>
      </c>
      <c r="F190" s="65">
        <v>3500</v>
      </c>
      <c r="G190" s="65">
        <v>3800</v>
      </c>
    </row>
    <row r="191" spans="1:7" x14ac:dyDescent="0.25">
      <c r="A191" s="82">
        <v>3292</v>
      </c>
      <c r="B191" s="29" t="s">
        <v>37</v>
      </c>
      <c r="C191" s="46"/>
      <c r="D191" s="46"/>
      <c r="E191" s="65">
        <v>1200</v>
      </c>
      <c r="F191" s="65">
        <v>1200</v>
      </c>
      <c r="G191" s="65">
        <v>1200</v>
      </c>
    </row>
    <row r="192" spans="1:7" x14ac:dyDescent="0.25">
      <c r="A192" s="82">
        <v>3293</v>
      </c>
      <c r="B192" s="29" t="s">
        <v>38</v>
      </c>
      <c r="C192" s="46"/>
      <c r="D192" s="46"/>
      <c r="E192" s="65">
        <v>6450</v>
      </c>
      <c r="F192" s="65">
        <v>7000</v>
      </c>
      <c r="G192" s="65">
        <v>7500</v>
      </c>
    </row>
    <row r="193" spans="1:7" x14ac:dyDescent="0.25">
      <c r="A193" s="82">
        <v>3294</v>
      </c>
      <c r="B193" s="29" t="s">
        <v>39</v>
      </c>
      <c r="C193" s="46"/>
      <c r="D193" s="46"/>
      <c r="E193" s="65">
        <v>1150</v>
      </c>
      <c r="F193" s="65">
        <v>1150</v>
      </c>
      <c r="G193" s="65">
        <v>1150</v>
      </c>
    </row>
    <row r="194" spans="1:7" x14ac:dyDescent="0.25">
      <c r="A194" s="82">
        <v>3295</v>
      </c>
      <c r="B194" s="29" t="s">
        <v>40</v>
      </c>
      <c r="C194" s="46"/>
      <c r="D194" s="46"/>
      <c r="E194" s="65">
        <v>100</v>
      </c>
      <c r="F194" s="65">
        <v>120</v>
      </c>
      <c r="G194" s="65">
        <v>140</v>
      </c>
    </row>
    <row r="195" spans="1:7" x14ac:dyDescent="0.25">
      <c r="A195" s="82">
        <v>3299</v>
      </c>
      <c r="B195" s="29" t="s">
        <v>41</v>
      </c>
      <c r="C195" s="46"/>
      <c r="D195" s="46"/>
      <c r="E195" s="65">
        <v>3425</v>
      </c>
      <c r="F195" s="65">
        <v>3730</v>
      </c>
      <c r="G195" s="65">
        <v>3940</v>
      </c>
    </row>
    <row r="196" spans="1:7" x14ac:dyDescent="0.25">
      <c r="A196" s="82">
        <v>3431</v>
      </c>
      <c r="B196" s="29" t="s">
        <v>42</v>
      </c>
      <c r="C196" s="46"/>
      <c r="D196" s="46"/>
      <c r="E196" s="65">
        <v>120</v>
      </c>
      <c r="F196" s="65">
        <v>140</v>
      </c>
      <c r="G196" s="65">
        <v>150</v>
      </c>
    </row>
    <row r="197" spans="1:7" x14ac:dyDescent="0.25">
      <c r="A197" s="83">
        <v>3432</v>
      </c>
      <c r="B197" s="29" t="s">
        <v>43</v>
      </c>
      <c r="C197" s="46"/>
      <c r="D197" s="46"/>
      <c r="E197" s="65"/>
      <c r="F197" s="65"/>
      <c r="G197" s="65"/>
    </row>
    <row r="198" spans="1:7" x14ac:dyDescent="0.25">
      <c r="A198" s="83">
        <v>3433</v>
      </c>
      <c r="B198" s="29" t="s">
        <v>44</v>
      </c>
      <c r="C198" s="46"/>
      <c r="D198" s="46"/>
      <c r="E198" s="65"/>
      <c r="F198" s="65"/>
      <c r="G198" s="65"/>
    </row>
    <row r="199" spans="1:7" x14ac:dyDescent="0.25">
      <c r="A199" s="82">
        <v>3434</v>
      </c>
      <c r="B199" s="29" t="s">
        <v>45</v>
      </c>
      <c r="C199" s="46"/>
      <c r="D199" s="46"/>
      <c r="E199" s="65"/>
      <c r="F199" s="65"/>
      <c r="G199" s="65"/>
    </row>
    <row r="200" spans="1:7" x14ac:dyDescent="0.25">
      <c r="A200" s="82">
        <v>3721</v>
      </c>
      <c r="B200" s="29" t="s">
        <v>69</v>
      </c>
      <c r="C200" s="46"/>
      <c r="D200" s="46"/>
      <c r="E200" s="65"/>
      <c r="F200" s="65"/>
      <c r="G200" s="65"/>
    </row>
    <row r="201" spans="1:7" x14ac:dyDescent="0.25">
      <c r="A201" s="82">
        <v>3722</v>
      </c>
      <c r="B201" s="29" t="s">
        <v>80</v>
      </c>
      <c r="C201" s="46"/>
      <c r="D201" s="46"/>
      <c r="E201" s="65"/>
      <c r="F201" s="65"/>
      <c r="G201" s="65"/>
    </row>
    <row r="202" spans="1:7" x14ac:dyDescent="0.25">
      <c r="A202" s="82">
        <v>3811</v>
      </c>
      <c r="B202" s="29" t="s">
        <v>70</v>
      </c>
      <c r="C202" s="46"/>
      <c r="D202" s="46"/>
      <c r="E202" s="65">
        <v>500</v>
      </c>
      <c r="F202" s="65">
        <v>500</v>
      </c>
      <c r="G202" s="65">
        <v>500</v>
      </c>
    </row>
    <row r="203" spans="1:7" s="14" customFormat="1" x14ac:dyDescent="0.25">
      <c r="A203" s="84">
        <v>4</v>
      </c>
      <c r="B203" s="28" t="s">
        <v>0</v>
      </c>
      <c r="C203" s="47"/>
      <c r="D203" s="47"/>
      <c r="E203" s="66">
        <f>SUM(E204:E215)</f>
        <v>10550</v>
      </c>
      <c r="F203" s="66">
        <f t="shared" ref="F203:G203" si="14">SUM(F204:F215)</f>
        <v>11300</v>
      </c>
      <c r="G203" s="66">
        <f t="shared" si="14"/>
        <v>12000</v>
      </c>
    </row>
    <row r="204" spans="1:7" x14ac:dyDescent="0.25">
      <c r="A204" s="82">
        <v>4123</v>
      </c>
      <c r="B204" s="29" t="s">
        <v>71</v>
      </c>
      <c r="C204" s="46"/>
      <c r="D204" s="46"/>
      <c r="E204" s="65"/>
      <c r="F204" s="65"/>
      <c r="G204" s="65"/>
    </row>
    <row r="205" spans="1:7" x14ac:dyDescent="0.25">
      <c r="A205" s="82">
        <v>4212</v>
      </c>
      <c r="B205" s="29" t="s">
        <v>72</v>
      </c>
      <c r="C205" s="46"/>
      <c r="D205" s="46"/>
      <c r="E205" s="65"/>
      <c r="F205" s="65"/>
      <c r="G205" s="65"/>
    </row>
    <row r="206" spans="1:7" x14ac:dyDescent="0.25">
      <c r="A206" s="82">
        <v>4221</v>
      </c>
      <c r="B206" s="29" t="s">
        <v>73</v>
      </c>
      <c r="C206" s="46"/>
      <c r="D206" s="46"/>
      <c r="E206" s="65">
        <v>2000</v>
      </c>
      <c r="F206" s="65">
        <v>2200</v>
      </c>
      <c r="G206" s="65">
        <v>2500</v>
      </c>
    </row>
    <row r="207" spans="1:7" x14ac:dyDescent="0.25">
      <c r="A207" s="82">
        <v>4222</v>
      </c>
      <c r="B207" s="29" t="s">
        <v>74</v>
      </c>
      <c r="C207" s="46"/>
      <c r="D207" s="46"/>
      <c r="E207" s="65">
        <v>300</v>
      </c>
      <c r="F207" s="65">
        <v>300</v>
      </c>
      <c r="G207" s="65">
        <v>300</v>
      </c>
    </row>
    <row r="208" spans="1:7" x14ac:dyDescent="0.25">
      <c r="A208" s="82">
        <v>4223</v>
      </c>
      <c r="B208" s="29" t="s">
        <v>75</v>
      </c>
      <c r="C208" s="46"/>
      <c r="D208" s="46"/>
      <c r="E208" s="65"/>
      <c r="F208" s="65"/>
      <c r="G208" s="65"/>
    </row>
    <row r="209" spans="1:7" x14ac:dyDescent="0.25">
      <c r="A209" s="82">
        <v>4224</v>
      </c>
      <c r="B209" s="29" t="s">
        <v>46</v>
      </c>
      <c r="C209" s="46"/>
      <c r="D209" s="46"/>
      <c r="E209" s="65">
        <v>7750</v>
      </c>
      <c r="F209" s="65">
        <v>7800</v>
      </c>
      <c r="G209" s="65">
        <v>8000</v>
      </c>
    </row>
    <row r="210" spans="1:7" x14ac:dyDescent="0.25">
      <c r="A210" s="82">
        <v>4225</v>
      </c>
      <c r="B210" s="29" t="s">
        <v>76</v>
      </c>
      <c r="C210" s="46"/>
      <c r="D210" s="46"/>
      <c r="E210" s="65"/>
      <c r="F210" s="65"/>
      <c r="G210" s="65"/>
    </row>
    <row r="211" spans="1:7" x14ac:dyDescent="0.25">
      <c r="A211" s="82">
        <v>4227</v>
      </c>
      <c r="B211" s="29" t="s">
        <v>77</v>
      </c>
      <c r="C211" s="46"/>
      <c r="D211" s="46"/>
      <c r="E211" s="65">
        <v>500</v>
      </c>
      <c r="F211" s="65">
        <v>1000</v>
      </c>
      <c r="G211" s="65">
        <v>1200</v>
      </c>
    </row>
    <row r="212" spans="1:7" x14ac:dyDescent="0.25">
      <c r="A212" s="82">
        <v>4241</v>
      </c>
      <c r="B212" s="29" t="s">
        <v>47</v>
      </c>
      <c r="C212" s="46"/>
      <c r="D212" s="46"/>
      <c r="E212" s="65"/>
      <c r="F212" s="65"/>
      <c r="G212" s="65"/>
    </row>
    <row r="213" spans="1:7" x14ac:dyDescent="0.25">
      <c r="A213" s="82">
        <v>4262</v>
      </c>
      <c r="B213" s="29" t="s">
        <v>78</v>
      </c>
      <c r="C213" s="46"/>
      <c r="D213" s="46"/>
      <c r="E213" s="65"/>
      <c r="F213" s="65"/>
      <c r="G213" s="65"/>
    </row>
    <row r="214" spans="1:7" x14ac:dyDescent="0.25">
      <c r="A214" s="82">
        <v>4312</v>
      </c>
      <c r="B214" s="29" t="s">
        <v>79</v>
      </c>
      <c r="C214" s="46"/>
      <c r="D214" s="46"/>
      <c r="E214" s="65"/>
      <c r="F214" s="65"/>
      <c r="G214" s="65"/>
    </row>
    <row r="215" spans="1:7" x14ac:dyDescent="0.25">
      <c r="A215" s="82">
        <v>4511</v>
      </c>
      <c r="B215" s="29" t="s">
        <v>48</v>
      </c>
      <c r="C215" s="46"/>
      <c r="D215" s="46"/>
      <c r="E215" s="65"/>
      <c r="F215" s="65"/>
      <c r="G215" s="65"/>
    </row>
    <row r="216" spans="1:7" s="97" customFormat="1" x14ac:dyDescent="0.25">
      <c r="A216" s="93" t="s">
        <v>53</v>
      </c>
      <c r="B216" s="94" t="s">
        <v>4</v>
      </c>
      <c r="C216" s="95"/>
      <c r="D216" s="95"/>
      <c r="E216" s="96">
        <f>E217+E253</f>
        <v>850695</v>
      </c>
      <c r="F216" s="96">
        <f t="shared" ref="F216:G216" si="15">F217+F253</f>
        <v>857171</v>
      </c>
      <c r="G216" s="96">
        <f t="shared" si="15"/>
        <v>864568</v>
      </c>
    </row>
    <row r="217" spans="1:7" s="15" customFormat="1" x14ac:dyDescent="0.25">
      <c r="A217" s="85">
        <v>3</v>
      </c>
      <c r="B217" s="31" t="s">
        <v>1</v>
      </c>
      <c r="C217" s="51"/>
      <c r="D217" s="51"/>
      <c r="E217" s="70">
        <f>SUM(E218:E252)</f>
        <v>820945</v>
      </c>
      <c r="F217" s="70">
        <f t="shared" ref="F217:G217" si="16">SUM(F218:F252)</f>
        <v>825149</v>
      </c>
      <c r="G217" s="70">
        <f t="shared" si="16"/>
        <v>830033</v>
      </c>
    </row>
    <row r="218" spans="1:7" x14ac:dyDescent="0.25">
      <c r="A218" s="82">
        <v>3111</v>
      </c>
      <c r="B218" s="29" t="s">
        <v>16</v>
      </c>
      <c r="C218" s="46"/>
      <c r="D218" s="46"/>
      <c r="E218" s="65"/>
      <c r="F218" s="65"/>
      <c r="G218" s="65"/>
    </row>
    <row r="219" spans="1:7" x14ac:dyDescent="0.25">
      <c r="A219" s="82">
        <v>3113</v>
      </c>
      <c r="B219" s="29" t="s">
        <v>67</v>
      </c>
      <c r="C219" s="46"/>
      <c r="D219" s="46"/>
      <c r="E219" s="65"/>
      <c r="F219" s="65"/>
      <c r="G219" s="65"/>
    </row>
    <row r="220" spans="1:7" x14ac:dyDescent="0.25">
      <c r="A220" s="82">
        <v>3114</v>
      </c>
      <c r="B220" s="29" t="s">
        <v>68</v>
      </c>
      <c r="C220" s="46"/>
      <c r="D220" s="46"/>
      <c r="E220" s="65"/>
      <c r="F220" s="65"/>
      <c r="G220" s="65"/>
    </row>
    <row r="221" spans="1:7" x14ac:dyDescent="0.25">
      <c r="A221" s="82">
        <v>3121</v>
      </c>
      <c r="B221" s="29" t="s">
        <v>17</v>
      </c>
      <c r="C221" s="46"/>
      <c r="D221" s="46"/>
      <c r="E221" s="65">
        <v>59000</v>
      </c>
      <c r="F221" s="65">
        <v>59530</v>
      </c>
      <c r="G221" s="65">
        <v>60048</v>
      </c>
    </row>
    <row r="222" spans="1:7" x14ac:dyDescent="0.25">
      <c r="A222" s="82">
        <v>3132</v>
      </c>
      <c r="B222" s="29" t="s">
        <v>18</v>
      </c>
      <c r="C222" s="46"/>
      <c r="D222" s="46"/>
      <c r="E222" s="65"/>
      <c r="F222" s="65"/>
      <c r="G222" s="65"/>
    </row>
    <row r="223" spans="1:7" x14ac:dyDescent="0.25">
      <c r="A223" s="83">
        <v>3211</v>
      </c>
      <c r="B223" s="29" t="s">
        <v>19</v>
      </c>
      <c r="C223" s="46"/>
      <c r="D223" s="46"/>
      <c r="E223" s="65">
        <v>13500</v>
      </c>
      <c r="F223" s="65">
        <v>14010</v>
      </c>
      <c r="G223" s="65">
        <v>14516</v>
      </c>
    </row>
    <row r="224" spans="1:7" x14ac:dyDescent="0.25">
      <c r="A224" s="82">
        <v>3212</v>
      </c>
      <c r="B224" s="29" t="s">
        <v>20</v>
      </c>
      <c r="C224" s="46"/>
      <c r="D224" s="46"/>
      <c r="E224" s="65"/>
      <c r="F224" s="65"/>
      <c r="G224" s="65"/>
    </row>
    <row r="225" spans="1:7" x14ac:dyDescent="0.25">
      <c r="A225" s="82">
        <v>3213</v>
      </c>
      <c r="B225" s="29" t="s">
        <v>21</v>
      </c>
      <c r="C225" s="46"/>
      <c r="D225" s="46"/>
      <c r="E225" s="65">
        <v>2350</v>
      </c>
      <c r="F225" s="65">
        <v>2502</v>
      </c>
      <c r="G225" s="65">
        <v>2802</v>
      </c>
    </row>
    <row r="226" spans="1:7" x14ac:dyDescent="0.25">
      <c r="A226" s="82">
        <v>3221</v>
      </c>
      <c r="B226" s="29" t="s">
        <v>22</v>
      </c>
      <c r="C226" s="46"/>
      <c r="D226" s="46"/>
      <c r="E226" s="65">
        <v>32300</v>
      </c>
      <c r="F226" s="65">
        <v>32975</v>
      </c>
      <c r="G226" s="65">
        <v>33990</v>
      </c>
    </row>
    <row r="227" spans="1:7" x14ac:dyDescent="0.25">
      <c r="A227" s="82">
        <v>3223</v>
      </c>
      <c r="B227" s="29" t="s">
        <v>23</v>
      </c>
      <c r="C227" s="46"/>
      <c r="D227" s="46"/>
      <c r="E227" s="65">
        <v>32020</v>
      </c>
      <c r="F227" s="65">
        <v>32573</v>
      </c>
      <c r="G227" s="65">
        <v>33104</v>
      </c>
    </row>
    <row r="228" spans="1:7" x14ac:dyDescent="0.25">
      <c r="A228" s="82">
        <v>3224</v>
      </c>
      <c r="B228" s="29" t="s">
        <v>24</v>
      </c>
      <c r="C228" s="46"/>
      <c r="D228" s="46"/>
      <c r="E228" s="65">
        <v>3350</v>
      </c>
      <c r="F228" s="65">
        <v>3603</v>
      </c>
      <c r="G228" s="65">
        <v>3905</v>
      </c>
    </row>
    <row r="229" spans="1:7" x14ac:dyDescent="0.25">
      <c r="A229" s="82">
        <v>3225</v>
      </c>
      <c r="B229" s="29" t="s">
        <v>25</v>
      </c>
      <c r="C229" s="46"/>
      <c r="D229" s="46"/>
      <c r="E229" s="65">
        <v>2000</v>
      </c>
      <c r="F229" s="65">
        <v>2002</v>
      </c>
      <c r="G229" s="65">
        <v>2004</v>
      </c>
    </row>
    <row r="230" spans="1:7" x14ac:dyDescent="0.25">
      <c r="A230" s="82">
        <v>3227</v>
      </c>
      <c r="B230" s="29" t="s">
        <v>26</v>
      </c>
      <c r="C230" s="46"/>
      <c r="D230" s="46"/>
      <c r="E230" s="65">
        <v>550</v>
      </c>
      <c r="F230" s="65">
        <v>551</v>
      </c>
      <c r="G230" s="65">
        <v>552</v>
      </c>
    </row>
    <row r="231" spans="1:7" x14ac:dyDescent="0.25">
      <c r="A231" s="82">
        <v>3231</v>
      </c>
      <c r="B231" s="29" t="s">
        <v>27</v>
      </c>
      <c r="C231" s="46"/>
      <c r="D231" s="46"/>
      <c r="E231" s="65">
        <v>15000</v>
      </c>
      <c r="F231" s="65">
        <v>15213</v>
      </c>
      <c r="G231" s="65">
        <v>15420</v>
      </c>
    </row>
    <row r="232" spans="1:7" x14ac:dyDescent="0.25">
      <c r="A232" s="82">
        <v>3232</v>
      </c>
      <c r="B232" s="29" t="s">
        <v>28</v>
      </c>
      <c r="C232" s="46"/>
      <c r="D232" s="46"/>
      <c r="E232" s="65">
        <v>15125</v>
      </c>
      <c r="F232" s="65">
        <v>15276</v>
      </c>
      <c r="G232" s="65">
        <v>15491</v>
      </c>
    </row>
    <row r="233" spans="1:7" x14ac:dyDescent="0.25">
      <c r="A233" s="82">
        <v>3233</v>
      </c>
      <c r="B233" s="29" t="s">
        <v>29</v>
      </c>
      <c r="C233" s="46"/>
      <c r="D233" s="46"/>
      <c r="E233" s="65">
        <v>9200</v>
      </c>
      <c r="F233" s="65">
        <v>9215</v>
      </c>
      <c r="G233" s="65">
        <v>9224</v>
      </c>
    </row>
    <row r="234" spans="1:7" x14ac:dyDescent="0.25">
      <c r="A234" s="82">
        <v>3234</v>
      </c>
      <c r="B234" s="29" t="s">
        <v>30</v>
      </c>
      <c r="C234" s="46"/>
      <c r="D234" s="46"/>
      <c r="E234" s="65">
        <v>8120</v>
      </c>
      <c r="F234" s="65">
        <v>8215</v>
      </c>
      <c r="G234" s="65">
        <v>8423</v>
      </c>
    </row>
    <row r="235" spans="1:7" x14ac:dyDescent="0.25">
      <c r="A235" s="82">
        <v>3235</v>
      </c>
      <c r="B235" s="29" t="s">
        <v>31</v>
      </c>
      <c r="C235" s="46"/>
      <c r="D235" s="46"/>
      <c r="E235" s="65">
        <v>5100</v>
      </c>
      <c r="F235" s="65">
        <v>5211</v>
      </c>
      <c r="G235" s="65">
        <v>5418</v>
      </c>
    </row>
    <row r="236" spans="1:7" x14ac:dyDescent="0.25">
      <c r="A236" s="82">
        <v>3236</v>
      </c>
      <c r="B236" s="29" t="s">
        <v>32</v>
      </c>
      <c r="C236" s="46"/>
      <c r="D236" s="46"/>
      <c r="E236" s="65">
        <v>200</v>
      </c>
      <c r="F236" s="65">
        <v>201</v>
      </c>
      <c r="G236" s="65">
        <v>202</v>
      </c>
    </row>
    <row r="237" spans="1:7" x14ac:dyDescent="0.25">
      <c r="A237" s="82">
        <v>3237</v>
      </c>
      <c r="B237" s="29" t="s">
        <v>33</v>
      </c>
      <c r="C237" s="46"/>
      <c r="D237" s="46"/>
      <c r="E237" s="65">
        <v>119800</v>
      </c>
      <c r="F237" s="65">
        <v>120312</v>
      </c>
      <c r="G237" s="65">
        <v>120818</v>
      </c>
    </row>
    <row r="238" spans="1:7" x14ac:dyDescent="0.25">
      <c r="A238" s="82">
        <v>3238</v>
      </c>
      <c r="B238" s="29" t="s">
        <v>34</v>
      </c>
      <c r="C238" s="46"/>
      <c r="D238" s="46"/>
      <c r="E238" s="65">
        <v>2950</v>
      </c>
      <c r="F238" s="65">
        <v>3057</v>
      </c>
      <c r="G238" s="65">
        <v>3162</v>
      </c>
    </row>
    <row r="239" spans="1:7" x14ac:dyDescent="0.25">
      <c r="A239" s="82">
        <v>3239</v>
      </c>
      <c r="B239" s="29" t="s">
        <v>35</v>
      </c>
      <c r="C239" s="46"/>
      <c r="D239" s="46"/>
      <c r="E239" s="65">
        <v>24000</v>
      </c>
      <c r="F239" s="65">
        <v>24269</v>
      </c>
      <c r="G239" s="65">
        <v>24480</v>
      </c>
    </row>
    <row r="240" spans="1:7" x14ac:dyDescent="0.25">
      <c r="A240" s="82">
        <v>3241</v>
      </c>
      <c r="B240" s="29" t="s">
        <v>36</v>
      </c>
      <c r="C240" s="46"/>
      <c r="D240" s="46"/>
      <c r="E240" s="65">
        <v>59760</v>
      </c>
      <c r="F240" s="65">
        <v>59764</v>
      </c>
      <c r="G240" s="65">
        <v>59767</v>
      </c>
    </row>
    <row r="241" spans="1:7" x14ac:dyDescent="0.25">
      <c r="A241" s="82">
        <v>3292</v>
      </c>
      <c r="B241" s="29" t="s">
        <v>37</v>
      </c>
      <c r="C241" s="46"/>
      <c r="D241" s="46"/>
      <c r="E241" s="65">
        <v>0</v>
      </c>
      <c r="F241" s="65">
        <v>0</v>
      </c>
      <c r="G241" s="65">
        <v>0</v>
      </c>
    </row>
    <row r="242" spans="1:7" x14ac:dyDescent="0.25">
      <c r="A242" s="82">
        <v>3293</v>
      </c>
      <c r="B242" s="29" t="s">
        <v>38</v>
      </c>
      <c r="C242" s="46"/>
      <c r="D242" s="46"/>
      <c r="E242" s="65">
        <v>9800</v>
      </c>
      <c r="F242" s="65">
        <v>9810</v>
      </c>
      <c r="G242" s="65">
        <v>9816</v>
      </c>
    </row>
    <row r="243" spans="1:7" x14ac:dyDescent="0.25">
      <c r="A243" s="82">
        <v>3294</v>
      </c>
      <c r="B243" s="29" t="s">
        <v>39</v>
      </c>
      <c r="C243" s="46"/>
      <c r="D243" s="46"/>
      <c r="E243" s="65">
        <v>150</v>
      </c>
      <c r="F243" s="65">
        <v>150</v>
      </c>
      <c r="G243" s="65">
        <v>150</v>
      </c>
    </row>
    <row r="244" spans="1:7" x14ac:dyDescent="0.25">
      <c r="A244" s="82">
        <v>3295</v>
      </c>
      <c r="B244" s="29" t="s">
        <v>40</v>
      </c>
      <c r="C244" s="46"/>
      <c r="D244" s="46"/>
      <c r="E244" s="65">
        <v>100</v>
      </c>
      <c r="F244" s="65">
        <v>100</v>
      </c>
      <c r="G244" s="65">
        <v>100</v>
      </c>
    </row>
    <row r="245" spans="1:7" x14ac:dyDescent="0.25">
      <c r="A245" s="82">
        <v>3299</v>
      </c>
      <c r="B245" s="29" t="s">
        <v>41</v>
      </c>
      <c r="C245" s="46"/>
      <c r="D245" s="46"/>
      <c r="E245" s="65">
        <v>393500</v>
      </c>
      <c r="F245" s="65">
        <v>393513</v>
      </c>
      <c r="G245" s="65">
        <v>393520</v>
      </c>
    </row>
    <row r="246" spans="1:7" x14ac:dyDescent="0.25">
      <c r="A246" s="82">
        <v>3431</v>
      </c>
      <c r="B246" s="29" t="s">
        <v>42</v>
      </c>
      <c r="C246" s="46"/>
      <c r="D246" s="46"/>
      <c r="E246" s="65">
        <v>1270</v>
      </c>
      <c r="F246" s="65">
        <v>1293</v>
      </c>
      <c r="G246" s="65">
        <v>1315</v>
      </c>
    </row>
    <row r="247" spans="1:7" x14ac:dyDescent="0.25">
      <c r="A247" s="83">
        <v>3432</v>
      </c>
      <c r="B247" s="29" t="s">
        <v>43</v>
      </c>
      <c r="C247" s="46"/>
      <c r="D247" s="46"/>
      <c r="E247" s="65">
        <v>0</v>
      </c>
      <c r="F247" s="65">
        <v>0</v>
      </c>
      <c r="G247" s="65">
        <v>0</v>
      </c>
    </row>
    <row r="248" spans="1:7" x14ac:dyDescent="0.25">
      <c r="A248" s="83">
        <v>3433</v>
      </c>
      <c r="B248" s="29" t="s">
        <v>44</v>
      </c>
      <c r="C248" s="46"/>
      <c r="D248" s="46"/>
      <c r="E248" s="65"/>
      <c r="F248" s="65"/>
      <c r="G248" s="65"/>
    </row>
    <row r="249" spans="1:7" x14ac:dyDescent="0.25">
      <c r="A249" s="82">
        <v>3434</v>
      </c>
      <c r="B249" s="29" t="s">
        <v>45</v>
      </c>
      <c r="C249" s="46"/>
      <c r="D249" s="46"/>
      <c r="E249" s="65"/>
      <c r="F249" s="65"/>
      <c r="G249" s="65"/>
    </row>
    <row r="250" spans="1:7" x14ac:dyDescent="0.25">
      <c r="A250" s="82">
        <v>3721</v>
      </c>
      <c r="B250" s="29" t="s">
        <v>69</v>
      </c>
      <c r="C250" s="46"/>
      <c r="D250" s="46"/>
      <c r="E250" s="65">
        <v>11800</v>
      </c>
      <c r="F250" s="65">
        <v>11804</v>
      </c>
      <c r="G250" s="65">
        <v>11806</v>
      </c>
    </row>
    <row r="251" spans="1:7" x14ac:dyDescent="0.25">
      <c r="A251" s="82">
        <v>3722</v>
      </c>
      <c r="B251" s="29" t="s">
        <v>80</v>
      </c>
      <c r="C251" s="46"/>
      <c r="D251" s="46"/>
      <c r="E251" s="65"/>
      <c r="F251" s="65"/>
      <c r="G251" s="65"/>
    </row>
    <row r="252" spans="1:7" x14ac:dyDescent="0.25">
      <c r="A252" s="82">
        <v>3811</v>
      </c>
      <c r="B252" s="29" t="s">
        <v>70</v>
      </c>
      <c r="C252" s="46"/>
      <c r="D252" s="46"/>
      <c r="E252" s="65">
        <v>0</v>
      </c>
      <c r="F252" s="65">
        <v>0</v>
      </c>
      <c r="G252" s="65">
        <v>0</v>
      </c>
    </row>
    <row r="253" spans="1:7" s="15" customFormat="1" x14ac:dyDescent="0.25">
      <c r="A253" s="86">
        <v>4</v>
      </c>
      <c r="B253" s="31" t="s">
        <v>0</v>
      </c>
      <c r="C253" s="51"/>
      <c r="D253" s="51"/>
      <c r="E253" s="70">
        <f>SUM(E254:E265)</f>
        <v>29750</v>
      </c>
      <c r="F253" s="70">
        <f t="shared" ref="F253:G253" si="17">SUM(F254:F265)</f>
        <v>32022</v>
      </c>
      <c r="G253" s="70">
        <f t="shared" si="17"/>
        <v>34535</v>
      </c>
    </row>
    <row r="254" spans="1:7" x14ac:dyDescent="0.25">
      <c r="A254" s="82">
        <v>4123</v>
      </c>
      <c r="B254" s="29" t="s">
        <v>71</v>
      </c>
      <c r="C254" s="46"/>
      <c r="D254" s="46"/>
      <c r="E254" s="65"/>
      <c r="F254" s="65"/>
      <c r="G254" s="65"/>
    </row>
    <row r="255" spans="1:7" x14ac:dyDescent="0.25">
      <c r="A255" s="82">
        <v>4212</v>
      </c>
      <c r="B255" s="29" t="s">
        <v>72</v>
      </c>
      <c r="C255" s="46"/>
      <c r="D255" s="46"/>
      <c r="E255" s="65"/>
      <c r="F255" s="65"/>
      <c r="G255" s="65"/>
    </row>
    <row r="256" spans="1:7" x14ac:dyDescent="0.25">
      <c r="A256" s="82">
        <v>4221</v>
      </c>
      <c r="B256" s="29" t="s">
        <v>73</v>
      </c>
      <c r="C256" s="46"/>
      <c r="D256" s="46"/>
      <c r="E256" s="65">
        <v>20300</v>
      </c>
      <c r="F256" s="65">
        <v>21322</v>
      </c>
      <c r="G256" s="65">
        <v>22334</v>
      </c>
    </row>
    <row r="257" spans="1:7" x14ac:dyDescent="0.25">
      <c r="A257" s="82">
        <v>4222</v>
      </c>
      <c r="B257" s="29" t="s">
        <v>74</v>
      </c>
      <c r="C257" s="46"/>
      <c r="D257" s="46"/>
      <c r="E257" s="65">
        <v>300</v>
      </c>
      <c r="F257" s="65">
        <v>300</v>
      </c>
      <c r="G257" s="65">
        <v>300</v>
      </c>
    </row>
    <row r="258" spans="1:7" x14ac:dyDescent="0.25">
      <c r="A258" s="82">
        <v>4223</v>
      </c>
      <c r="B258" s="29" t="s">
        <v>75</v>
      </c>
      <c r="C258" s="46"/>
      <c r="D258" s="46"/>
      <c r="E258" s="65"/>
      <c r="F258" s="65"/>
      <c r="G258" s="65"/>
    </row>
    <row r="259" spans="1:7" x14ac:dyDescent="0.25">
      <c r="A259" s="82">
        <v>4224</v>
      </c>
      <c r="B259" s="29" t="s">
        <v>46</v>
      </c>
      <c r="C259" s="46"/>
      <c r="D259" s="46"/>
      <c r="E259" s="65">
        <v>7750</v>
      </c>
      <c r="F259" s="65">
        <v>8500</v>
      </c>
      <c r="G259" s="65">
        <v>9500</v>
      </c>
    </row>
    <row r="260" spans="1:7" x14ac:dyDescent="0.25">
      <c r="A260" s="82">
        <v>4225</v>
      </c>
      <c r="B260" s="29" t="s">
        <v>76</v>
      </c>
      <c r="C260" s="46"/>
      <c r="D260" s="46"/>
      <c r="E260" s="65"/>
      <c r="F260" s="65"/>
      <c r="G260" s="65"/>
    </row>
    <row r="261" spans="1:7" x14ac:dyDescent="0.25">
      <c r="A261" s="82">
        <v>4227</v>
      </c>
      <c r="B261" s="29" t="s">
        <v>77</v>
      </c>
      <c r="C261" s="46"/>
      <c r="D261" s="46"/>
      <c r="E261" s="65">
        <v>500</v>
      </c>
      <c r="F261" s="65">
        <v>1000</v>
      </c>
      <c r="G261" s="65">
        <v>1500</v>
      </c>
    </row>
    <row r="262" spans="1:7" x14ac:dyDescent="0.25">
      <c r="A262" s="82">
        <v>4241</v>
      </c>
      <c r="B262" s="29" t="s">
        <v>47</v>
      </c>
      <c r="C262" s="46"/>
      <c r="D262" s="46"/>
      <c r="E262" s="65">
        <v>900</v>
      </c>
      <c r="F262" s="65">
        <v>900</v>
      </c>
      <c r="G262" s="65">
        <v>901</v>
      </c>
    </row>
    <row r="263" spans="1:7" x14ac:dyDescent="0.25">
      <c r="A263" s="82">
        <v>4262</v>
      </c>
      <c r="B263" s="29" t="s">
        <v>78</v>
      </c>
      <c r="C263" s="46"/>
      <c r="D263" s="46"/>
      <c r="E263" s="65"/>
      <c r="F263" s="65"/>
      <c r="G263" s="65"/>
    </row>
    <row r="264" spans="1:7" x14ac:dyDescent="0.25">
      <c r="A264" s="82">
        <v>4312</v>
      </c>
      <c r="B264" s="29" t="s">
        <v>79</v>
      </c>
      <c r="C264" s="46"/>
      <c r="D264" s="46"/>
      <c r="E264" s="65"/>
      <c r="F264" s="65"/>
      <c r="G264" s="65"/>
    </row>
    <row r="265" spans="1:7" x14ac:dyDescent="0.25">
      <c r="A265" s="82">
        <v>4511</v>
      </c>
      <c r="B265" s="29" t="s">
        <v>48</v>
      </c>
      <c r="C265" s="46"/>
      <c r="D265" s="46"/>
      <c r="E265" s="65"/>
      <c r="F265" s="65"/>
      <c r="G265" s="65"/>
    </row>
    <row r="266" spans="1:7" s="97" customFormat="1" x14ac:dyDescent="0.25">
      <c r="A266" s="93" t="s">
        <v>50</v>
      </c>
      <c r="B266" s="94" t="s">
        <v>2</v>
      </c>
      <c r="C266" s="95"/>
      <c r="D266" s="95"/>
      <c r="E266" s="96">
        <f>E267+E303</f>
        <v>0</v>
      </c>
      <c r="F266" s="96">
        <f t="shared" ref="F266:G266" si="18">F267+F303</f>
        <v>0</v>
      </c>
      <c r="G266" s="96">
        <f t="shared" si="18"/>
        <v>0</v>
      </c>
    </row>
    <row r="267" spans="1:7" s="15" customFormat="1" x14ac:dyDescent="0.25">
      <c r="A267" s="81">
        <v>3</v>
      </c>
      <c r="B267" s="31" t="s">
        <v>1</v>
      </c>
      <c r="C267" s="51"/>
      <c r="D267" s="51"/>
      <c r="E267" s="70">
        <f>SUM(E268:E302)</f>
        <v>0</v>
      </c>
      <c r="F267" s="70">
        <f t="shared" ref="F267:G267" si="19">SUM(F268:F302)</f>
        <v>0</v>
      </c>
      <c r="G267" s="70">
        <f t="shared" si="19"/>
        <v>0</v>
      </c>
    </row>
    <row r="268" spans="1:7" x14ac:dyDescent="0.25">
      <c r="A268" s="82">
        <v>3111</v>
      </c>
      <c r="B268" s="29" t="s">
        <v>16</v>
      </c>
      <c r="C268" s="46"/>
      <c r="D268" s="46"/>
      <c r="E268" s="65">
        <v>0</v>
      </c>
      <c r="F268" s="65">
        <v>0</v>
      </c>
      <c r="G268" s="65">
        <v>0</v>
      </c>
    </row>
    <row r="269" spans="1:7" x14ac:dyDescent="0.25">
      <c r="A269" s="82">
        <v>3113</v>
      </c>
      <c r="B269" s="29" t="s">
        <v>67</v>
      </c>
      <c r="C269" s="46"/>
      <c r="D269" s="46"/>
      <c r="E269" s="65"/>
      <c r="F269" s="65"/>
      <c r="G269" s="65"/>
    </row>
    <row r="270" spans="1:7" x14ac:dyDescent="0.25">
      <c r="A270" s="82">
        <v>3114</v>
      </c>
      <c r="B270" s="29" t="s">
        <v>68</v>
      </c>
      <c r="C270" s="46"/>
      <c r="D270" s="46"/>
      <c r="E270" s="65"/>
      <c r="F270" s="65"/>
      <c r="G270" s="65"/>
    </row>
    <row r="271" spans="1:7" x14ac:dyDescent="0.25">
      <c r="A271" s="82">
        <v>3121</v>
      </c>
      <c r="B271" s="29" t="s">
        <v>17</v>
      </c>
      <c r="C271" s="46"/>
      <c r="D271" s="46"/>
      <c r="E271" s="65">
        <v>0</v>
      </c>
      <c r="F271" s="65">
        <v>0</v>
      </c>
      <c r="G271" s="65">
        <v>0</v>
      </c>
    </row>
    <row r="272" spans="1:7" x14ac:dyDescent="0.25">
      <c r="A272" s="82">
        <v>3132</v>
      </c>
      <c r="B272" s="29" t="s">
        <v>18</v>
      </c>
      <c r="C272" s="46"/>
      <c r="D272" s="46"/>
      <c r="E272" s="65">
        <v>0</v>
      </c>
      <c r="F272" s="65">
        <v>0</v>
      </c>
      <c r="G272" s="65">
        <v>0</v>
      </c>
    </row>
    <row r="273" spans="1:7" x14ac:dyDescent="0.25">
      <c r="A273" s="83">
        <v>3211</v>
      </c>
      <c r="B273" s="29" t="s">
        <v>19</v>
      </c>
      <c r="C273" s="46"/>
      <c r="D273" s="46"/>
      <c r="E273" s="65">
        <v>0</v>
      </c>
      <c r="F273" s="65"/>
      <c r="G273" s="65"/>
    </row>
    <row r="274" spans="1:7" x14ac:dyDescent="0.25">
      <c r="A274" s="82">
        <v>3212</v>
      </c>
      <c r="B274" s="29" t="s">
        <v>20</v>
      </c>
      <c r="C274" s="46"/>
      <c r="D274" s="46"/>
      <c r="E274" s="65">
        <v>0</v>
      </c>
      <c r="F274" s="65">
        <v>0</v>
      </c>
      <c r="G274" s="65">
        <v>0</v>
      </c>
    </row>
    <row r="275" spans="1:7" x14ac:dyDescent="0.25">
      <c r="A275" s="82">
        <v>3213</v>
      </c>
      <c r="B275" s="29" t="s">
        <v>21</v>
      </c>
      <c r="C275" s="46"/>
      <c r="D275" s="46"/>
      <c r="E275" s="65"/>
      <c r="F275" s="65"/>
      <c r="G275" s="65"/>
    </row>
    <row r="276" spans="1:7" x14ac:dyDescent="0.25">
      <c r="A276" s="82">
        <v>3221</v>
      </c>
      <c r="B276" s="29" t="s">
        <v>22</v>
      </c>
      <c r="C276" s="46"/>
      <c r="D276" s="46"/>
      <c r="E276" s="65"/>
      <c r="F276" s="65"/>
      <c r="G276" s="65"/>
    </row>
    <row r="277" spans="1:7" x14ac:dyDescent="0.25">
      <c r="A277" s="82">
        <v>3223</v>
      </c>
      <c r="B277" s="29" t="s">
        <v>23</v>
      </c>
      <c r="C277" s="46"/>
      <c r="D277" s="46"/>
      <c r="E277" s="65"/>
      <c r="F277" s="65"/>
      <c r="G277" s="65"/>
    </row>
    <row r="278" spans="1:7" x14ac:dyDescent="0.25">
      <c r="A278" s="82">
        <v>3224</v>
      </c>
      <c r="B278" s="29" t="s">
        <v>24</v>
      </c>
      <c r="C278" s="46"/>
      <c r="D278" s="46"/>
      <c r="E278" s="65"/>
      <c r="F278" s="65"/>
      <c r="G278" s="65"/>
    </row>
    <row r="279" spans="1:7" x14ac:dyDescent="0.25">
      <c r="A279" s="82">
        <v>3225</v>
      </c>
      <c r="B279" s="29" t="s">
        <v>25</v>
      </c>
      <c r="C279" s="46"/>
      <c r="D279" s="46"/>
      <c r="E279" s="65"/>
      <c r="F279" s="65"/>
      <c r="G279" s="65"/>
    </row>
    <row r="280" spans="1:7" x14ac:dyDescent="0.25">
      <c r="A280" s="82">
        <v>3227</v>
      </c>
      <c r="B280" s="29" t="s">
        <v>26</v>
      </c>
      <c r="C280" s="46"/>
      <c r="D280" s="46"/>
      <c r="E280" s="65"/>
      <c r="F280" s="65"/>
      <c r="G280" s="65"/>
    </row>
    <row r="281" spans="1:7" x14ac:dyDescent="0.25">
      <c r="A281" s="82">
        <v>3231</v>
      </c>
      <c r="B281" s="29" t="s">
        <v>27</v>
      </c>
      <c r="C281" s="46"/>
      <c r="D281" s="46"/>
      <c r="E281" s="65"/>
      <c r="F281" s="65"/>
      <c r="G281" s="65"/>
    </row>
    <row r="282" spans="1:7" x14ac:dyDescent="0.25">
      <c r="A282" s="82">
        <v>3232</v>
      </c>
      <c r="B282" s="29" t="s">
        <v>28</v>
      </c>
      <c r="C282" s="46"/>
      <c r="D282" s="46"/>
      <c r="E282" s="65"/>
      <c r="F282" s="65"/>
      <c r="G282" s="65"/>
    </row>
    <row r="283" spans="1:7" x14ac:dyDescent="0.25">
      <c r="A283" s="82">
        <v>3233</v>
      </c>
      <c r="B283" s="29" t="s">
        <v>29</v>
      </c>
      <c r="C283" s="46"/>
      <c r="D283" s="46"/>
      <c r="E283" s="65"/>
      <c r="F283" s="65"/>
      <c r="G283" s="65"/>
    </row>
    <row r="284" spans="1:7" x14ac:dyDescent="0.25">
      <c r="A284" s="82">
        <v>3234</v>
      </c>
      <c r="B284" s="29" t="s">
        <v>30</v>
      </c>
      <c r="C284" s="46"/>
      <c r="D284" s="46"/>
      <c r="E284" s="65"/>
      <c r="F284" s="65"/>
      <c r="G284" s="65"/>
    </row>
    <row r="285" spans="1:7" x14ac:dyDescent="0.25">
      <c r="A285" s="82">
        <v>3235</v>
      </c>
      <c r="B285" s="29" t="s">
        <v>31</v>
      </c>
      <c r="C285" s="46"/>
      <c r="D285" s="46"/>
      <c r="E285" s="65"/>
      <c r="F285" s="65"/>
      <c r="G285" s="65"/>
    </row>
    <row r="286" spans="1:7" x14ac:dyDescent="0.25">
      <c r="A286" s="82">
        <v>3236</v>
      </c>
      <c r="B286" s="29" t="s">
        <v>32</v>
      </c>
      <c r="C286" s="46"/>
      <c r="D286" s="46"/>
      <c r="E286" s="65"/>
      <c r="F286" s="65"/>
      <c r="G286" s="65"/>
    </row>
    <row r="287" spans="1:7" x14ac:dyDescent="0.25">
      <c r="A287" s="82">
        <v>3237</v>
      </c>
      <c r="B287" s="29" t="s">
        <v>33</v>
      </c>
      <c r="C287" s="46"/>
      <c r="D287" s="46"/>
      <c r="E287" s="65"/>
      <c r="F287" s="65">
        <v>0</v>
      </c>
      <c r="G287" s="65">
        <v>0</v>
      </c>
    </row>
    <row r="288" spans="1:7" x14ac:dyDescent="0.25">
      <c r="A288" s="82">
        <v>3238</v>
      </c>
      <c r="B288" s="29" t="s">
        <v>34</v>
      </c>
      <c r="C288" s="46"/>
      <c r="D288" s="46"/>
      <c r="E288" s="65"/>
      <c r="F288" s="65"/>
      <c r="G288" s="65"/>
    </row>
    <row r="289" spans="1:7" x14ac:dyDescent="0.25">
      <c r="A289" s="82">
        <v>3239</v>
      </c>
      <c r="B289" s="29" t="s">
        <v>35</v>
      </c>
      <c r="C289" s="46"/>
      <c r="D289" s="46"/>
      <c r="E289" s="65"/>
      <c r="F289" s="65"/>
      <c r="G289" s="65"/>
    </row>
    <row r="290" spans="1:7" x14ac:dyDescent="0.25">
      <c r="A290" s="82">
        <v>3241</v>
      </c>
      <c r="B290" s="29" t="s">
        <v>36</v>
      </c>
      <c r="C290" s="46"/>
      <c r="D290" s="46"/>
      <c r="E290" s="65"/>
      <c r="F290" s="65"/>
      <c r="G290" s="65"/>
    </row>
    <row r="291" spans="1:7" x14ac:dyDescent="0.25">
      <c r="A291" s="82">
        <v>3292</v>
      </c>
      <c r="B291" s="29" t="s">
        <v>37</v>
      </c>
      <c r="C291" s="46"/>
      <c r="D291" s="46"/>
      <c r="E291" s="65"/>
      <c r="F291" s="65"/>
      <c r="G291" s="65"/>
    </row>
    <row r="292" spans="1:7" x14ac:dyDescent="0.25">
      <c r="A292" s="82">
        <v>3293</v>
      </c>
      <c r="B292" s="29" t="s">
        <v>38</v>
      </c>
      <c r="C292" s="46"/>
      <c r="D292" s="46"/>
      <c r="E292" s="65"/>
      <c r="F292" s="65"/>
      <c r="G292" s="65"/>
    </row>
    <row r="293" spans="1:7" x14ac:dyDescent="0.25">
      <c r="A293" s="82">
        <v>3294</v>
      </c>
      <c r="B293" s="29" t="s">
        <v>39</v>
      </c>
      <c r="C293" s="46"/>
      <c r="D293" s="46"/>
      <c r="E293" s="65"/>
      <c r="F293" s="65"/>
      <c r="G293" s="65"/>
    </row>
    <row r="294" spans="1:7" x14ac:dyDescent="0.25">
      <c r="A294" s="82">
        <v>3295</v>
      </c>
      <c r="B294" s="29" t="s">
        <v>40</v>
      </c>
      <c r="C294" s="46"/>
      <c r="D294" s="46"/>
      <c r="E294" s="65"/>
      <c r="F294" s="65"/>
      <c r="G294" s="65"/>
    </row>
    <row r="295" spans="1:7" x14ac:dyDescent="0.25">
      <c r="A295" s="82">
        <v>3299</v>
      </c>
      <c r="B295" s="29" t="s">
        <v>41</v>
      </c>
      <c r="C295" s="46"/>
      <c r="D295" s="46"/>
      <c r="E295" s="65"/>
      <c r="F295" s="65"/>
      <c r="G295" s="65"/>
    </row>
    <row r="296" spans="1:7" x14ac:dyDescent="0.25">
      <c r="A296" s="82">
        <v>3431</v>
      </c>
      <c r="B296" s="29" t="s">
        <v>42</v>
      </c>
      <c r="C296" s="46"/>
      <c r="D296" s="46"/>
      <c r="E296" s="65"/>
      <c r="F296" s="65"/>
      <c r="G296" s="65"/>
    </row>
    <row r="297" spans="1:7" x14ac:dyDescent="0.25">
      <c r="A297" s="83">
        <v>3432</v>
      </c>
      <c r="B297" s="29" t="s">
        <v>43</v>
      </c>
      <c r="C297" s="46"/>
      <c r="D297" s="46"/>
      <c r="E297" s="65"/>
      <c r="F297" s="65"/>
      <c r="G297" s="65"/>
    </row>
    <row r="298" spans="1:7" x14ac:dyDescent="0.25">
      <c r="A298" s="83">
        <v>3433</v>
      </c>
      <c r="B298" s="29" t="s">
        <v>44</v>
      </c>
      <c r="C298" s="46"/>
      <c r="D298" s="46"/>
      <c r="E298" s="65"/>
      <c r="F298" s="65"/>
      <c r="G298" s="65"/>
    </row>
    <row r="299" spans="1:7" x14ac:dyDescent="0.25">
      <c r="A299" s="82">
        <v>3434</v>
      </c>
      <c r="B299" s="29" t="s">
        <v>45</v>
      </c>
      <c r="C299" s="46"/>
      <c r="D299" s="46"/>
      <c r="E299" s="65"/>
      <c r="F299" s="65"/>
      <c r="G299" s="65"/>
    </row>
    <row r="300" spans="1:7" x14ac:dyDescent="0.25">
      <c r="A300" s="82">
        <v>3721</v>
      </c>
      <c r="B300" s="29" t="s">
        <v>69</v>
      </c>
      <c r="C300" s="46"/>
      <c r="D300" s="46"/>
      <c r="E300" s="65"/>
      <c r="F300" s="65"/>
      <c r="G300" s="65"/>
    </row>
    <row r="301" spans="1:7" x14ac:dyDescent="0.25">
      <c r="A301" s="82">
        <v>3722</v>
      </c>
      <c r="B301" s="29" t="s">
        <v>80</v>
      </c>
      <c r="C301" s="46"/>
      <c r="D301" s="46"/>
      <c r="E301" s="65"/>
      <c r="F301" s="65"/>
      <c r="G301" s="65"/>
    </row>
    <row r="302" spans="1:7" x14ac:dyDescent="0.25">
      <c r="A302" s="82">
        <v>3813</v>
      </c>
      <c r="B302" s="29" t="s">
        <v>70</v>
      </c>
      <c r="C302" s="46"/>
      <c r="D302" s="46"/>
      <c r="E302" s="65"/>
      <c r="F302" s="65">
        <v>0</v>
      </c>
      <c r="G302" s="65">
        <v>0</v>
      </c>
    </row>
    <row r="303" spans="1:7" s="14" customFormat="1" x14ac:dyDescent="0.25">
      <c r="A303" s="84">
        <v>4</v>
      </c>
      <c r="B303" s="28" t="s">
        <v>0</v>
      </c>
      <c r="C303" s="47"/>
      <c r="D303" s="47"/>
      <c r="E303" s="66">
        <f>SUM(E304:E315)</f>
        <v>0</v>
      </c>
      <c r="F303" s="66">
        <f t="shared" ref="F303:G303" si="20">SUM(F304:F315)</f>
        <v>0</v>
      </c>
      <c r="G303" s="66">
        <f t="shared" si="20"/>
        <v>0</v>
      </c>
    </row>
    <row r="304" spans="1:7" x14ac:dyDescent="0.25">
      <c r="A304" s="82">
        <v>4123</v>
      </c>
      <c r="B304" s="29" t="s">
        <v>71</v>
      </c>
      <c r="C304" s="46"/>
      <c r="D304" s="46"/>
      <c r="E304" s="65"/>
      <c r="F304" s="65"/>
      <c r="G304" s="65"/>
    </row>
    <row r="305" spans="1:7" x14ac:dyDescent="0.25">
      <c r="A305" s="82">
        <v>4212</v>
      </c>
      <c r="B305" s="29" t="s">
        <v>72</v>
      </c>
      <c r="C305" s="46"/>
      <c r="D305" s="46"/>
      <c r="E305" s="65"/>
      <c r="F305" s="65"/>
      <c r="G305" s="65"/>
    </row>
    <row r="306" spans="1:7" x14ac:dyDescent="0.25">
      <c r="A306" s="82">
        <v>4221</v>
      </c>
      <c r="B306" s="29" t="s">
        <v>73</v>
      </c>
      <c r="C306" s="46"/>
      <c r="D306" s="46"/>
      <c r="E306" s="65"/>
      <c r="F306" s="65"/>
      <c r="G306" s="65"/>
    </row>
    <row r="307" spans="1:7" x14ac:dyDescent="0.25">
      <c r="A307" s="82">
        <v>4222</v>
      </c>
      <c r="B307" s="29" t="s">
        <v>74</v>
      </c>
      <c r="C307" s="46"/>
      <c r="D307" s="46"/>
      <c r="E307" s="65"/>
      <c r="F307" s="65"/>
      <c r="G307" s="65"/>
    </row>
    <row r="308" spans="1:7" x14ac:dyDescent="0.25">
      <c r="A308" s="82">
        <v>4223</v>
      </c>
      <c r="B308" s="29" t="s">
        <v>75</v>
      </c>
      <c r="C308" s="46"/>
      <c r="D308" s="46"/>
      <c r="E308" s="65"/>
      <c r="F308" s="65"/>
      <c r="G308" s="65"/>
    </row>
    <row r="309" spans="1:7" x14ac:dyDescent="0.25">
      <c r="A309" s="82">
        <v>4224</v>
      </c>
      <c r="B309" s="29" t="s">
        <v>46</v>
      </c>
      <c r="C309" s="46"/>
      <c r="D309" s="46"/>
      <c r="E309" s="65"/>
      <c r="F309" s="65"/>
      <c r="G309" s="65"/>
    </row>
    <row r="310" spans="1:7" x14ac:dyDescent="0.25">
      <c r="A310" s="82">
        <v>4225</v>
      </c>
      <c r="B310" s="29" t="s">
        <v>76</v>
      </c>
      <c r="C310" s="46"/>
      <c r="D310" s="46"/>
      <c r="E310" s="65"/>
      <c r="F310" s="65"/>
      <c r="G310" s="65"/>
    </row>
    <row r="311" spans="1:7" x14ac:dyDescent="0.25">
      <c r="A311" s="82">
        <v>4227</v>
      </c>
      <c r="B311" s="29" t="s">
        <v>77</v>
      </c>
      <c r="C311" s="46"/>
      <c r="D311" s="46"/>
      <c r="E311" s="65"/>
      <c r="F311" s="65"/>
      <c r="G311" s="65"/>
    </row>
    <row r="312" spans="1:7" x14ac:dyDescent="0.25">
      <c r="A312" s="82">
        <v>4241</v>
      </c>
      <c r="B312" s="29" t="s">
        <v>47</v>
      </c>
      <c r="C312" s="46"/>
      <c r="D312" s="46"/>
      <c r="E312" s="65"/>
      <c r="F312" s="65"/>
      <c r="G312" s="65"/>
    </row>
    <row r="313" spans="1:7" x14ac:dyDescent="0.25">
      <c r="A313" s="82">
        <v>4262</v>
      </c>
      <c r="B313" s="29" t="s">
        <v>78</v>
      </c>
      <c r="C313" s="46"/>
      <c r="D313" s="46"/>
      <c r="E313" s="65"/>
      <c r="F313" s="65"/>
      <c r="G313" s="65"/>
    </row>
    <row r="314" spans="1:7" x14ac:dyDescent="0.25">
      <c r="A314" s="82">
        <v>4312</v>
      </c>
      <c r="B314" s="29" t="s">
        <v>79</v>
      </c>
      <c r="C314" s="46"/>
      <c r="D314" s="46"/>
      <c r="E314" s="65"/>
      <c r="F314" s="65"/>
      <c r="G314" s="65"/>
    </row>
    <row r="315" spans="1:7" x14ac:dyDescent="0.25">
      <c r="A315" s="82">
        <v>4511</v>
      </c>
      <c r="B315" s="29" t="s">
        <v>48</v>
      </c>
      <c r="C315" s="46"/>
      <c r="D315" s="46"/>
      <c r="E315" s="65"/>
      <c r="F315" s="65"/>
      <c r="G315" s="65"/>
    </row>
    <row r="316" spans="1:7" s="97" customFormat="1" x14ac:dyDescent="0.25">
      <c r="A316" s="93" t="s">
        <v>51</v>
      </c>
      <c r="B316" s="94" t="s">
        <v>14</v>
      </c>
      <c r="C316" s="95"/>
      <c r="D316" s="95"/>
      <c r="E316" s="96">
        <f>E317+E353</f>
        <v>100740</v>
      </c>
      <c r="F316" s="96">
        <f t="shared" ref="F316:G316" si="21">F317+F353</f>
        <v>66805</v>
      </c>
      <c r="G316" s="96">
        <f t="shared" si="21"/>
        <v>34997</v>
      </c>
    </row>
    <row r="317" spans="1:7" s="14" customFormat="1" x14ac:dyDescent="0.25">
      <c r="A317" s="81">
        <v>3</v>
      </c>
      <c r="B317" s="28" t="s">
        <v>1</v>
      </c>
      <c r="C317" s="47"/>
      <c r="D317" s="47"/>
      <c r="E317" s="66">
        <f>SUM(E318:E352)</f>
        <v>100740</v>
      </c>
      <c r="F317" s="66">
        <f t="shared" ref="F317:G317" si="22">SUM(F318:F352)</f>
        <v>66805</v>
      </c>
      <c r="G317" s="66">
        <f t="shared" si="22"/>
        <v>34997</v>
      </c>
    </row>
    <row r="318" spans="1:7" x14ac:dyDescent="0.25">
      <c r="A318" s="82">
        <v>3111</v>
      </c>
      <c r="B318" s="29" t="s">
        <v>16</v>
      </c>
      <c r="C318" s="46"/>
      <c r="D318" s="46"/>
      <c r="E318" s="65">
        <v>46005</v>
      </c>
      <c r="F318" s="65">
        <v>46005</v>
      </c>
      <c r="G318" s="65">
        <v>24900</v>
      </c>
    </row>
    <row r="319" spans="1:7" x14ac:dyDescent="0.25">
      <c r="A319" s="82">
        <v>3113</v>
      </c>
      <c r="B319" s="29" t="s">
        <v>67</v>
      </c>
      <c r="C319" s="46"/>
      <c r="D319" s="46"/>
      <c r="E319" s="65"/>
      <c r="F319" s="65"/>
      <c r="G319" s="65"/>
    </row>
    <row r="320" spans="1:7" x14ac:dyDescent="0.25">
      <c r="A320" s="82">
        <v>3114</v>
      </c>
      <c r="B320" s="29" t="s">
        <v>68</v>
      </c>
      <c r="C320" s="46"/>
      <c r="D320" s="46"/>
      <c r="E320" s="65"/>
      <c r="F320" s="65"/>
      <c r="G320" s="65"/>
    </row>
    <row r="321" spans="1:7" x14ac:dyDescent="0.25">
      <c r="A321" s="82">
        <v>3121</v>
      </c>
      <c r="B321" s="29" t="s">
        <v>17</v>
      </c>
      <c r="C321" s="46"/>
      <c r="D321" s="46"/>
      <c r="E321" s="65">
        <v>1400</v>
      </c>
      <c r="F321" s="65">
        <v>1400</v>
      </c>
      <c r="G321" s="65">
        <v>700</v>
      </c>
    </row>
    <row r="322" spans="1:7" x14ac:dyDescent="0.25">
      <c r="A322" s="82">
        <v>3132</v>
      </c>
      <c r="B322" s="29" t="s">
        <v>18</v>
      </c>
      <c r="C322" s="46"/>
      <c r="D322" s="46"/>
      <c r="E322" s="65">
        <v>7600</v>
      </c>
      <c r="F322" s="65">
        <v>7600</v>
      </c>
      <c r="G322" s="65">
        <v>4000</v>
      </c>
    </row>
    <row r="323" spans="1:7" x14ac:dyDescent="0.25">
      <c r="A323" s="83">
        <v>3211</v>
      </c>
      <c r="B323" s="29" t="s">
        <v>19</v>
      </c>
      <c r="C323" s="46"/>
      <c r="D323" s="46"/>
      <c r="E323" s="65">
        <v>5000</v>
      </c>
      <c r="F323" s="65">
        <v>5000</v>
      </c>
      <c r="G323" s="65">
        <v>0</v>
      </c>
    </row>
    <row r="324" spans="1:7" x14ac:dyDescent="0.25">
      <c r="A324" s="82">
        <v>3212</v>
      </c>
      <c r="B324" s="29" t="s">
        <v>20</v>
      </c>
      <c r="C324" s="46"/>
      <c r="D324" s="46"/>
      <c r="E324" s="65">
        <v>735</v>
      </c>
      <c r="F324" s="65">
        <v>400</v>
      </c>
      <c r="G324" s="65">
        <v>400</v>
      </c>
    </row>
    <row r="325" spans="1:7" x14ac:dyDescent="0.25">
      <c r="A325" s="82">
        <v>3213</v>
      </c>
      <c r="B325" s="29" t="s">
        <v>21</v>
      </c>
      <c r="C325" s="46"/>
      <c r="D325" s="46"/>
      <c r="E325" s="65">
        <v>5000</v>
      </c>
      <c r="F325" s="65">
        <v>2000</v>
      </c>
      <c r="G325" s="65">
        <v>0</v>
      </c>
    </row>
    <row r="326" spans="1:7" x14ac:dyDescent="0.25">
      <c r="A326" s="82">
        <v>3221</v>
      </c>
      <c r="B326" s="29" t="s">
        <v>22</v>
      </c>
      <c r="C326" s="46"/>
      <c r="D326" s="46"/>
      <c r="E326" s="65">
        <v>18000</v>
      </c>
      <c r="F326" s="65">
        <v>0</v>
      </c>
      <c r="G326" s="65">
        <v>0</v>
      </c>
    </row>
    <row r="327" spans="1:7" x14ac:dyDescent="0.25">
      <c r="A327" s="82">
        <v>3223</v>
      </c>
      <c r="B327" s="29" t="s">
        <v>23</v>
      </c>
      <c r="C327" s="46"/>
      <c r="D327" s="46"/>
      <c r="E327" s="65"/>
      <c r="F327" s="65"/>
      <c r="G327" s="65"/>
    </row>
    <row r="328" spans="1:7" x14ac:dyDescent="0.25">
      <c r="A328" s="82">
        <v>3224</v>
      </c>
      <c r="B328" s="29" t="s">
        <v>24</v>
      </c>
      <c r="C328" s="46"/>
      <c r="D328" s="46"/>
      <c r="E328" s="65"/>
      <c r="F328" s="65"/>
      <c r="G328" s="65"/>
    </row>
    <row r="329" spans="1:7" x14ac:dyDescent="0.25">
      <c r="A329" s="82">
        <v>3225</v>
      </c>
      <c r="B329" s="29" t="s">
        <v>25</v>
      </c>
      <c r="C329" s="46"/>
      <c r="D329" s="46"/>
      <c r="E329" s="65"/>
      <c r="F329" s="65"/>
      <c r="G329" s="65"/>
    </row>
    <row r="330" spans="1:7" x14ac:dyDescent="0.25">
      <c r="A330" s="82">
        <v>3227</v>
      </c>
      <c r="B330" s="29" t="s">
        <v>26</v>
      </c>
      <c r="C330" s="46"/>
      <c r="D330" s="46"/>
      <c r="E330" s="65"/>
      <c r="F330" s="65"/>
      <c r="G330" s="65"/>
    </row>
    <row r="331" spans="1:7" x14ac:dyDescent="0.25">
      <c r="A331" s="82">
        <v>3231</v>
      </c>
      <c r="B331" s="29" t="s">
        <v>27</v>
      </c>
      <c r="C331" s="46"/>
      <c r="D331" s="46"/>
      <c r="E331" s="65"/>
      <c r="F331" s="65"/>
      <c r="G331" s="65"/>
    </row>
    <row r="332" spans="1:7" x14ac:dyDescent="0.25">
      <c r="A332" s="82">
        <v>3232</v>
      </c>
      <c r="B332" s="29" t="s">
        <v>28</v>
      </c>
      <c r="C332" s="46"/>
      <c r="D332" s="46"/>
      <c r="E332" s="65"/>
      <c r="F332" s="65"/>
      <c r="G332" s="65"/>
    </row>
    <row r="333" spans="1:7" x14ac:dyDescent="0.25">
      <c r="A333" s="82">
        <v>3233</v>
      </c>
      <c r="B333" s="29" t="s">
        <v>29</v>
      </c>
      <c r="C333" s="46"/>
      <c r="D333" s="46"/>
      <c r="E333" s="65"/>
      <c r="F333" s="65"/>
      <c r="G333" s="65"/>
    </row>
    <row r="334" spans="1:7" x14ac:dyDescent="0.25">
      <c r="A334" s="82">
        <v>3234</v>
      </c>
      <c r="B334" s="29" t="s">
        <v>30</v>
      </c>
      <c r="C334" s="46"/>
      <c r="D334" s="46"/>
      <c r="E334" s="65"/>
      <c r="F334" s="65"/>
      <c r="G334" s="65"/>
    </row>
    <row r="335" spans="1:7" x14ac:dyDescent="0.25">
      <c r="A335" s="82">
        <v>3235</v>
      </c>
      <c r="B335" s="29" t="s">
        <v>31</v>
      </c>
      <c r="C335" s="46"/>
      <c r="D335" s="46"/>
      <c r="E335" s="65"/>
      <c r="F335" s="65"/>
      <c r="G335" s="65"/>
    </row>
    <row r="336" spans="1:7" x14ac:dyDescent="0.25">
      <c r="A336" s="82">
        <v>3236</v>
      </c>
      <c r="B336" s="29" t="s">
        <v>32</v>
      </c>
      <c r="C336" s="46"/>
      <c r="D336" s="46"/>
      <c r="E336" s="65"/>
      <c r="F336" s="65"/>
      <c r="G336" s="65"/>
    </row>
    <row r="337" spans="1:7" x14ac:dyDescent="0.25">
      <c r="A337" s="82">
        <v>3237</v>
      </c>
      <c r="B337" s="29" t="s">
        <v>33</v>
      </c>
      <c r="C337" s="46"/>
      <c r="D337" s="46"/>
      <c r="E337" s="65">
        <v>15000</v>
      </c>
      <c r="F337" s="65">
        <v>4400</v>
      </c>
      <c r="G337" s="65">
        <v>4997</v>
      </c>
    </row>
    <row r="338" spans="1:7" x14ac:dyDescent="0.25">
      <c r="A338" s="82">
        <v>3238</v>
      </c>
      <c r="B338" s="29" t="s">
        <v>34</v>
      </c>
      <c r="C338" s="46"/>
      <c r="D338" s="46"/>
      <c r="E338" s="65"/>
      <c r="F338" s="65"/>
      <c r="G338" s="65"/>
    </row>
    <row r="339" spans="1:7" x14ac:dyDescent="0.25">
      <c r="A339" s="82">
        <v>3239</v>
      </c>
      <c r="B339" s="29" t="s">
        <v>35</v>
      </c>
      <c r="C339" s="46"/>
      <c r="D339" s="46"/>
      <c r="E339" s="65"/>
      <c r="F339" s="65"/>
      <c r="G339" s="65"/>
    </row>
    <row r="340" spans="1:7" x14ac:dyDescent="0.25">
      <c r="A340" s="82">
        <v>3241</v>
      </c>
      <c r="B340" s="29" t="s">
        <v>36</v>
      </c>
      <c r="C340" s="46"/>
      <c r="D340" s="46"/>
      <c r="E340" s="65"/>
      <c r="F340" s="65"/>
      <c r="G340" s="65"/>
    </row>
    <row r="341" spans="1:7" x14ac:dyDescent="0.25">
      <c r="A341" s="82">
        <v>3292</v>
      </c>
      <c r="B341" s="29" t="s">
        <v>37</v>
      </c>
      <c r="C341" s="46"/>
      <c r="D341" s="46"/>
      <c r="E341" s="65"/>
      <c r="F341" s="65"/>
      <c r="G341" s="65"/>
    </row>
    <row r="342" spans="1:7" x14ac:dyDescent="0.25">
      <c r="A342" s="82">
        <v>3293</v>
      </c>
      <c r="B342" s="29" t="s">
        <v>38</v>
      </c>
      <c r="C342" s="46"/>
      <c r="D342" s="46"/>
      <c r="E342" s="65">
        <v>2000</v>
      </c>
      <c r="F342" s="65">
        <v>0</v>
      </c>
      <c r="G342" s="65">
        <v>0</v>
      </c>
    </row>
    <row r="343" spans="1:7" x14ac:dyDescent="0.25">
      <c r="A343" s="82">
        <v>3294</v>
      </c>
      <c r="B343" s="29" t="s">
        <v>39</v>
      </c>
      <c r="C343" s="46"/>
      <c r="D343" s="46"/>
      <c r="E343" s="65"/>
      <c r="F343" s="65"/>
      <c r="G343" s="65"/>
    </row>
    <row r="344" spans="1:7" x14ac:dyDescent="0.25">
      <c r="A344" s="82">
        <v>3295</v>
      </c>
      <c r="B344" s="29" t="s">
        <v>40</v>
      </c>
      <c r="C344" s="46"/>
      <c r="D344" s="46"/>
      <c r="E344" s="65"/>
      <c r="F344" s="65"/>
      <c r="G344" s="65"/>
    </row>
    <row r="345" spans="1:7" x14ac:dyDescent="0.25">
      <c r="A345" s="82">
        <v>3299</v>
      </c>
      <c r="B345" s="29" t="s">
        <v>41</v>
      </c>
      <c r="C345" s="46"/>
      <c r="D345" s="46"/>
      <c r="E345" s="65"/>
      <c r="F345" s="65"/>
      <c r="G345" s="65"/>
    </row>
    <row r="346" spans="1:7" x14ac:dyDescent="0.25">
      <c r="A346" s="82">
        <v>3431</v>
      </c>
      <c r="B346" s="29" t="s">
        <v>42</v>
      </c>
      <c r="C346" s="46"/>
      <c r="D346" s="46"/>
      <c r="E346" s="65"/>
      <c r="F346" s="65"/>
      <c r="G346" s="65"/>
    </row>
    <row r="347" spans="1:7" x14ac:dyDescent="0.25">
      <c r="A347" s="83">
        <v>3432</v>
      </c>
      <c r="B347" s="29" t="s">
        <v>43</v>
      </c>
      <c r="C347" s="46"/>
      <c r="D347" s="46"/>
      <c r="E347" s="65"/>
      <c r="F347" s="65"/>
      <c r="G347" s="65"/>
    </row>
    <row r="348" spans="1:7" x14ac:dyDescent="0.25">
      <c r="A348" s="83">
        <v>3433</v>
      </c>
      <c r="B348" s="29" t="s">
        <v>44</v>
      </c>
      <c r="C348" s="46"/>
      <c r="D348" s="46"/>
      <c r="E348" s="65"/>
      <c r="F348" s="65"/>
      <c r="G348" s="65"/>
    </row>
    <row r="349" spans="1:7" x14ac:dyDescent="0.25">
      <c r="A349" s="82">
        <v>3434</v>
      </c>
      <c r="B349" s="29" t="s">
        <v>45</v>
      </c>
      <c r="C349" s="46"/>
      <c r="D349" s="46"/>
      <c r="E349" s="65"/>
      <c r="F349" s="65"/>
      <c r="G349" s="65"/>
    </row>
    <row r="350" spans="1:7" x14ac:dyDescent="0.25">
      <c r="A350" s="82">
        <v>3721</v>
      </c>
      <c r="B350" s="29" t="s">
        <v>69</v>
      </c>
      <c r="C350" s="46"/>
      <c r="D350" s="46"/>
      <c r="E350" s="65"/>
      <c r="F350" s="65"/>
      <c r="G350" s="65"/>
    </row>
    <row r="351" spans="1:7" x14ac:dyDescent="0.25">
      <c r="A351" s="82">
        <v>3722</v>
      </c>
      <c r="B351" s="29" t="s">
        <v>80</v>
      </c>
      <c r="C351" s="46"/>
      <c r="D351" s="46"/>
      <c r="E351" s="65"/>
      <c r="F351" s="65"/>
      <c r="G351" s="65"/>
    </row>
    <row r="352" spans="1:7" x14ac:dyDescent="0.25">
      <c r="A352" s="82">
        <v>3811</v>
      </c>
      <c r="B352" s="29" t="s">
        <v>70</v>
      </c>
      <c r="C352" s="46"/>
      <c r="D352" s="46"/>
      <c r="E352" s="65"/>
      <c r="F352" s="65"/>
      <c r="G352" s="65"/>
    </row>
    <row r="353" spans="1:7" s="14" customFormat="1" x14ac:dyDescent="0.25">
      <c r="A353" s="84">
        <v>4</v>
      </c>
      <c r="B353" s="28" t="s">
        <v>0</v>
      </c>
      <c r="C353" s="47"/>
      <c r="D353" s="47"/>
      <c r="E353" s="66">
        <f>SUM(E354:E365)</f>
        <v>0</v>
      </c>
      <c r="F353" s="66">
        <f t="shared" ref="F353:G353" si="23">SUM(F354:F365)</f>
        <v>0</v>
      </c>
      <c r="G353" s="66">
        <f t="shared" si="23"/>
        <v>0</v>
      </c>
    </row>
    <row r="354" spans="1:7" x14ac:dyDescent="0.25">
      <c r="A354" s="82">
        <v>4123</v>
      </c>
      <c r="B354" s="29" t="s">
        <v>71</v>
      </c>
      <c r="C354" s="46"/>
      <c r="D354" s="46"/>
      <c r="E354" s="65"/>
      <c r="F354" s="65"/>
      <c r="G354" s="65"/>
    </row>
    <row r="355" spans="1:7" x14ac:dyDescent="0.25">
      <c r="A355" s="82">
        <v>4212</v>
      </c>
      <c r="B355" s="29" t="s">
        <v>72</v>
      </c>
      <c r="C355" s="46"/>
      <c r="D355" s="46"/>
      <c r="E355" s="65"/>
      <c r="F355" s="65"/>
      <c r="G355" s="65"/>
    </row>
    <row r="356" spans="1:7" x14ac:dyDescent="0.25">
      <c r="A356" s="82">
        <v>4221</v>
      </c>
      <c r="B356" s="29" t="s">
        <v>73</v>
      </c>
      <c r="C356" s="46"/>
      <c r="D356" s="46"/>
      <c r="E356" s="65"/>
      <c r="F356" s="65"/>
      <c r="G356" s="65"/>
    </row>
    <row r="357" spans="1:7" x14ac:dyDescent="0.25">
      <c r="A357" s="82">
        <v>4222</v>
      </c>
      <c r="B357" s="29" t="s">
        <v>74</v>
      </c>
      <c r="C357" s="46"/>
      <c r="D357" s="46"/>
      <c r="E357" s="65"/>
      <c r="F357" s="65"/>
      <c r="G357" s="65"/>
    </row>
    <row r="358" spans="1:7" x14ac:dyDescent="0.25">
      <c r="A358" s="82">
        <v>4223</v>
      </c>
      <c r="B358" s="29" t="s">
        <v>75</v>
      </c>
      <c r="C358" s="46"/>
      <c r="D358" s="46"/>
      <c r="E358" s="65"/>
      <c r="F358" s="65"/>
      <c r="G358" s="65"/>
    </row>
    <row r="359" spans="1:7" x14ac:dyDescent="0.25">
      <c r="A359" s="82">
        <v>4224</v>
      </c>
      <c r="B359" s="29" t="s">
        <v>46</v>
      </c>
      <c r="C359" s="46"/>
      <c r="D359" s="46"/>
      <c r="E359" s="65"/>
      <c r="F359" s="65"/>
      <c r="G359" s="65"/>
    </row>
    <row r="360" spans="1:7" x14ac:dyDescent="0.25">
      <c r="A360" s="82">
        <v>4225</v>
      </c>
      <c r="B360" s="29" t="s">
        <v>76</v>
      </c>
      <c r="C360" s="46"/>
      <c r="D360" s="46"/>
      <c r="E360" s="65"/>
      <c r="F360" s="65"/>
      <c r="G360" s="65"/>
    </row>
    <row r="361" spans="1:7" x14ac:dyDescent="0.25">
      <c r="A361" s="82">
        <v>4227</v>
      </c>
      <c r="B361" s="29" t="s">
        <v>77</v>
      </c>
      <c r="C361" s="46"/>
      <c r="D361" s="46"/>
      <c r="E361" s="65"/>
      <c r="F361" s="65"/>
      <c r="G361" s="65"/>
    </row>
    <row r="362" spans="1:7" x14ac:dyDescent="0.25">
      <c r="A362" s="82">
        <v>4241</v>
      </c>
      <c r="B362" s="29" t="s">
        <v>47</v>
      </c>
      <c r="C362" s="46"/>
      <c r="D362" s="46"/>
      <c r="E362" s="65"/>
      <c r="F362" s="65"/>
      <c r="G362" s="65"/>
    </row>
    <row r="363" spans="1:7" x14ac:dyDescent="0.25">
      <c r="A363" s="82">
        <v>4262</v>
      </c>
      <c r="B363" s="29" t="s">
        <v>78</v>
      </c>
      <c r="C363" s="46"/>
      <c r="D363" s="46"/>
      <c r="E363" s="65"/>
      <c r="F363" s="65"/>
      <c r="G363" s="65"/>
    </row>
    <row r="364" spans="1:7" x14ac:dyDescent="0.25">
      <c r="A364" s="82">
        <v>4312</v>
      </c>
      <c r="B364" s="29" t="s">
        <v>79</v>
      </c>
      <c r="C364" s="46"/>
      <c r="D364" s="46"/>
      <c r="E364" s="65"/>
      <c r="F364" s="65"/>
      <c r="G364" s="65"/>
    </row>
    <row r="365" spans="1:7" x14ac:dyDescent="0.25">
      <c r="A365" s="82">
        <v>4511</v>
      </c>
      <c r="B365" s="29" t="s">
        <v>48</v>
      </c>
      <c r="C365" s="46"/>
      <c r="D365" s="46"/>
      <c r="E365" s="65"/>
      <c r="F365" s="65"/>
      <c r="G365" s="65"/>
    </row>
    <row r="416" spans="1:7" s="7" customFormat="1" x14ac:dyDescent="0.25">
      <c r="A416" s="89" t="s">
        <v>56</v>
      </c>
      <c r="B416" s="13" t="s">
        <v>64</v>
      </c>
      <c r="C416" s="50">
        <v>0</v>
      </c>
      <c r="D416" s="50">
        <v>0</v>
      </c>
      <c r="E416" s="69">
        <f>E417</f>
        <v>22500</v>
      </c>
      <c r="F416" s="69">
        <f t="shared" ref="F416:G416" si="24">F417</f>
        <v>0</v>
      </c>
      <c r="G416" s="69">
        <f t="shared" si="24"/>
        <v>0</v>
      </c>
    </row>
    <row r="417" spans="1:7" s="97" customFormat="1" x14ac:dyDescent="0.25">
      <c r="A417" s="90" t="s">
        <v>57</v>
      </c>
      <c r="B417" s="94" t="s">
        <v>14</v>
      </c>
      <c r="C417" s="95"/>
      <c r="D417" s="95"/>
      <c r="E417" s="96">
        <f>E418</f>
        <v>22500</v>
      </c>
      <c r="F417" s="96">
        <f t="shared" ref="F417:G417" si="25">F418</f>
        <v>0</v>
      </c>
      <c r="G417" s="96">
        <f t="shared" si="25"/>
        <v>0</v>
      </c>
    </row>
    <row r="418" spans="1:7" x14ac:dyDescent="0.25">
      <c r="A418" s="88">
        <v>3111</v>
      </c>
      <c r="B418" s="29" t="s">
        <v>16</v>
      </c>
      <c r="C418" s="46"/>
      <c r="D418" s="46"/>
      <c r="E418" s="65">
        <v>22500</v>
      </c>
      <c r="F418" s="65">
        <v>0</v>
      </c>
      <c r="G418" s="65">
        <v>0</v>
      </c>
    </row>
    <row r="419" spans="1:7" s="7" customFormat="1" x14ac:dyDescent="0.25">
      <c r="A419" s="98" t="s">
        <v>58</v>
      </c>
      <c r="B419" s="8" t="s">
        <v>59</v>
      </c>
      <c r="C419" s="48">
        <f>275323-150000+374677</f>
        <v>500000</v>
      </c>
      <c r="D419" s="48">
        <v>517000</v>
      </c>
      <c r="E419" s="67">
        <f>E420</f>
        <v>522000</v>
      </c>
      <c r="F419" s="67">
        <f t="shared" ref="F419:G419" si="26">F420</f>
        <v>372000</v>
      </c>
      <c r="G419" s="67">
        <f t="shared" si="26"/>
        <v>102000</v>
      </c>
    </row>
    <row r="420" spans="1:7" s="97" customFormat="1" x14ac:dyDescent="0.25">
      <c r="A420" s="90" t="s">
        <v>55</v>
      </c>
      <c r="B420" s="94" t="s">
        <v>63</v>
      </c>
      <c r="C420" s="95"/>
      <c r="D420" s="95"/>
      <c r="E420" s="96">
        <f>SUM(E421:E426)</f>
        <v>522000</v>
      </c>
      <c r="F420" s="96">
        <f t="shared" ref="F420:G420" si="27">SUM(F421:F426)</f>
        <v>372000</v>
      </c>
      <c r="G420" s="96">
        <f t="shared" si="27"/>
        <v>102000</v>
      </c>
    </row>
    <row r="421" spans="1:7" x14ac:dyDescent="0.25">
      <c r="A421" s="88">
        <v>3211</v>
      </c>
      <c r="B421" s="29" t="s">
        <v>19</v>
      </c>
      <c r="C421" s="46"/>
      <c r="D421" s="46"/>
      <c r="E421" s="65">
        <v>450000</v>
      </c>
      <c r="F421" s="65">
        <v>300000</v>
      </c>
      <c r="G421" s="65">
        <v>50000</v>
      </c>
    </row>
    <row r="422" spans="1:7" x14ac:dyDescent="0.25">
      <c r="A422" s="88">
        <v>3221</v>
      </c>
      <c r="B422" s="29" t="s">
        <v>22</v>
      </c>
      <c r="C422" s="46"/>
      <c r="D422" s="46"/>
      <c r="E422" s="65">
        <v>35000</v>
      </c>
      <c r="F422" s="65">
        <v>35000</v>
      </c>
      <c r="G422" s="65">
        <v>25000</v>
      </c>
    </row>
    <row r="423" spans="1:7" x14ac:dyDescent="0.25">
      <c r="A423" s="88">
        <v>3233</v>
      </c>
      <c r="B423" s="29" t="s">
        <v>29</v>
      </c>
      <c r="C423" s="46"/>
      <c r="D423" s="46"/>
      <c r="E423" s="65">
        <v>2000</v>
      </c>
      <c r="F423" s="65">
        <v>2000</v>
      </c>
      <c r="G423" s="65">
        <v>2000</v>
      </c>
    </row>
    <row r="424" spans="1:7" x14ac:dyDescent="0.25">
      <c r="A424" s="88">
        <v>3293</v>
      </c>
      <c r="B424" s="29" t="s">
        <v>38</v>
      </c>
      <c r="C424" s="46"/>
      <c r="D424" s="46"/>
      <c r="E424" s="65">
        <v>5000</v>
      </c>
      <c r="F424" s="65">
        <v>5000</v>
      </c>
      <c r="G424" s="65">
        <v>5000</v>
      </c>
    </row>
    <row r="425" spans="1:7" x14ac:dyDescent="0.25">
      <c r="A425" s="88">
        <v>3299</v>
      </c>
      <c r="B425" s="29" t="s">
        <v>41</v>
      </c>
      <c r="C425" s="46"/>
      <c r="D425" s="46"/>
      <c r="E425" s="65">
        <v>15000</v>
      </c>
      <c r="F425" s="65">
        <v>15000</v>
      </c>
      <c r="G425" s="65">
        <v>10000</v>
      </c>
    </row>
    <row r="426" spans="1:7" x14ac:dyDescent="0.25">
      <c r="A426" s="88">
        <v>3723</v>
      </c>
      <c r="B426" s="29" t="s">
        <v>60</v>
      </c>
      <c r="C426" s="46"/>
      <c r="D426" s="46"/>
      <c r="E426" s="65">
        <v>15000</v>
      </c>
      <c r="F426" s="65">
        <v>15000</v>
      </c>
      <c r="G426" s="65">
        <v>10000</v>
      </c>
    </row>
    <row r="427" spans="1:7" s="7" customFormat="1" ht="57.75" x14ac:dyDescent="0.25">
      <c r="A427" s="98" t="s">
        <v>61</v>
      </c>
      <c r="B427" s="99" t="s">
        <v>62</v>
      </c>
      <c r="C427" s="48">
        <v>150000</v>
      </c>
      <c r="D427" s="48">
        <v>164131</v>
      </c>
      <c r="E427" s="67">
        <f>E428</f>
        <v>189131</v>
      </c>
      <c r="F427" s="67">
        <f t="shared" ref="F427:G427" si="28">F428</f>
        <v>189131</v>
      </c>
      <c r="G427" s="67">
        <f t="shared" si="28"/>
        <v>0</v>
      </c>
    </row>
    <row r="428" spans="1:7" s="97" customFormat="1" x14ac:dyDescent="0.25">
      <c r="A428" s="90" t="s">
        <v>55</v>
      </c>
      <c r="B428" s="94" t="s">
        <v>63</v>
      </c>
      <c r="C428" s="95"/>
      <c r="D428" s="95"/>
      <c r="E428" s="96">
        <f>SUM(E429:E438)</f>
        <v>189131</v>
      </c>
      <c r="F428" s="96">
        <f t="shared" ref="F428:G428" si="29">SUM(F429:F438)</f>
        <v>189131</v>
      </c>
      <c r="G428" s="96">
        <f t="shared" si="29"/>
        <v>0</v>
      </c>
    </row>
    <row r="429" spans="1:7" x14ac:dyDescent="0.25">
      <c r="A429" s="88">
        <v>3111</v>
      </c>
      <c r="B429" s="29" t="s">
        <v>16</v>
      </c>
      <c r="C429" s="46"/>
      <c r="D429" s="46"/>
      <c r="E429" s="65">
        <v>21687</v>
      </c>
      <c r="F429" s="65">
        <v>21687</v>
      </c>
      <c r="G429" s="65">
        <v>0</v>
      </c>
    </row>
    <row r="430" spans="1:7" x14ac:dyDescent="0.25">
      <c r="A430" s="88">
        <v>3121</v>
      </c>
      <c r="B430" s="29" t="s">
        <v>17</v>
      </c>
      <c r="C430" s="46"/>
      <c r="D430" s="46"/>
      <c r="E430" s="65">
        <v>55000</v>
      </c>
      <c r="F430" s="65">
        <v>55000</v>
      </c>
      <c r="G430" s="65">
        <v>0</v>
      </c>
    </row>
    <row r="431" spans="1:7" x14ac:dyDescent="0.25">
      <c r="A431" s="88">
        <v>3132</v>
      </c>
      <c r="B431" s="29" t="s">
        <v>18</v>
      </c>
      <c r="C431" s="46"/>
      <c r="D431" s="46"/>
      <c r="E431" s="65">
        <v>3578</v>
      </c>
      <c r="F431" s="65">
        <v>3578</v>
      </c>
      <c r="G431" s="65">
        <v>0</v>
      </c>
    </row>
    <row r="432" spans="1:7" x14ac:dyDescent="0.25">
      <c r="A432" s="88">
        <v>3211</v>
      </c>
      <c r="B432" s="29" t="s">
        <v>19</v>
      </c>
      <c r="C432" s="46"/>
      <c r="D432" s="46"/>
      <c r="E432" s="65">
        <v>40000</v>
      </c>
      <c r="F432" s="65">
        <v>40000</v>
      </c>
      <c r="G432" s="65">
        <v>0</v>
      </c>
    </row>
    <row r="433" spans="1:7" x14ac:dyDescent="0.25">
      <c r="A433" s="88">
        <v>3212</v>
      </c>
      <c r="B433" s="29" t="s">
        <v>20</v>
      </c>
      <c r="C433" s="46"/>
      <c r="D433" s="46"/>
      <c r="E433" s="65">
        <v>366</v>
      </c>
      <c r="F433" s="65">
        <v>366</v>
      </c>
      <c r="G433" s="65">
        <v>0</v>
      </c>
    </row>
    <row r="434" spans="1:7" x14ac:dyDescent="0.25">
      <c r="A434" s="88">
        <v>3221</v>
      </c>
      <c r="B434" s="29" t="s">
        <v>22</v>
      </c>
      <c r="C434" s="46"/>
      <c r="D434" s="46"/>
      <c r="E434" s="65">
        <v>500</v>
      </c>
      <c r="F434" s="65">
        <v>500</v>
      </c>
      <c r="G434" s="65">
        <v>0</v>
      </c>
    </row>
    <row r="435" spans="1:7" x14ac:dyDescent="0.25">
      <c r="A435" s="88">
        <v>3231</v>
      </c>
      <c r="B435" s="29" t="s">
        <v>27</v>
      </c>
      <c r="C435" s="46"/>
      <c r="D435" s="46"/>
      <c r="E435" s="65">
        <v>3000</v>
      </c>
      <c r="F435" s="65">
        <v>3000</v>
      </c>
      <c r="G435" s="65">
        <v>0</v>
      </c>
    </row>
    <row r="436" spans="1:7" x14ac:dyDescent="0.25">
      <c r="A436" s="88">
        <v>3233</v>
      </c>
      <c r="B436" s="29" t="s">
        <v>29</v>
      </c>
      <c r="C436" s="46"/>
      <c r="D436" s="46"/>
      <c r="E436" s="65">
        <v>10000</v>
      </c>
      <c r="F436" s="65">
        <v>10000</v>
      </c>
      <c r="G436" s="65">
        <v>0</v>
      </c>
    </row>
    <row r="437" spans="1:7" x14ac:dyDescent="0.25">
      <c r="A437" s="88">
        <v>3237</v>
      </c>
      <c r="B437" s="29" t="s">
        <v>33</v>
      </c>
      <c r="C437" s="46"/>
      <c r="D437" s="46"/>
      <c r="E437" s="65">
        <v>30000</v>
      </c>
      <c r="F437" s="65">
        <v>30000</v>
      </c>
      <c r="G437" s="65">
        <v>0</v>
      </c>
    </row>
    <row r="438" spans="1:7" x14ac:dyDescent="0.25">
      <c r="A438" s="88">
        <v>3241</v>
      </c>
      <c r="B438" s="29" t="s">
        <v>36</v>
      </c>
      <c r="C438" s="46"/>
      <c r="D438" s="46"/>
      <c r="E438" s="65">
        <v>25000</v>
      </c>
      <c r="F438" s="65">
        <v>25000</v>
      </c>
      <c r="G438" s="65">
        <v>0</v>
      </c>
    </row>
    <row r="439" spans="1:7" s="97" customFormat="1" x14ac:dyDescent="0.25">
      <c r="A439" s="101" t="s">
        <v>54</v>
      </c>
      <c r="B439" s="94" t="s">
        <v>85</v>
      </c>
      <c r="C439" s="95"/>
      <c r="D439" s="95"/>
      <c r="E439" s="96">
        <f>E440+E476</f>
        <v>27715</v>
      </c>
      <c r="F439" s="96">
        <f t="shared" ref="F439:G439" si="30">F440+F476</f>
        <v>16133</v>
      </c>
      <c r="G439" s="96">
        <f t="shared" si="30"/>
        <v>0</v>
      </c>
    </row>
    <row r="440" spans="1:7" s="14" customFormat="1" x14ac:dyDescent="0.25">
      <c r="A440" s="81">
        <v>3</v>
      </c>
      <c r="B440" s="28" t="s">
        <v>1</v>
      </c>
      <c r="C440" s="47"/>
      <c r="D440" s="47"/>
      <c r="E440" s="66">
        <f>SUM(E441:E475)</f>
        <v>27715</v>
      </c>
      <c r="F440" s="66">
        <f t="shared" ref="F440:G440" si="31">SUM(F441:F475)</f>
        <v>16133</v>
      </c>
      <c r="G440" s="66">
        <f t="shared" si="31"/>
        <v>0</v>
      </c>
    </row>
    <row r="441" spans="1:7" x14ac:dyDescent="0.25">
      <c r="A441" s="82">
        <v>3111</v>
      </c>
      <c r="B441" s="29" t="s">
        <v>16</v>
      </c>
      <c r="C441" s="46"/>
      <c r="D441" s="46"/>
      <c r="E441" s="65">
        <v>22900</v>
      </c>
      <c r="F441" s="65">
        <v>13350</v>
      </c>
      <c r="G441" s="65">
        <v>0</v>
      </c>
    </row>
    <row r="442" spans="1:7" x14ac:dyDescent="0.25">
      <c r="A442" s="82">
        <v>3113</v>
      </c>
      <c r="B442" s="29" t="s">
        <v>67</v>
      </c>
      <c r="C442" s="46"/>
      <c r="D442" s="46"/>
      <c r="E442" s="65"/>
      <c r="F442" s="65"/>
      <c r="G442" s="65"/>
    </row>
    <row r="443" spans="1:7" x14ac:dyDescent="0.25">
      <c r="A443" s="82">
        <v>3114</v>
      </c>
      <c r="B443" s="29" t="s">
        <v>68</v>
      </c>
      <c r="C443" s="46"/>
      <c r="D443" s="46"/>
      <c r="E443" s="65"/>
      <c r="F443" s="65"/>
      <c r="G443" s="65"/>
    </row>
    <row r="444" spans="1:7" x14ac:dyDescent="0.25">
      <c r="A444" s="82">
        <v>3121</v>
      </c>
      <c r="B444" s="29" t="s">
        <v>17</v>
      </c>
      <c r="C444" s="46"/>
      <c r="D444" s="46"/>
      <c r="E444" s="65">
        <v>700</v>
      </c>
      <c r="F444" s="65">
        <v>400</v>
      </c>
      <c r="G444" s="65">
        <v>0</v>
      </c>
    </row>
    <row r="445" spans="1:7" x14ac:dyDescent="0.25">
      <c r="A445" s="82">
        <v>3132</v>
      </c>
      <c r="B445" s="29" t="s">
        <v>18</v>
      </c>
      <c r="C445" s="46"/>
      <c r="D445" s="46"/>
      <c r="E445" s="65">
        <v>3780</v>
      </c>
      <c r="F445" s="65">
        <v>2200</v>
      </c>
      <c r="G445" s="65">
        <v>0</v>
      </c>
    </row>
    <row r="446" spans="1:7" x14ac:dyDescent="0.25">
      <c r="A446" s="83">
        <v>3211</v>
      </c>
      <c r="B446" s="29" t="s">
        <v>19</v>
      </c>
      <c r="C446" s="46"/>
      <c r="D446" s="46"/>
      <c r="E446" s="65"/>
      <c r="F446" s="65"/>
      <c r="G446" s="65"/>
    </row>
    <row r="447" spans="1:7" x14ac:dyDescent="0.25">
      <c r="A447" s="82">
        <v>3212</v>
      </c>
      <c r="B447" s="29" t="s">
        <v>20</v>
      </c>
      <c r="C447" s="46"/>
      <c r="D447" s="46"/>
      <c r="E447" s="65">
        <v>335</v>
      </c>
      <c r="F447" s="65">
        <v>183</v>
      </c>
      <c r="G447" s="65">
        <v>0</v>
      </c>
    </row>
    <row r="448" spans="1:7" x14ac:dyDescent="0.25">
      <c r="A448" s="82">
        <v>3213</v>
      </c>
      <c r="B448" s="29" t="s">
        <v>21</v>
      </c>
      <c r="C448" s="46"/>
      <c r="D448" s="46"/>
      <c r="E448" s="65"/>
      <c r="F448" s="65"/>
      <c r="G448" s="65"/>
    </row>
    <row r="449" spans="1:7" x14ac:dyDescent="0.25">
      <c r="A449" s="82">
        <v>3221</v>
      </c>
      <c r="B449" s="29" t="s">
        <v>22</v>
      </c>
      <c r="C449" s="46"/>
      <c r="D449" s="46"/>
      <c r="E449" s="65"/>
      <c r="F449" s="65"/>
      <c r="G449" s="65"/>
    </row>
    <row r="450" spans="1:7" x14ac:dyDescent="0.25">
      <c r="A450" s="82">
        <v>3223</v>
      </c>
      <c r="B450" s="29" t="s">
        <v>23</v>
      </c>
      <c r="C450" s="46"/>
      <c r="D450" s="46"/>
      <c r="E450" s="65"/>
      <c r="F450" s="65"/>
      <c r="G450" s="65"/>
    </row>
    <row r="451" spans="1:7" x14ac:dyDescent="0.25">
      <c r="A451" s="82">
        <v>3224</v>
      </c>
      <c r="B451" s="29" t="s">
        <v>24</v>
      </c>
      <c r="C451" s="46"/>
      <c r="D451" s="46"/>
      <c r="E451" s="65"/>
      <c r="F451" s="65"/>
      <c r="G451" s="65"/>
    </row>
    <row r="452" spans="1:7" x14ac:dyDescent="0.25">
      <c r="A452" s="82">
        <v>3225</v>
      </c>
      <c r="B452" s="29" t="s">
        <v>25</v>
      </c>
      <c r="C452" s="46"/>
      <c r="D452" s="46"/>
      <c r="E452" s="65"/>
      <c r="F452" s="65"/>
      <c r="G452" s="65"/>
    </row>
    <row r="453" spans="1:7" x14ac:dyDescent="0.25">
      <c r="A453" s="82">
        <v>3227</v>
      </c>
      <c r="B453" s="29" t="s">
        <v>26</v>
      </c>
      <c r="C453" s="46"/>
      <c r="D453" s="46"/>
      <c r="E453" s="65"/>
      <c r="F453" s="65"/>
      <c r="G453" s="65"/>
    </row>
    <row r="454" spans="1:7" x14ac:dyDescent="0.25">
      <c r="A454" s="82">
        <v>3231</v>
      </c>
      <c r="B454" s="29" t="s">
        <v>27</v>
      </c>
      <c r="C454" s="46"/>
      <c r="D454" s="46"/>
      <c r="E454" s="65"/>
      <c r="F454" s="65"/>
      <c r="G454" s="65"/>
    </row>
    <row r="455" spans="1:7" x14ac:dyDescent="0.25">
      <c r="A455" s="82">
        <v>3232</v>
      </c>
      <c r="B455" s="29" t="s">
        <v>28</v>
      </c>
      <c r="C455" s="46"/>
      <c r="D455" s="46"/>
      <c r="E455" s="65"/>
      <c r="F455" s="65"/>
      <c r="G455" s="65"/>
    </row>
    <row r="456" spans="1:7" x14ac:dyDescent="0.25">
      <c r="A456" s="82">
        <v>3233</v>
      </c>
      <c r="B456" s="29" t="s">
        <v>29</v>
      </c>
      <c r="C456" s="46"/>
      <c r="D456" s="46"/>
      <c r="E456" s="65"/>
      <c r="F456" s="65"/>
      <c r="G456" s="65"/>
    </row>
    <row r="457" spans="1:7" x14ac:dyDescent="0.25">
      <c r="A457" s="82">
        <v>3234</v>
      </c>
      <c r="B457" s="29" t="s">
        <v>30</v>
      </c>
      <c r="C457" s="46"/>
      <c r="D457" s="46"/>
      <c r="E457" s="65"/>
      <c r="F457" s="65"/>
      <c r="G457" s="65"/>
    </row>
    <row r="458" spans="1:7" x14ac:dyDescent="0.25">
      <c r="A458" s="82">
        <v>3235</v>
      </c>
      <c r="B458" s="29" t="s">
        <v>31</v>
      </c>
      <c r="C458" s="46"/>
      <c r="D458" s="46"/>
      <c r="E458" s="65"/>
      <c r="F458" s="65"/>
      <c r="G458" s="65"/>
    </row>
    <row r="459" spans="1:7" x14ac:dyDescent="0.25">
      <c r="A459" s="82">
        <v>3236</v>
      </c>
      <c r="B459" s="29" t="s">
        <v>32</v>
      </c>
      <c r="C459" s="46"/>
      <c r="D459" s="46"/>
      <c r="E459" s="65"/>
      <c r="F459" s="65"/>
      <c r="G459" s="65"/>
    </row>
    <row r="460" spans="1:7" x14ac:dyDescent="0.25">
      <c r="A460" s="82">
        <v>3237</v>
      </c>
      <c r="B460" s="29" t="s">
        <v>33</v>
      </c>
      <c r="C460" s="46"/>
      <c r="D460" s="46"/>
      <c r="E460" s="65"/>
      <c r="F460" s="65"/>
      <c r="G460" s="65"/>
    </row>
    <row r="461" spans="1:7" x14ac:dyDescent="0.25">
      <c r="A461" s="82">
        <v>3238</v>
      </c>
      <c r="B461" s="29" t="s">
        <v>34</v>
      </c>
      <c r="C461" s="46"/>
      <c r="D461" s="46"/>
      <c r="E461" s="65"/>
      <c r="F461" s="65"/>
      <c r="G461" s="65"/>
    </row>
    <row r="462" spans="1:7" x14ac:dyDescent="0.25">
      <c r="A462" s="82">
        <v>3239</v>
      </c>
      <c r="B462" s="29" t="s">
        <v>35</v>
      </c>
      <c r="C462" s="46"/>
      <c r="D462" s="46"/>
      <c r="E462" s="65"/>
      <c r="F462" s="65"/>
      <c r="G462" s="65"/>
    </row>
    <row r="463" spans="1:7" x14ac:dyDescent="0.25">
      <c r="A463" s="82">
        <v>3241</v>
      </c>
      <c r="B463" s="29" t="s">
        <v>36</v>
      </c>
      <c r="C463" s="46"/>
      <c r="D463" s="46"/>
      <c r="E463" s="65"/>
      <c r="F463" s="65"/>
      <c r="G463" s="65"/>
    </row>
    <row r="464" spans="1:7" x14ac:dyDescent="0.25">
      <c r="A464" s="82">
        <v>3292</v>
      </c>
      <c r="B464" s="29" t="s">
        <v>37</v>
      </c>
      <c r="C464" s="46"/>
      <c r="D464" s="46"/>
      <c r="E464" s="65"/>
      <c r="F464" s="65"/>
      <c r="G464" s="65"/>
    </row>
    <row r="465" spans="1:7" x14ac:dyDescent="0.25">
      <c r="A465" s="82">
        <v>3293</v>
      </c>
      <c r="B465" s="29" t="s">
        <v>38</v>
      </c>
      <c r="C465" s="46"/>
      <c r="D465" s="46"/>
      <c r="E465" s="65"/>
      <c r="F465" s="65"/>
      <c r="G465" s="65"/>
    </row>
    <row r="466" spans="1:7" x14ac:dyDescent="0.25">
      <c r="A466" s="82">
        <v>3294</v>
      </c>
      <c r="B466" s="29" t="s">
        <v>39</v>
      </c>
      <c r="C466" s="46"/>
      <c r="D466" s="46"/>
      <c r="E466" s="65"/>
      <c r="F466" s="65"/>
      <c r="G466" s="65"/>
    </row>
    <row r="467" spans="1:7" x14ac:dyDescent="0.25">
      <c r="A467" s="82">
        <v>3295</v>
      </c>
      <c r="B467" s="29" t="s">
        <v>40</v>
      </c>
      <c r="C467" s="46"/>
      <c r="D467" s="46"/>
      <c r="E467" s="65"/>
      <c r="F467" s="65"/>
      <c r="G467" s="65"/>
    </row>
    <row r="468" spans="1:7" x14ac:dyDescent="0.25">
      <c r="A468" s="82">
        <v>3299</v>
      </c>
      <c r="B468" s="29" t="s">
        <v>41</v>
      </c>
      <c r="C468" s="46"/>
      <c r="D468" s="46"/>
      <c r="E468" s="65"/>
      <c r="F468" s="65"/>
      <c r="G468" s="65"/>
    </row>
    <row r="469" spans="1:7" x14ac:dyDescent="0.25">
      <c r="A469" s="82">
        <v>3431</v>
      </c>
      <c r="B469" s="29" t="s">
        <v>42</v>
      </c>
      <c r="C469" s="46"/>
      <c r="D469" s="46"/>
      <c r="E469" s="65"/>
      <c r="F469" s="65"/>
      <c r="G469" s="65"/>
    </row>
    <row r="470" spans="1:7" x14ac:dyDescent="0.25">
      <c r="A470" s="83">
        <v>3432</v>
      </c>
      <c r="B470" s="29" t="s">
        <v>43</v>
      </c>
      <c r="C470" s="46"/>
      <c r="D470" s="46"/>
      <c r="E470" s="65"/>
      <c r="F470" s="65"/>
      <c r="G470" s="65"/>
    </row>
    <row r="471" spans="1:7" x14ac:dyDescent="0.25">
      <c r="A471" s="83">
        <v>3433</v>
      </c>
      <c r="B471" s="29" t="s">
        <v>44</v>
      </c>
      <c r="C471" s="46"/>
      <c r="D471" s="46"/>
      <c r="E471" s="65"/>
      <c r="F471" s="65"/>
      <c r="G471" s="65"/>
    </row>
    <row r="472" spans="1:7" x14ac:dyDescent="0.25">
      <c r="A472" s="82">
        <v>3434</v>
      </c>
      <c r="B472" s="29" t="s">
        <v>45</v>
      </c>
      <c r="C472" s="46"/>
      <c r="D472" s="46"/>
      <c r="E472" s="65"/>
      <c r="F472" s="65"/>
      <c r="G472" s="65"/>
    </row>
    <row r="473" spans="1:7" x14ac:dyDescent="0.25">
      <c r="A473" s="82">
        <v>3721</v>
      </c>
      <c r="B473" s="29" t="s">
        <v>69</v>
      </c>
      <c r="C473" s="46"/>
      <c r="D473" s="46"/>
      <c r="E473" s="65"/>
      <c r="F473" s="65"/>
      <c r="G473" s="65"/>
    </row>
    <row r="474" spans="1:7" x14ac:dyDescent="0.25">
      <c r="A474" s="82">
        <v>3722</v>
      </c>
      <c r="B474" s="29" t="s">
        <v>80</v>
      </c>
      <c r="C474" s="46"/>
      <c r="D474" s="46"/>
      <c r="E474" s="65"/>
      <c r="F474" s="65"/>
      <c r="G474" s="65"/>
    </row>
    <row r="475" spans="1:7" x14ac:dyDescent="0.25">
      <c r="A475" s="82">
        <v>3811</v>
      </c>
      <c r="B475" s="29" t="s">
        <v>70</v>
      </c>
      <c r="C475" s="46"/>
      <c r="D475" s="46"/>
      <c r="E475" s="65"/>
      <c r="F475" s="65"/>
      <c r="G475" s="65"/>
    </row>
    <row r="476" spans="1:7" s="14" customFormat="1" x14ac:dyDescent="0.25">
      <c r="A476" s="84">
        <v>4</v>
      </c>
      <c r="B476" s="28" t="s">
        <v>0</v>
      </c>
      <c r="C476" s="47"/>
      <c r="D476" s="47"/>
      <c r="E476" s="66">
        <f>SUM(E477:E488)</f>
        <v>0</v>
      </c>
      <c r="F476" s="66">
        <f t="shared" ref="F476:G476" si="32">SUM(F477:F488)</f>
        <v>0</v>
      </c>
      <c r="G476" s="66">
        <f t="shared" si="32"/>
        <v>0</v>
      </c>
    </row>
    <row r="477" spans="1:7" x14ac:dyDescent="0.25">
      <c r="A477" s="82">
        <v>4123</v>
      </c>
      <c r="B477" s="29" t="s">
        <v>71</v>
      </c>
      <c r="C477" s="46"/>
      <c r="D477" s="46"/>
      <c r="E477" s="65"/>
      <c r="F477" s="65"/>
      <c r="G477" s="65"/>
    </row>
    <row r="478" spans="1:7" x14ac:dyDescent="0.25">
      <c r="A478" s="82">
        <v>4212</v>
      </c>
      <c r="B478" s="29" t="s">
        <v>72</v>
      </c>
      <c r="C478" s="46"/>
      <c r="D478" s="46"/>
      <c r="E478" s="65"/>
      <c r="F478" s="65"/>
      <c r="G478" s="65"/>
    </row>
    <row r="479" spans="1:7" x14ac:dyDescent="0.25">
      <c r="A479" s="82">
        <v>4221</v>
      </c>
      <c r="B479" s="29" t="s">
        <v>73</v>
      </c>
      <c r="C479" s="46"/>
      <c r="D479" s="46"/>
      <c r="E479" s="65"/>
      <c r="F479" s="65"/>
      <c r="G479" s="65"/>
    </row>
    <row r="480" spans="1:7" x14ac:dyDescent="0.25">
      <c r="A480" s="82">
        <v>4222</v>
      </c>
      <c r="B480" s="29" t="s">
        <v>74</v>
      </c>
      <c r="C480" s="46"/>
      <c r="D480" s="46"/>
      <c r="E480" s="65"/>
      <c r="F480" s="65"/>
      <c r="G480" s="65"/>
    </row>
    <row r="481" spans="1:7" x14ac:dyDescent="0.25">
      <c r="A481" s="82">
        <v>4223</v>
      </c>
      <c r="B481" s="29" t="s">
        <v>75</v>
      </c>
      <c r="C481" s="46"/>
      <c r="D481" s="46"/>
      <c r="E481" s="65"/>
      <c r="F481" s="65"/>
      <c r="G481" s="65"/>
    </row>
    <row r="482" spans="1:7" x14ac:dyDescent="0.25">
      <c r="A482" s="82">
        <v>4224</v>
      </c>
      <c r="B482" s="29" t="s">
        <v>46</v>
      </c>
      <c r="C482" s="46"/>
      <c r="D482" s="46"/>
      <c r="E482" s="65"/>
      <c r="F482" s="65"/>
      <c r="G482" s="65"/>
    </row>
    <row r="483" spans="1:7" x14ac:dyDescent="0.25">
      <c r="A483" s="82">
        <v>4225</v>
      </c>
      <c r="B483" s="29" t="s">
        <v>76</v>
      </c>
      <c r="C483" s="46"/>
      <c r="D483" s="46"/>
      <c r="E483" s="65"/>
      <c r="F483" s="65"/>
      <c r="G483" s="65"/>
    </row>
    <row r="484" spans="1:7" x14ac:dyDescent="0.25">
      <c r="A484" s="82">
        <v>4227</v>
      </c>
      <c r="B484" s="29" t="s">
        <v>77</v>
      </c>
      <c r="C484" s="46"/>
      <c r="D484" s="46"/>
      <c r="E484" s="65"/>
      <c r="F484" s="65"/>
      <c r="G484" s="65"/>
    </row>
    <row r="485" spans="1:7" x14ac:dyDescent="0.25">
      <c r="A485" s="82">
        <v>4241</v>
      </c>
      <c r="B485" s="29" t="s">
        <v>47</v>
      </c>
      <c r="C485" s="46"/>
      <c r="D485" s="46"/>
      <c r="E485" s="65"/>
      <c r="F485" s="65"/>
      <c r="G485" s="65"/>
    </row>
    <row r="486" spans="1:7" x14ac:dyDescent="0.25">
      <c r="A486" s="82">
        <v>4262</v>
      </c>
      <c r="B486" s="29" t="s">
        <v>78</v>
      </c>
      <c r="C486" s="46"/>
      <c r="D486" s="46"/>
      <c r="E486" s="65"/>
      <c r="F486" s="65"/>
      <c r="G486" s="65"/>
    </row>
    <row r="487" spans="1:7" x14ac:dyDescent="0.25">
      <c r="A487" s="82">
        <v>4312</v>
      </c>
      <c r="B487" s="29" t="s">
        <v>79</v>
      </c>
      <c r="C487" s="46"/>
      <c r="D487" s="46"/>
      <c r="E487" s="65"/>
      <c r="F487" s="65"/>
      <c r="G487" s="65"/>
    </row>
    <row r="488" spans="1:7" x14ac:dyDescent="0.25">
      <c r="A488" s="82">
        <v>4511</v>
      </c>
      <c r="B488" s="29" t="s">
        <v>48</v>
      </c>
      <c r="C488" s="46"/>
      <c r="D488" s="46"/>
      <c r="E488" s="65"/>
      <c r="F488" s="65"/>
      <c r="G488" s="65"/>
    </row>
    <row r="489" spans="1:7" s="97" customFormat="1" x14ac:dyDescent="0.25">
      <c r="A489" s="93" t="s">
        <v>55</v>
      </c>
      <c r="B489" s="94" t="s">
        <v>86</v>
      </c>
      <c r="C489" s="95"/>
      <c r="D489" s="95"/>
      <c r="E489" s="96">
        <f>E490+E526</f>
        <v>39000</v>
      </c>
      <c r="F489" s="96">
        <f t="shared" ref="F489:G489" si="33">F490+F526</f>
        <v>14000</v>
      </c>
      <c r="G489" s="96">
        <f t="shared" si="33"/>
        <v>0</v>
      </c>
    </row>
    <row r="490" spans="1:7" x14ac:dyDescent="0.25">
      <c r="A490" s="87">
        <v>3</v>
      </c>
      <c r="B490" s="29" t="s">
        <v>1</v>
      </c>
      <c r="C490" s="46"/>
      <c r="D490" s="46"/>
      <c r="E490" s="65">
        <f>SUM(E491:E525)</f>
        <v>39000</v>
      </c>
      <c r="F490" s="65">
        <f t="shared" ref="F490:G490" si="34">SUM(F491:F525)</f>
        <v>14000</v>
      </c>
      <c r="G490" s="65">
        <f t="shared" si="34"/>
        <v>0</v>
      </c>
    </row>
    <row r="491" spans="1:7" x14ac:dyDescent="0.25">
      <c r="A491" s="82">
        <v>3111</v>
      </c>
      <c r="B491" s="29" t="s">
        <v>16</v>
      </c>
      <c r="C491" s="46"/>
      <c r="D491" s="46"/>
      <c r="E491" s="65"/>
      <c r="F491" s="65"/>
      <c r="G491" s="65"/>
    </row>
    <row r="492" spans="1:7" x14ac:dyDescent="0.25">
      <c r="A492" s="82">
        <v>3113</v>
      </c>
      <c r="B492" s="29" t="s">
        <v>67</v>
      </c>
      <c r="C492" s="46"/>
      <c r="D492" s="46"/>
      <c r="E492" s="65"/>
      <c r="F492" s="65"/>
      <c r="G492" s="65"/>
    </row>
    <row r="493" spans="1:7" x14ac:dyDescent="0.25">
      <c r="A493" s="82">
        <v>3114</v>
      </c>
      <c r="B493" s="29" t="s">
        <v>68</v>
      </c>
      <c r="C493" s="46"/>
      <c r="D493" s="46"/>
      <c r="E493" s="65"/>
      <c r="F493" s="65"/>
      <c r="G493" s="65"/>
    </row>
    <row r="494" spans="1:7" x14ac:dyDescent="0.25">
      <c r="A494" s="82">
        <v>3121</v>
      </c>
      <c r="B494" s="29" t="s">
        <v>17</v>
      </c>
      <c r="C494" s="46"/>
      <c r="D494" s="46"/>
      <c r="E494" s="65">
        <v>10000</v>
      </c>
      <c r="F494" s="65">
        <v>0</v>
      </c>
      <c r="G494" s="65">
        <v>0</v>
      </c>
    </row>
    <row r="495" spans="1:7" x14ac:dyDescent="0.25">
      <c r="A495" s="82">
        <v>3132</v>
      </c>
      <c r="B495" s="29" t="s">
        <v>18</v>
      </c>
      <c r="C495" s="46"/>
      <c r="D495" s="46"/>
      <c r="E495" s="65"/>
      <c r="F495" s="65"/>
      <c r="G495" s="65"/>
    </row>
    <row r="496" spans="1:7" x14ac:dyDescent="0.25">
      <c r="A496" s="83">
        <v>3211</v>
      </c>
      <c r="B496" s="29" t="s">
        <v>19</v>
      </c>
      <c r="C496" s="46"/>
      <c r="D496" s="46"/>
      <c r="E496" s="65">
        <v>7000</v>
      </c>
      <c r="F496" s="65">
        <v>4000</v>
      </c>
      <c r="G496" s="65">
        <v>0</v>
      </c>
    </row>
    <row r="497" spans="1:7" x14ac:dyDescent="0.25">
      <c r="A497" s="82">
        <v>3212</v>
      </c>
      <c r="B497" s="29" t="s">
        <v>20</v>
      </c>
      <c r="C497" s="46"/>
      <c r="D497" s="46"/>
      <c r="E497" s="65"/>
      <c r="F497" s="65"/>
      <c r="G497" s="65"/>
    </row>
    <row r="498" spans="1:7" x14ac:dyDescent="0.25">
      <c r="A498" s="82">
        <v>3213</v>
      </c>
      <c r="B498" s="29" t="s">
        <v>21</v>
      </c>
      <c r="C498" s="46"/>
      <c r="D498" s="46"/>
      <c r="E498" s="65"/>
      <c r="F498" s="65"/>
      <c r="G498" s="65"/>
    </row>
    <row r="499" spans="1:7" x14ac:dyDescent="0.25">
      <c r="A499" s="82">
        <v>3221</v>
      </c>
      <c r="B499" s="29" t="s">
        <v>22</v>
      </c>
      <c r="C499" s="46"/>
      <c r="D499" s="46"/>
      <c r="E499" s="65"/>
      <c r="F499" s="65"/>
      <c r="G499" s="65"/>
    </row>
    <row r="500" spans="1:7" x14ac:dyDescent="0.25">
      <c r="A500" s="82">
        <v>3223</v>
      </c>
      <c r="B500" s="29" t="s">
        <v>23</v>
      </c>
      <c r="C500" s="46"/>
      <c r="D500" s="46"/>
      <c r="E500" s="65"/>
      <c r="F500" s="65"/>
      <c r="G500" s="65"/>
    </row>
    <row r="501" spans="1:7" x14ac:dyDescent="0.25">
      <c r="A501" s="82">
        <v>3224</v>
      </c>
      <c r="B501" s="29" t="s">
        <v>24</v>
      </c>
      <c r="C501" s="46"/>
      <c r="D501" s="46"/>
      <c r="E501" s="65"/>
      <c r="F501" s="65"/>
      <c r="G501" s="65"/>
    </row>
    <row r="502" spans="1:7" x14ac:dyDescent="0.25">
      <c r="A502" s="82">
        <v>3225</v>
      </c>
      <c r="B502" s="29" t="s">
        <v>25</v>
      </c>
      <c r="C502" s="46"/>
      <c r="D502" s="46"/>
      <c r="E502" s="65"/>
      <c r="F502" s="65"/>
      <c r="G502" s="65"/>
    </row>
    <row r="503" spans="1:7" x14ac:dyDescent="0.25">
      <c r="A503" s="82">
        <v>3227</v>
      </c>
      <c r="B503" s="29" t="s">
        <v>26</v>
      </c>
      <c r="C503" s="46"/>
      <c r="D503" s="46"/>
      <c r="E503" s="65"/>
      <c r="F503" s="65"/>
      <c r="G503" s="65"/>
    </row>
    <row r="504" spans="1:7" x14ac:dyDescent="0.25">
      <c r="A504" s="82">
        <v>3231</v>
      </c>
      <c r="B504" s="29" t="s">
        <v>27</v>
      </c>
      <c r="C504" s="46"/>
      <c r="D504" s="46"/>
      <c r="E504" s="65"/>
      <c r="F504" s="65"/>
      <c r="G504" s="65"/>
    </row>
    <row r="505" spans="1:7" x14ac:dyDescent="0.25">
      <c r="A505" s="82">
        <v>3232</v>
      </c>
      <c r="B505" s="29" t="s">
        <v>28</v>
      </c>
      <c r="C505" s="46"/>
      <c r="D505" s="46"/>
      <c r="E505" s="65"/>
      <c r="F505" s="65"/>
      <c r="G505" s="65"/>
    </row>
    <row r="506" spans="1:7" x14ac:dyDescent="0.25">
      <c r="A506" s="82">
        <v>3233</v>
      </c>
      <c r="B506" s="29" t="s">
        <v>29</v>
      </c>
      <c r="C506" s="46"/>
      <c r="D506" s="46"/>
      <c r="E506" s="65"/>
      <c r="F506" s="65"/>
      <c r="G506" s="65"/>
    </row>
    <row r="507" spans="1:7" x14ac:dyDescent="0.25">
      <c r="A507" s="82">
        <v>3234</v>
      </c>
      <c r="B507" s="29" t="s">
        <v>30</v>
      </c>
      <c r="C507" s="46"/>
      <c r="D507" s="46"/>
      <c r="E507" s="65"/>
      <c r="F507" s="65"/>
      <c r="G507" s="65"/>
    </row>
    <row r="508" spans="1:7" x14ac:dyDescent="0.25">
      <c r="A508" s="82">
        <v>3235</v>
      </c>
      <c r="B508" s="29" t="s">
        <v>31</v>
      </c>
      <c r="C508" s="46"/>
      <c r="D508" s="46"/>
      <c r="E508" s="65"/>
      <c r="F508" s="65"/>
      <c r="G508" s="65"/>
    </row>
    <row r="509" spans="1:7" x14ac:dyDescent="0.25">
      <c r="A509" s="82">
        <v>3236</v>
      </c>
      <c r="B509" s="29" t="s">
        <v>32</v>
      </c>
      <c r="C509" s="46"/>
      <c r="D509" s="46"/>
      <c r="E509" s="65"/>
      <c r="F509" s="65"/>
      <c r="G509" s="65"/>
    </row>
    <row r="510" spans="1:7" x14ac:dyDescent="0.25">
      <c r="A510" s="82">
        <v>3237</v>
      </c>
      <c r="B510" s="29" t="s">
        <v>33</v>
      </c>
      <c r="C510" s="46"/>
      <c r="D510" s="46"/>
      <c r="E510" s="65">
        <v>22000</v>
      </c>
      <c r="F510" s="65">
        <v>10000</v>
      </c>
      <c r="G510" s="65">
        <v>0</v>
      </c>
    </row>
    <row r="511" spans="1:7" x14ac:dyDescent="0.25">
      <c r="A511" s="82">
        <v>3238</v>
      </c>
      <c r="B511" s="29" t="s">
        <v>34</v>
      </c>
      <c r="C511" s="46"/>
      <c r="D511" s="46"/>
      <c r="E511" s="65"/>
      <c r="F511" s="65"/>
      <c r="G511" s="65"/>
    </row>
    <row r="512" spans="1:7" x14ac:dyDescent="0.25">
      <c r="A512" s="82">
        <v>3239</v>
      </c>
      <c r="B512" s="29" t="s">
        <v>35</v>
      </c>
      <c r="C512" s="46"/>
      <c r="D512" s="46"/>
      <c r="E512" s="65"/>
      <c r="F512" s="65"/>
      <c r="G512" s="65"/>
    </row>
    <row r="513" spans="1:7" x14ac:dyDescent="0.25">
      <c r="A513" s="82">
        <v>3241</v>
      </c>
      <c r="B513" s="29" t="s">
        <v>36</v>
      </c>
      <c r="C513" s="46"/>
      <c r="D513" s="46"/>
      <c r="E513" s="65"/>
      <c r="F513" s="65"/>
      <c r="G513" s="65"/>
    </row>
    <row r="514" spans="1:7" x14ac:dyDescent="0.25">
      <c r="A514" s="82">
        <v>3292</v>
      </c>
      <c r="B514" s="29" t="s">
        <v>37</v>
      </c>
      <c r="C514" s="46"/>
      <c r="D514" s="46"/>
      <c r="E514" s="65"/>
      <c r="F514" s="65"/>
      <c r="G514" s="65"/>
    </row>
    <row r="515" spans="1:7" x14ac:dyDescent="0.25">
      <c r="A515" s="82">
        <v>3293</v>
      </c>
      <c r="B515" s="29" t="s">
        <v>38</v>
      </c>
      <c r="C515" s="46"/>
      <c r="D515" s="46"/>
      <c r="E515" s="65"/>
      <c r="F515" s="65"/>
      <c r="G515" s="65"/>
    </row>
    <row r="516" spans="1:7" x14ac:dyDescent="0.25">
      <c r="A516" s="82">
        <v>3294</v>
      </c>
      <c r="B516" s="29" t="s">
        <v>39</v>
      </c>
      <c r="C516" s="46"/>
      <c r="D516" s="46"/>
      <c r="E516" s="65"/>
      <c r="F516" s="65"/>
      <c r="G516" s="65"/>
    </row>
    <row r="517" spans="1:7" x14ac:dyDescent="0.25">
      <c r="A517" s="82">
        <v>3295</v>
      </c>
      <c r="B517" s="29" t="s">
        <v>40</v>
      </c>
      <c r="C517" s="46"/>
      <c r="D517" s="46"/>
      <c r="E517" s="65"/>
      <c r="F517" s="65"/>
      <c r="G517" s="65"/>
    </row>
    <row r="518" spans="1:7" x14ac:dyDescent="0.25">
      <c r="A518" s="82">
        <v>3299</v>
      </c>
      <c r="B518" s="29" t="s">
        <v>41</v>
      </c>
      <c r="C518" s="46"/>
      <c r="D518" s="46"/>
      <c r="E518" s="65"/>
      <c r="F518" s="65"/>
      <c r="G518" s="65"/>
    </row>
    <row r="519" spans="1:7" x14ac:dyDescent="0.25">
      <c r="A519" s="82">
        <v>3431</v>
      </c>
      <c r="B519" s="29" t="s">
        <v>42</v>
      </c>
      <c r="C519" s="46"/>
      <c r="D519" s="46"/>
      <c r="E519" s="65"/>
      <c r="F519" s="65"/>
      <c r="G519" s="65"/>
    </row>
    <row r="520" spans="1:7" x14ac:dyDescent="0.25">
      <c r="A520" s="83">
        <v>3432</v>
      </c>
      <c r="B520" s="29" t="s">
        <v>43</v>
      </c>
      <c r="C520" s="46"/>
      <c r="D520" s="46"/>
      <c r="E520" s="65"/>
      <c r="F520" s="65"/>
      <c r="G520" s="65"/>
    </row>
    <row r="521" spans="1:7" x14ac:dyDescent="0.25">
      <c r="A521" s="83">
        <v>3433</v>
      </c>
      <c r="B521" s="29" t="s">
        <v>44</v>
      </c>
      <c r="C521" s="46"/>
      <c r="D521" s="46"/>
      <c r="E521" s="65"/>
      <c r="F521" s="65"/>
      <c r="G521" s="65"/>
    </row>
    <row r="522" spans="1:7" x14ac:dyDescent="0.25">
      <c r="A522" s="82">
        <v>3434</v>
      </c>
      <c r="B522" s="29" t="s">
        <v>45</v>
      </c>
      <c r="C522" s="46"/>
      <c r="D522" s="46"/>
      <c r="E522" s="65"/>
      <c r="F522" s="65"/>
      <c r="G522" s="65"/>
    </row>
    <row r="523" spans="1:7" x14ac:dyDescent="0.25">
      <c r="A523" s="82">
        <v>3721</v>
      </c>
      <c r="B523" s="29" t="s">
        <v>69</v>
      </c>
      <c r="C523" s="46"/>
      <c r="D523" s="46"/>
      <c r="E523" s="65"/>
      <c r="F523" s="65"/>
      <c r="G523" s="65"/>
    </row>
    <row r="524" spans="1:7" x14ac:dyDescent="0.25">
      <c r="A524" s="82">
        <v>3722</v>
      </c>
      <c r="B524" s="29" t="s">
        <v>80</v>
      </c>
      <c r="C524" s="46"/>
      <c r="D524" s="46"/>
      <c r="E524" s="65"/>
      <c r="F524" s="65"/>
      <c r="G524" s="65"/>
    </row>
    <row r="525" spans="1:7" x14ac:dyDescent="0.25">
      <c r="A525" s="82">
        <v>3811</v>
      </c>
      <c r="B525" s="29" t="s">
        <v>70</v>
      </c>
      <c r="C525" s="46"/>
      <c r="D525" s="46"/>
      <c r="E525" s="65"/>
      <c r="F525" s="65"/>
      <c r="G525" s="65"/>
    </row>
    <row r="526" spans="1:7" x14ac:dyDescent="0.25">
      <c r="A526" s="82">
        <v>4</v>
      </c>
      <c r="B526" s="29" t="s">
        <v>0</v>
      </c>
      <c r="C526" s="46"/>
      <c r="D526" s="46"/>
      <c r="E526" s="65">
        <f>SUM(E527:E538)</f>
        <v>0</v>
      </c>
      <c r="F526" s="65">
        <f t="shared" ref="F526:G526" si="35">SUM(F527:F538)</f>
        <v>0</v>
      </c>
      <c r="G526" s="65">
        <f t="shared" si="35"/>
        <v>0</v>
      </c>
    </row>
    <row r="527" spans="1:7" x14ac:dyDescent="0.25">
      <c r="A527" s="82">
        <v>4123</v>
      </c>
      <c r="B527" s="29" t="s">
        <v>71</v>
      </c>
      <c r="C527" s="46"/>
      <c r="D527" s="46"/>
      <c r="E527" s="65"/>
      <c r="F527" s="65"/>
      <c r="G527" s="65"/>
    </row>
    <row r="528" spans="1:7" x14ac:dyDescent="0.25">
      <c r="A528" s="82">
        <v>4212</v>
      </c>
      <c r="B528" s="29" t="s">
        <v>72</v>
      </c>
      <c r="C528" s="46"/>
      <c r="D528" s="46"/>
      <c r="E528" s="65"/>
      <c r="F528" s="65"/>
      <c r="G528" s="65"/>
    </row>
    <row r="529" spans="1:7" x14ac:dyDescent="0.25">
      <c r="A529" s="82">
        <v>4221</v>
      </c>
      <c r="B529" s="29" t="s">
        <v>73</v>
      </c>
      <c r="C529" s="46"/>
      <c r="D529" s="46"/>
      <c r="E529" s="65"/>
      <c r="F529" s="65"/>
      <c r="G529" s="65"/>
    </row>
    <row r="530" spans="1:7" x14ac:dyDescent="0.25">
      <c r="A530" s="82">
        <v>4222</v>
      </c>
      <c r="B530" s="29" t="s">
        <v>74</v>
      </c>
      <c r="C530" s="46"/>
      <c r="D530" s="46"/>
      <c r="E530" s="65"/>
      <c r="F530" s="65"/>
      <c r="G530" s="65"/>
    </row>
    <row r="531" spans="1:7" x14ac:dyDescent="0.25">
      <c r="A531" s="82">
        <v>4223</v>
      </c>
      <c r="B531" s="29" t="s">
        <v>75</v>
      </c>
      <c r="C531" s="46"/>
      <c r="D531" s="46"/>
      <c r="E531" s="65"/>
      <c r="F531" s="65"/>
      <c r="G531" s="65"/>
    </row>
    <row r="532" spans="1:7" x14ac:dyDescent="0.25">
      <c r="A532" s="82">
        <v>4224</v>
      </c>
      <c r="B532" s="29" t="s">
        <v>46</v>
      </c>
      <c r="C532" s="46"/>
      <c r="D532" s="46"/>
      <c r="E532" s="65"/>
      <c r="F532" s="65"/>
      <c r="G532" s="65"/>
    </row>
    <row r="533" spans="1:7" x14ac:dyDescent="0.25">
      <c r="A533" s="82">
        <v>4225</v>
      </c>
      <c r="B533" s="29" t="s">
        <v>76</v>
      </c>
      <c r="C533" s="46"/>
      <c r="D533" s="46"/>
      <c r="E533" s="65"/>
      <c r="F533" s="65"/>
      <c r="G533" s="65"/>
    </row>
    <row r="534" spans="1:7" x14ac:dyDescent="0.25">
      <c r="A534" s="82">
        <v>4227</v>
      </c>
      <c r="B534" s="29" t="s">
        <v>77</v>
      </c>
      <c r="C534" s="46"/>
      <c r="D534" s="46"/>
      <c r="E534" s="65"/>
      <c r="F534" s="65"/>
      <c r="G534" s="65"/>
    </row>
    <row r="535" spans="1:7" x14ac:dyDescent="0.25">
      <c r="A535" s="82">
        <v>4241</v>
      </c>
      <c r="B535" s="29" t="s">
        <v>47</v>
      </c>
      <c r="C535" s="46"/>
      <c r="D535" s="46"/>
      <c r="E535" s="65"/>
      <c r="F535" s="65"/>
      <c r="G535" s="65"/>
    </row>
    <row r="536" spans="1:7" x14ac:dyDescent="0.25">
      <c r="A536" s="82">
        <v>4262</v>
      </c>
      <c r="B536" s="29" t="s">
        <v>78</v>
      </c>
      <c r="C536" s="46"/>
      <c r="D536" s="46"/>
      <c r="E536" s="65"/>
      <c r="F536" s="65"/>
      <c r="G536" s="65"/>
    </row>
    <row r="537" spans="1:7" x14ac:dyDescent="0.25">
      <c r="A537" s="82">
        <v>4312</v>
      </c>
      <c r="B537" s="29" t="s">
        <v>79</v>
      </c>
      <c r="C537" s="46"/>
      <c r="D537" s="46"/>
      <c r="E537" s="65"/>
      <c r="F537" s="65"/>
      <c r="G537" s="65"/>
    </row>
    <row r="538" spans="1:7" x14ac:dyDescent="0.25">
      <c r="A538" s="82">
        <v>4511</v>
      </c>
      <c r="B538" s="29" t="s">
        <v>48</v>
      </c>
      <c r="C538" s="46"/>
      <c r="D538" s="46"/>
      <c r="E538" s="65"/>
      <c r="F538" s="65"/>
      <c r="G538" s="65"/>
    </row>
  </sheetData>
  <mergeCells count="1">
    <mergeCell ref="C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Pavić, mag.oec.</dc:creator>
  <cp:lastModifiedBy>Korisnik</cp:lastModifiedBy>
  <cp:lastPrinted>2025-10-22T12:07:46Z</cp:lastPrinted>
  <dcterms:created xsi:type="dcterms:W3CDTF">2025-10-20T08:20:25Z</dcterms:created>
  <dcterms:modified xsi:type="dcterms:W3CDTF">2026-02-20T07:35:06Z</dcterms:modified>
</cp:coreProperties>
</file>